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992221\Desktop\Models\"/>
    </mc:Choice>
  </mc:AlternateContent>
  <bookViews>
    <workbookView xWindow="0" yWindow="0" windowWidth="28800" windowHeight="11700" activeTab="1"/>
  </bookViews>
  <sheets>
    <sheet name="Model" sheetId="43" r:id="rId1"/>
    <sheet name="DCF" sheetId="22" r:id="rId2"/>
    <sheet name="_CIQHiddenCacheSheet" sheetId="245" state="veryHidden" r:id="rId3"/>
    <sheet name="Unit Economics" sheetId="253" r:id="rId4"/>
    <sheet name="CashIn&amp;Out" sheetId="254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GRAPH1" hidden="1">[1]ROE!#REF!</definedName>
    <definedName name="__FDS_HYPERLINK_TOGGLE_STATE__" hidden="1">"ON"</definedName>
    <definedName name="_Fill" hidden="1">#REF!</definedName>
    <definedName name="_xlnm._FilterDatabase" localSheetId="1" hidden="1">DCF!#REF!</definedName>
    <definedName name="_xlnm._FilterDatabase" localSheetId="0" hidden="1">Model!#REF!</definedName>
    <definedName name="_Key1" hidden="1">#REF!</definedName>
    <definedName name="_Order1" hidden="1">0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CIQWBGuid" localSheetId="1" hidden="1">"ddb1e6c7-4c75-49bf-a966-d33940e1cd5a"</definedName>
    <definedName name="CIQWBGuid" localSheetId="0" hidden="1">"93109f73-ce43-46f2-baa0-f90921c844ea"</definedName>
    <definedName name="CIQWBGuid" hidden="1">"ddb1e6c7-4c75-49bf-a966-d33940e1cd5a"</definedName>
    <definedName name="dgf" hidden="1">#REF!</definedName>
    <definedName name="IQ_ADDIN" hidden="1">"AUTO"</definedName>
    <definedName name="IQ_AVG_PRICE_TARGET" hidden="1">"c82"</definedName>
    <definedName name="IQ_BV_ACT_OR_EST_REUT" hidden="1">"c5471"</definedName>
    <definedName name="IQ_BV_ACT_OR_EST_THOM" hidden="1">"c5308"</definedName>
    <definedName name="IQ_BV_EST_REUT" hidden="1">"c5403"</definedName>
    <definedName name="IQ_BV_EST_THOM" hidden="1">"c5147"</definedName>
    <definedName name="IQ_BV_HIGH_EST_REUT" hidden="1">"c5405"</definedName>
    <definedName name="IQ_BV_HIGH_EST_THOM" hidden="1">"c5149"</definedName>
    <definedName name="IQ_BV_LOW_EST_REUT" hidden="1">"c5406"</definedName>
    <definedName name="IQ_BV_LOW_EST_THOM" hidden="1">"c5150"</definedName>
    <definedName name="IQ_BV_MEDIAN_EST_REUT" hidden="1">"c5404"</definedName>
    <definedName name="IQ_BV_MEDIAN_EST_THOM" hidden="1">"c5148"</definedName>
    <definedName name="IQ_BV_NUM_EST_REUT" hidden="1">"c5407"</definedName>
    <definedName name="IQ_BV_NUM_EST_THOM" hidden="1">"c5151"</definedName>
    <definedName name="IQ_BV_STDDEV_EST_REUT" hidden="1">"c5408"</definedName>
    <definedName name="IQ_BV_STDDEV_EST_THOM" hidden="1">"c5152"</definedName>
    <definedName name="IQ_CH">110000</definedName>
    <definedName name="IQ_CONV_RATE" hidden="1">"c2192"</definedName>
    <definedName name="IQ_CQ">5000</definedName>
    <definedName name="IQ_CY">10000</definedName>
    <definedName name="IQ_DAILY">500000</definedName>
    <definedName name="IQ_DNTM" hidden="1">700000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BV_REUT" hidden="1">"c5409"</definedName>
    <definedName name="IQ_EST_ACT_BV_THOM" hidden="1">"c5153"</definedName>
    <definedName name="IQ_EST_ACT_EPS_PRIMARY" hidden="1">"c2232"</definedName>
    <definedName name="IQ_EST_BV_DIFF_CIQ" hidden="1">"c4765"</definedName>
    <definedName name="IQ_EST_BV_DIFF_REUT" hidden="1">"c5433"</definedName>
    <definedName name="IQ_EST_BV_DIFF_THOM" hidden="1">"c5204"</definedName>
    <definedName name="IQ_EST_BV_SURPRISE_PERCENT_CIQ" hidden="1">"c4766"</definedName>
    <definedName name="IQ_EST_BV_SURPRISE_PERCENT_REUT" hidden="1">"c5434"</definedName>
    <definedName name="IQ_EST_BV_SURPRISE_PERCENT_THOM" hidden="1">"c5205"</definedName>
    <definedName name="IQ_EST_EPS_SURPRISE" hidden="1">"c1635"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XPENSE_CODE_" hidden="1">"test"</definedName>
    <definedName name="IQ_FH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44052.1032407407</definedName>
    <definedName name="IQ_NAV_ACT_OR_EST" hidden="1">"c2225"</definedName>
    <definedName name="IQ_NTM">6000</definedName>
    <definedName name="IQ_OG_TOTAL_OIL_PRODUCTON" hidden="1">"c2059"</definedName>
    <definedName name="IQ_OPENED55" hidden="1">1</definedName>
    <definedName name="IQ_PRIMARY_EPS_TYPE_THOM" hidden="1">"c5297"</definedName>
    <definedName name="IQ_QTD" hidden="1">750000</definedName>
    <definedName name="IQ_SHAREOUTSTANDING" hidden="1">"c1347"</definedName>
    <definedName name="IQ_TODAY" hidden="1">0</definedName>
    <definedName name="IQ_TOTAL_PENSION_OBLIGATION" hidden="1">"c1292"</definedName>
    <definedName name="IQ_WEEK">50000</definedName>
    <definedName name="IQ_YTD">3000</definedName>
    <definedName name="IQ_YTDMONTH" hidden="1">130000</definedName>
    <definedName name="IQRDCF2BS12" hidden="1">[2]Segments!#REF!</definedName>
    <definedName name="IQRDCF2CA12" hidden="1">[2]Segments!#REF!</definedName>
    <definedName name="IQRDCF2X164" hidden="1">[2]Segments!#REF!</definedName>
    <definedName name="IQRDCFAG29" hidden="1">[2]DCF!#REF!</definedName>
    <definedName name="IQRDCFAG30" hidden="1">[2]DCF!#REF!</definedName>
    <definedName name="IQRDCFAG6" hidden="1">[2]DCF!#REF!</definedName>
    <definedName name="IQRDCFAH6" hidden="1">[2]DCF!#REF!</definedName>
    <definedName name="IQRDCFAJ6" hidden="1">[2]DCF!#REF!</definedName>
    <definedName name="IQRDCFBS12" hidden="1">[3]DCF!$BS$13:$BS$124</definedName>
    <definedName name="IQRDCFCA12" hidden="1">[3]DCF!$CA$13:$CA$141</definedName>
    <definedName name="IQRDCFX168" hidden="1">[3]DCF!$X$169</definedName>
    <definedName name="IQRDCFX169" hidden="1">[4]DCF!$X$170</definedName>
    <definedName name="IQRDCFX173" hidden="1">[5]DCF!$X$174</definedName>
    <definedName name="IQRDebtA3" hidden="1">[3]Debt!$A$4:$A$115</definedName>
    <definedName name="IQRM13" hidden="1">"$M$14:$M$133"</definedName>
    <definedName name="IQROwnershipA12" hidden="1">[6]Ownership!$A$13:$A$112</definedName>
    <definedName name="IQROwnershipB12" hidden="1">[6]Ownership!$B$13:$B$112</definedName>
    <definedName name="IQROwnershipJ12" hidden="1">[6]Ownership!$J$13:$J$112</definedName>
    <definedName name="IQROwnershipK12" hidden="1">[6]Ownership!$K$13:$K$112</definedName>
    <definedName name="IQROwnershipM12" hidden="1">[6]Ownership!$M$13:$M$112</definedName>
    <definedName name="IQROwnershipO12" hidden="1">[6]Ownership!$O$13:$O$112</definedName>
    <definedName name="IQRPriceTargetGridBJ2" hidden="1">#REF!</definedName>
    <definedName name="IQRPriceTargetGridBN2" hidden="1">#REF!</definedName>
    <definedName name="IQRPriceTargetGridBP2" hidden="1">#REF!</definedName>
    <definedName name="IQRPriceTargetGridBR2" hidden="1">#REF!</definedName>
    <definedName name="IQRPriceTargetGridG10" hidden="1">#REF!</definedName>
    <definedName name="IQRPriceTargetGridG100" hidden="1">#REF!</definedName>
    <definedName name="IQRPriceTargetGridG101" hidden="1">#REF!</definedName>
    <definedName name="IQRPriceTargetGridG102" hidden="1">#REF!</definedName>
    <definedName name="IQRPriceTargetGridG103" hidden="1">#REF!</definedName>
    <definedName name="IQRPriceTargetGridG104" hidden="1">#REF!</definedName>
    <definedName name="IQRPriceTargetGridG105" hidden="1">#REF!</definedName>
    <definedName name="IQRPriceTargetGridG106" hidden="1">#REF!</definedName>
    <definedName name="IQRPriceTargetGridG107" hidden="1">#REF!</definedName>
    <definedName name="IQRPriceTargetGridG108" hidden="1">#REF!</definedName>
    <definedName name="IQRPriceTargetGridG109" hidden="1">#REF!</definedName>
    <definedName name="IQRPriceTargetGridG11" hidden="1">#REF!</definedName>
    <definedName name="IQRPriceTargetGridG110" hidden="1">#REF!</definedName>
    <definedName name="IQRPriceTargetGridG111" hidden="1">#REF!</definedName>
    <definedName name="IQRPriceTargetGridG112" hidden="1">#REF!</definedName>
    <definedName name="IQRPriceTargetGridG113" hidden="1">#REF!</definedName>
    <definedName name="IQRPriceTargetGridG114" hidden="1">#REF!</definedName>
    <definedName name="IQRPriceTargetGridG115" hidden="1">#REF!</definedName>
    <definedName name="IQRPriceTargetGridG116" hidden="1">#REF!</definedName>
    <definedName name="IQRPriceTargetGridG117" hidden="1">#REF!</definedName>
    <definedName name="IQRPriceTargetGridG118" hidden="1">#REF!</definedName>
    <definedName name="IQRPriceTargetGridG119" hidden="1">#REF!</definedName>
    <definedName name="IQRPriceTargetGridG12" hidden="1">#REF!</definedName>
    <definedName name="IQRPriceTargetGridG120" hidden="1">#REF!</definedName>
    <definedName name="IQRPriceTargetGridG121" hidden="1">#REF!</definedName>
    <definedName name="IQRPriceTargetGridG122" hidden="1">#REF!</definedName>
    <definedName name="IQRPriceTargetGridG123" hidden="1">#REF!</definedName>
    <definedName name="IQRPriceTargetGridG124" hidden="1">#REF!</definedName>
    <definedName name="IQRPriceTargetGridG13" hidden="1">#REF!</definedName>
    <definedName name="IQRPriceTargetGridG14" hidden="1">#REF!</definedName>
    <definedName name="IQRPriceTargetGridG15" hidden="1">#REF!</definedName>
    <definedName name="IQRPriceTargetGridG16" hidden="1">#REF!</definedName>
    <definedName name="IQRPriceTargetGridG18" hidden="1">#REF!</definedName>
    <definedName name="IQRPriceTargetGridG19" hidden="1">#REF!</definedName>
    <definedName name="IQRPriceTargetGridG20" hidden="1">#REF!</definedName>
    <definedName name="IQRPriceTargetGridG21" hidden="1">#REF!</definedName>
    <definedName name="IQRPriceTargetGridG22" hidden="1">#REF!</definedName>
    <definedName name="IQRPriceTargetGridG25" hidden="1">#REF!</definedName>
    <definedName name="IQRPriceTargetGridG26" hidden="1">#REF!</definedName>
    <definedName name="IQRPriceTargetGridG27" hidden="1">#REF!</definedName>
    <definedName name="IQRPriceTargetGridG28" hidden="1">#REF!</definedName>
    <definedName name="IQRPriceTargetGridG29" hidden="1">#REF!</definedName>
    <definedName name="IQRPriceTargetGridG3" hidden="1">#REF!</definedName>
    <definedName name="IQRPriceTargetGridG30" hidden="1">#REF!</definedName>
    <definedName name="IQRPriceTargetGridG31" hidden="1">#REF!</definedName>
    <definedName name="IQRPriceTargetGridG32" hidden="1">#REF!</definedName>
    <definedName name="IQRPriceTargetGridG33" hidden="1">#REF!</definedName>
    <definedName name="IQRPriceTargetGridG34" hidden="1">#REF!</definedName>
    <definedName name="IQRPriceTargetGridG35" hidden="1">#REF!</definedName>
    <definedName name="IQRPriceTargetGridG36" hidden="1">#REF!</definedName>
    <definedName name="IQRPriceTargetGridG37" hidden="1">#REF!</definedName>
    <definedName name="IQRPriceTargetGridG38" hidden="1">#REF!</definedName>
    <definedName name="IQRPriceTargetGridG4" hidden="1">#REF!</definedName>
    <definedName name="IQRPriceTargetGridG42" hidden="1">#REF!</definedName>
    <definedName name="IQRPriceTargetGridG43" hidden="1">#REF!</definedName>
    <definedName name="IQRPriceTargetGridG44" hidden="1">#REF!</definedName>
    <definedName name="IQRPriceTargetGridG45" hidden="1">#REF!</definedName>
    <definedName name="IQRPriceTargetGridG46" hidden="1">#REF!</definedName>
    <definedName name="IQRPriceTargetGridG47" hidden="1">#REF!</definedName>
    <definedName name="IQRPriceTargetGridG48" hidden="1">#REF!</definedName>
    <definedName name="IQRPriceTargetGridG49" hidden="1">#REF!</definedName>
    <definedName name="IQRPriceTargetGridG5" hidden="1">#REF!</definedName>
    <definedName name="IQRPriceTargetGridG51" hidden="1">#REF!</definedName>
    <definedName name="IQRPriceTargetGridG52" hidden="1">#REF!</definedName>
    <definedName name="IQRPriceTargetGridG53" hidden="1">#REF!</definedName>
    <definedName name="IQRPriceTargetGridG54" hidden="1">#REF!</definedName>
    <definedName name="IQRPriceTargetGridG55" hidden="1">#REF!</definedName>
    <definedName name="IQRPriceTargetGridG56" hidden="1">#REF!</definedName>
    <definedName name="IQRPriceTargetGridG57" hidden="1">#REF!</definedName>
    <definedName name="IQRPriceTargetGridG58" hidden="1">#REF!</definedName>
    <definedName name="IQRPriceTargetGridG59" hidden="1">#REF!</definedName>
    <definedName name="IQRPriceTargetGridG6" hidden="1">#REF!</definedName>
    <definedName name="IQRPriceTargetGridG60" hidden="1">#REF!</definedName>
    <definedName name="IQRPriceTargetGridG61" hidden="1">#REF!</definedName>
    <definedName name="IQRPriceTargetGridG62" hidden="1">#REF!</definedName>
    <definedName name="IQRPriceTargetGridG63" hidden="1">#REF!</definedName>
    <definedName name="IQRPriceTargetGridG64" hidden="1">#REF!</definedName>
    <definedName name="IQRPriceTargetGridG65" hidden="1">#REF!</definedName>
    <definedName name="IQRPriceTargetGridG66" hidden="1">#REF!</definedName>
    <definedName name="IQRPriceTargetGridG67" hidden="1">#REF!</definedName>
    <definedName name="IQRPriceTargetGridG68" hidden="1">#REF!</definedName>
    <definedName name="IQRPriceTargetGridG69" hidden="1">#REF!</definedName>
    <definedName name="IQRPriceTargetGridG7" hidden="1">#REF!</definedName>
    <definedName name="IQRPriceTargetGridG70" hidden="1">#REF!</definedName>
    <definedName name="IQRPriceTargetGridG71" hidden="1">#REF!</definedName>
    <definedName name="IQRPriceTargetGridG72" hidden="1">#REF!</definedName>
    <definedName name="IQRPriceTargetGridG73" hidden="1">#REF!</definedName>
    <definedName name="IQRPriceTargetGridG74" hidden="1">#REF!</definedName>
    <definedName name="IQRPriceTargetGridG75" hidden="1">#REF!</definedName>
    <definedName name="IQRPriceTargetGridG76" hidden="1">#REF!</definedName>
    <definedName name="IQRPriceTargetGridG77" hidden="1">#REF!</definedName>
    <definedName name="IQRPriceTargetGridG78" hidden="1">#REF!</definedName>
    <definedName name="IQRPriceTargetGridG79" hidden="1">#REF!</definedName>
    <definedName name="IQRPriceTargetGridG8" hidden="1">#REF!</definedName>
    <definedName name="IQRPriceTargetGridG80" hidden="1">#REF!</definedName>
    <definedName name="IQRPriceTargetGridG81" hidden="1">#REF!</definedName>
    <definedName name="IQRPriceTargetGridG82" hidden="1">#REF!</definedName>
    <definedName name="IQRPriceTargetGridG83" hidden="1">#REF!</definedName>
    <definedName name="IQRPriceTargetGridG84" hidden="1">#REF!</definedName>
    <definedName name="IQRPriceTargetGridG85" hidden="1">#REF!</definedName>
    <definedName name="IQRPriceTargetGridG86" hidden="1">#REF!</definedName>
    <definedName name="IQRPriceTargetGridG87" hidden="1">#REF!</definedName>
    <definedName name="IQRPriceTargetGridG88" hidden="1">#REF!</definedName>
    <definedName name="IQRPriceTargetGridG89" hidden="1">#REF!</definedName>
    <definedName name="IQRPriceTargetGridG9" hidden="1">#REF!</definedName>
    <definedName name="IQRPriceTargetGridG90" hidden="1">#REF!</definedName>
    <definedName name="IQRPriceTargetGridG91" hidden="1">#REF!</definedName>
    <definedName name="IQRPriceTargetGridG92" hidden="1">#REF!</definedName>
    <definedName name="IQRPriceTargetGridG93" hidden="1">#REF!</definedName>
    <definedName name="IQRPriceTargetGridG94" hidden="1">#REF!</definedName>
    <definedName name="IQRPriceTargetGridG95" hidden="1">#REF!</definedName>
    <definedName name="IQRPriceTargetGridG96" hidden="1">#REF!</definedName>
    <definedName name="IQRPriceTargetGridG97" hidden="1">#REF!</definedName>
    <definedName name="IQRPriceTargetGridG98" hidden="1">#REF!</definedName>
    <definedName name="IQRPriceTargetGridG99" hidden="1">#REF!</definedName>
    <definedName name="IQRPriceTargetGridH10" hidden="1">#REF!</definedName>
    <definedName name="IQRPriceTargetGridH100" hidden="1">#REF!</definedName>
    <definedName name="IQRPriceTargetGridH101" hidden="1">#REF!</definedName>
    <definedName name="IQRPriceTargetGridH102" hidden="1">#REF!</definedName>
    <definedName name="IQRPriceTargetGridH103" hidden="1">#REF!</definedName>
    <definedName name="IQRPriceTargetGridH104" hidden="1">#REF!</definedName>
    <definedName name="IQRPriceTargetGridH105" hidden="1">#REF!</definedName>
    <definedName name="IQRPriceTargetGridH106" hidden="1">#REF!</definedName>
    <definedName name="IQRPriceTargetGridH107" hidden="1">#REF!</definedName>
    <definedName name="IQRPriceTargetGridH108" hidden="1">#REF!</definedName>
    <definedName name="IQRPriceTargetGridH109" hidden="1">#REF!</definedName>
    <definedName name="IQRPriceTargetGridH11" hidden="1">#REF!</definedName>
    <definedName name="IQRPriceTargetGridH110" hidden="1">#REF!</definedName>
    <definedName name="IQRPriceTargetGridH111" hidden="1">#REF!</definedName>
    <definedName name="IQRPriceTargetGridH112" hidden="1">#REF!</definedName>
    <definedName name="IQRPriceTargetGridH113" hidden="1">#REF!</definedName>
    <definedName name="IQRPriceTargetGridH114" hidden="1">#REF!</definedName>
    <definedName name="IQRPriceTargetGridH115" hidden="1">#REF!</definedName>
    <definedName name="IQRPriceTargetGridH116" hidden="1">#REF!</definedName>
    <definedName name="IQRPriceTargetGridH117" hidden="1">#REF!</definedName>
    <definedName name="IQRPriceTargetGridH118" hidden="1">#REF!</definedName>
    <definedName name="IQRPriceTargetGridH119" hidden="1">#REF!</definedName>
    <definedName name="IQRPriceTargetGridH12" hidden="1">#REF!</definedName>
    <definedName name="IQRPriceTargetGridH120" hidden="1">#REF!</definedName>
    <definedName name="IQRPriceTargetGridH13" hidden="1">#REF!</definedName>
    <definedName name="IQRPriceTargetGridH14" hidden="1">#REF!</definedName>
    <definedName name="IQRPriceTargetGridH15" hidden="1">#REF!</definedName>
    <definedName name="IQRPriceTargetGridH16" hidden="1">#REF!</definedName>
    <definedName name="IQRPriceTargetGridH17" hidden="1">#REF!</definedName>
    <definedName name="IQRPriceTargetGridH18" hidden="1">#REF!</definedName>
    <definedName name="IQRPriceTargetGridH19" hidden="1">#REF!</definedName>
    <definedName name="IQRPriceTargetGridH2" hidden="1">#REF!</definedName>
    <definedName name="IQRPriceTargetGridH20" hidden="1">#REF!</definedName>
    <definedName name="IQRPriceTargetGridH21" hidden="1">#REF!</definedName>
    <definedName name="IQRPriceTargetGridH22" hidden="1">#REF!</definedName>
    <definedName name="IQRPriceTargetGridH23" hidden="1">#REF!</definedName>
    <definedName name="IQRPriceTargetGridH24" hidden="1">#REF!</definedName>
    <definedName name="IQRPriceTargetGridH25" hidden="1">#REF!</definedName>
    <definedName name="IQRPriceTargetGridH26" hidden="1">#REF!</definedName>
    <definedName name="IQRPriceTargetGridH27" hidden="1">#REF!</definedName>
    <definedName name="IQRPriceTargetGridH28" hidden="1">#REF!</definedName>
    <definedName name="IQRPriceTargetGridH29" hidden="1">#REF!</definedName>
    <definedName name="IQRPriceTargetGridH3" hidden="1">#REF!</definedName>
    <definedName name="IQRPriceTargetGridH30" hidden="1">#REF!</definedName>
    <definedName name="IQRPriceTargetGridH31" hidden="1">#REF!</definedName>
    <definedName name="IQRPriceTargetGridH32" hidden="1">#REF!</definedName>
    <definedName name="IQRPriceTargetGridH33" hidden="1">#REF!</definedName>
    <definedName name="IQRPriceTargetGridH34" hidden="1">#REF!</definedName>
    <definedName name="IQRPriceTargetGridH35" hidden="1">#REF!</definedName>
    <definedName name="IQRPriceTargetGridH36" hidden="1">#REF!</definedName>
    <definedName name="IQRPriceTargetGridH37" hidden="1">#REF!</definedName>
    <definedName name="IQRPriceTargetGridH38" hidden="1">#REF!</definedName>
    <definedName name="IQRPriceTargetGridH39" hidden="1">#REF!</definedName>
    <definedName name="IQRPriceTargetGridH4" hidden="1">#REF!</definedName>
    <definedName name="IQRPriceTargetGridH40" hidden="1">#REF!</definedName>
    <definedName name="IQRPriceTargetGridH41" hidden="1">#REF!</definedName>
    <definedName name="IQRPriceTargetGridH42" hidden="1">#REF!</definedName>
    <definedName name="IQRPriceTargetGridH43" hidden="1">#REF!</definedName>
    <definedName name="IQRPriceTargetGridH44" hidden="1">#REF!</definedName>
    <definedName name="IQRPriceTargetGridH45" hidden="1">#REF!</definedName>
    <definedName name="IQRPriceTargetGridH46" hidden="1">#REF!</definedName>
    <definedName name="IQRPriceTargetGridH47" hidden="1">#REF!</definedName>
    <definedName name="IQRPriceTargetGridH48" hidden="1">#REF!</definedName>
    <definedName name="IQRPriceTargetGridH49" hidden="1">#REF!</definedName>
    <definedName name="IQRPriceTargetGridH5" hidden="1">#REF!</definedName>
    <definedName name="IQRPriceTargetGridH50" hidden="1">#REF!</definedName>
    <definedName name="IQRPriceTargetGridH51" hidden="1">#REF!</definedName>
    <definedName name="IQRPriceTargetGridH52" hidden="1">#REF!</definedName>
    <definedName name="IQRPriceTargetGridH53" hidden="1">#REF!</definedName>
    <definedName name="IQRPriceTargetGridH54" hidden="1">#REF!</definedName>
    <definedName name="IQRPriceTargetGridH55" hidden="1">#REF!</definedName>
    <definedName name="IQRPriceTargetGridH56" hidden="1">#REF!</definedName>
    <definedName name="IQRPriceTargetGridH57" hidden="1">#REF!</definedName>
    <definedName name="IQRPriceTargetGridH58" hidden="1">#REF!</definedName>
    <definedName name="IQRPriceTargetGridH59" hidden="1">#REF!</definedName>
    <definedName name="IQRPriceTargetGridH6" hidden="1">#REF!</definedName>
    <definedName name="IQRPriceTargetGridH60" hidden="1">#REF!</definedName>
    <definedName name="IQRPriceTargetGridH61" hidden="1">#REF!</definedName>
    <definedName name="IQRPriceTargetGridH62" hidden="1">#REF!</definedName>
    <definedName name="IQRPriceTargetGridH63" hidden="1">#REF!</definedName>
    <definedName name="IQRPriceTargetGridH64" hidden="1">#REF!</definedName>
    <definedName name="IQRPriceTargetGridH65" hidden="1">#REF!</definedName>
    <definedName name="IQRPriceTargetGridH66" hidden="1">#REF!</definedName>
    <definedName name="IQRPriceTargetGridH67" hidden="1">#REF!</definedName>
    <definedName name="IQRPriceTargetGridH68" hidden="1">#REF!</definedName>
    <definedName name="IQRPriceTargetGridH69" hidden="1">#REF!</definedName>
    <definedName name="IQRPriceTargetGridH7" hidden="1">#REF!</definedName>
    <definedName name="IQRPriceTargetGridH70" hidden="1">#REF!</definedName>
    <definedName name="IQRPriceTargetGridH71" hidden="1">#REF!</definedName>
    <definedName name="IQRPriceTargetGridH72" hidden="1">#REF!</definedName>
    <definedName name="IQRPriceTargetGridH73" hidden="1">#REF!</definedName>
    <definedName name="IQRPriceTargetGridH74" hidden="1">#REF!</definedName>
    <definedName name="IQRPriceTargetGridH75" hidden="1">#REF!</definedName>
    <definedName name="IQRPriceTargetGridH76" hidden="1">#REF!</definedName>
    <definedName name="IQRPriceTargetGridH77" hidden="1">#REF!</definedName>
    <definedName name="IQRPriceTargetGridH78" hidden="1">#REF!</definedName>
    <definedName name="IQRPriceTargetGridH79" hidden="1">#REF!</definedName>
    <definedName name="IQRPriceTargetGridH8" hidden="1">#REF!</definedName>
    <definedName name="IQRPriceTargetGridH80" hidden="1">#REF!</definedName>
    <definedName name="IQRPriceTargetGridH81" hidden="1">#REF!</definedName>
    <definedName name="IQRPriceTargetGridH82" hidden="1">#REF!</definedName>
    <definedName name="IQRPriceTargetGridH83" hidden="1">#REF!</definedName>
    <definedName name="IQRPriceTargetGridH84" hidden="1">#REF!</definedName>
    <definedName name="IQRPriceTargetGridH85" hidden="1">#REF!</definedName>
    <definedName name="IQRPriceTargetGridH86" hidden="1">#REF!</definedName>
    <definedName name="IQRPriceTargetGridH87" hidden="1">#REF!</definedName>
    <definedName name="IQRPriceTargetGridH88" hidden="1">#REF!</definedName>
    <definedName name="IQRPriceTargetGridH89" hidden="1">#REF!</definedName>
    <definedName name="IQRPriceTargetGridH9" hidden="1">#REF!</definedName>
    <definedName name="IQRPriceTargetGridH90" hidden="1">#REF!</definedName>
    <definedName name="IQRPriceTargetGridH91" hidden="1">#REF!</definedName>
    <definedName name="IQRPriceTargetGridH92" hidden="1">#REF!</definedName>
    <definedName name="IQRPriceTargetGridH93" hidden="1">#REF!</definedName>
    <definedName name="IQRPriceTargetGridH94" hidden="1">#REF!</definedName>
    <definedName name="IQRPriceTargetGridH95" hidden="1">#REF!</definedName>
    <definedName name="IQRPriceTargetGridH96" hidden="1">#REF!</definedName>
    <definedName name="IQRPriceTargetGridH97" hidden="1">#REF!</definedName>
    <definedName name="IQRPriceTargetGridH98" hidden="1">#REF!</definedName>
    <definedName name="IQRPriceTargetGridH99" hidden="1">#REF!</definedName>
    <definedName name="IQRPriceTargetGridO2" hidden="1">#REF!</definedName>
    <definedName name="IQRPriceTargetGridO3" hidden="1">#REF!</definedName>
    <definedName name="IQRPriceTargetGridO4" hidden="1">#REF!</definedName>
    <definedName name="IQRPriceTargetGridO5" hidden="1">#REF!</definedName>
    <definedName name="IQRPriceTargetGridO6" hidden="1">#REF!</definedName>
    <definedName name="IQRPriceTargetGridP10" hidden="1">#REF!</definedName>
    <definedName name="IQRPriceTargetGridP100" hidden="1">#REF!</definedName>
    <definedName name="IQRPriceTargetGridP101" hidden="1">#REF!</definedName>
    <definedName name="IQRPriceTargetGridP103" hidden="1">#REF!</definedName>
    <definedName name="IQRPriceTargetGridP104" hidden="1">#REF!</definedName>
    <definedName name="IQRPriceTargetGridP106" hidden="1">#REF!</definedName>
    <definedName name="IQRPriceTargetGridP107" hidden="1">#REF!</definedName>
    <definedName name="IQRPriceTargetGridP108" hidden="1">#REF!</definedName>
    <definedName name="IQRPriceTargetGridP109" hidden="1">#REF!</definedName>
    <definedName name="IQRPriceTargetGridP11" hidden="1">#REF!</definedName>
    <definedName name="IQRPriceTargetGridP110" hidden="1">#REF!</definedName>
    <definedName name="IQRPriceTargetGridP112" hidden="1">#REF!</definedName>
    <definedName name="IQRPriceTargetGridP113" hidden="1">#REF!</definedName>
    <definedName name="IQRPriceTargetGridP114" hidden="1">#REF!</definedName>
    <definedName name="IQRPriceTargetGridP115" hidden="1">#REF!</definedName>
    <definedName name="IQRPriceTargetGridP116" hidden="1">#REF!</definedName>
    <definedName name="IQRPriceTargetGridP117" hidden="1">#REF!</definedName>
    <definedName name="IQRPriceTargetGridP118" hidden="1">#REF!</definedName>
    <definedName name="IQRPriceTargetGridP119" hidden="1">#REF!</definedName>
    <definedName name="IQRPriceTargetGridP12" hidden="1">#REF!</definedName>
    <definedName name="IQRPriceTargetGridP120" hidden="1">#REF!</definedName>
    <definedName name="IQRPriceTargetGridP121" hidden="1">#REF!</definedName>
    <definedName name="IQRPriceTargetGridP122" hidden="1">#REF!</definedName>
    <definedName name="IQRPriceTargetGridP123" hidden="1">#REF!</definedName>
    <definedName name="IQRPriceTargetGridP124" hidden="1">#REF!</definedName>
    <definedName name="IQRPriceTargetGridP13" hidden="1">#REF!</definedName>
    <definedName name="IQRPriceTargetGridP14" hidden="1">#REF!</definedName>
    <definedName name="IQRPriceTargetGridP15" hidden="1">#REF!</definedName>
    <definedName name="IQRPriceTargetGridP18" hidden="1">#REF!</definedName>
    <definedName name="IQRPriceTargetGridP2" hidden="1">#REF!</definedName>
    <definedName name="IQRPriceTargetGridP20" hidden="1">#REF!</definedName>
    <definedName name="IQRPriceTargetGridP21" hidden="1">#REF!</definedName>
    <definedName name="IQRPriceTargetGridP25" hidden="1">#REF!</definedName>
    <definedName name="IQRPriceTargetGridP26" hidden="1">#REF!</definedName>
    <definedName name="IQRPriceTargetGridP27" hidden="1">#REF!</definedName>
    <definedName name="IQRPriceTargetGridP28" hidden="1">#REF!</definedName>
    <definedName name="IQRPriceTargetGridP29" hidden="1">#REF!</definedName>
    <definedName name="IQRPriceTargetGridP3" hidden="1">#REF!</definedName>
    <definedName name="IQRPriceTargetGridP30" hidden="1">#REF!</definedName>
    <definedName name="IQRPriceTargetGridP31" hidden="1">#REF!</definedName>
    <definedName name="IQRPriceTargetGridP32" hidden="1">#REF!</definedName>
    <definedName name="IQRPriceTargetGridP33" hidden="1">#REF!</definedName>
    <definedName name="IQRPriceTargetGridP34" hidden="1">#REF!</definedName>
    <definedName name="IQRPriceTargetGridP35" hidden="1">#REF!</definedName>
    <definedName name="IQRPriceTargetGridP36" hidden="1">#REF!</definedName>
    <definedName name="IQRPriceTargetGridP37" hidden="1">#REF!</definedName>
    <definedName name="IQRPriceTargetGridP38" hidden="1">#REF!</definedName>
    <definedName name="IQRPriceTargetGridP4" hidden="1">#REF!</definedName>
    <definedName name="IQRPriceTargetGridP42" hidden="1">#REF!</definedName>
    <definedName name="IQRPriceTargetGridP43" hidden="1">#REF!</definedName>
    <definedName name="IQRPriceTargetGridP44" hidden="1">#REF!</definedName>
    <definedName name="IQRPriceTargetGridP45" hidden="1">#REF!</definedName>
    <definedName name="IQRPriceTargetGridP46" hidden="1">#REF!</definedName>
    <definedName name="IQRPriceTargetGridP47" hidden="1">#REF!</definedName>
    <definedName name="IQRPriceTargetGridP48" hidden="1">#REF!</definedName>
    <definedName name="IQRPriceTargetGridP49" hidden="1">#REF!</definedName>
    <definedName name="IQRPriceTargetGridP5" hidden="1">#REF!</definedName>
    <definedName name="IQRPriceTargetGridP51" hidden="1">#REF!</definedName>
    <definedName name="IQRPriceTargetGridP52" hidden="1">#REF!</definedName>
    <definedName name="IQRPriceTargetGridP53" hidden="1">#REF!</definedName>
    <definedName name="IQRPriceTargetGridP55" hidden="1">#REF!</definedName>
    <definedName name="IQRPriceTargetGridP57" hidden="1">#REF!</definedName>
    <definedName name="IQRPriceTargetGridP59" hidden="1">#REF!</definedName>
    <definedName name="IQRPriceTargetGridP6" hidden="1">#REF!</definedName>
    <definedName name="IQRPriceTargetGridP60" hidden="1">#REF!</definedName>
    <definedName name="IQRPriceTargetGridP61" hidden="1">#REF!</definedName>
    <definedName name="IQRPriceTargetGridP62" hidden="1">#REF!</definedName>
    <definedName name="IQRPriceTargetGridP63" hidden="1">#REF!</definedName>
    <definedName name="IQRPriceTargetGridP64" hidden="1">#REF!</definedName>
    <definedName name="IQRPriceTargetGridP65" hidden="1">#REF!</definedName>
    <definedName name="IQRPriceTargetGridP66" hidden="1">#REF!</definedName>
    <definedName name="IQRPriceTargetGridP67" hidden="1">#REF!</definedName>
    <definedName name="IQRPriceTargetGridP68" hidden="1">#REF!</definedName>
    <definedName name="IQRPriceTargetGridP69" hidden="1">#REF!</definedName>
    <definedName name="IQRPriceTargetGridP7" hidden="1">#REF!</definedName>
    <definedName name="IQRPriceTargetGridP70" hidden="1">#REF!</definedName>
    <definedName name="IQRPriceTargetGridP71" hidden="1">#REF!</definedName>
    <definedName name="IQRPriceTargetGridP72" hidden="1">#REF!</definedName>
    <definedName name="IQRPriceTargetGridP73" hidden="1">#REF!</definedName>
    <definedName name="IQRPriceTargetGridP74" hidden="1">#REF!</definedName>
    <definedName name="IQRPriceTargetGridP75" hidden="1">#REF!</definedName>
    <definedName name="IQRPriceTargetGridP76" hidden="1">#REF!</definedName>
    <definedName name="IQRPriceTargetGridP77" hidden="1">#REF!</definedName>
    <definedName name="IQRPriceTargetGridP78" hidden="1">#REF!</definedName>
    <definedName name="IQRPriceTargetGridP79" hidden="1">#REF!</definedName>
    <definedName name="IQRPriceTargetGridP8" hidden="1">#REF!</definedName>
    <definedName name="IQRPriceTargetGridP80" hidden="1">#REF!</definedName>
    <definedName name="IQRPriceTargetGridP81" hidden="1">#REF!</definedName>
    <definedName name="IQRPriceTargetGridP82" hidden="1">#REF!</definedName>
    <definedName name="IQRPriceTargetGridP84" hidden="1">#REF!</definedName>
    <definedName name="IQRPriceTargetGridP85" hidden="1">#REF!</definedName>
    <definedName name="IQRPriceTargetGridP86" hidden="1">#REF!</definedName>
    <definedName name="IQRPriceTargetGridP87" hidden="1">#REF!</definedName>
    <definedName name="IQRPriceTargetGridP88" hidden="1">#REF!</definedName>
    <definedName name="IQRPriceTargetGridP89" hidden="1">#REF!</definedName>
    <definedName name="IQRPriceTargetGridP9" hidden="1">#REF!</definedName>
    <definedName name="IQRPriceTargetGridP90" hidden="1">#REF!</definedName>
    <definedName name="IQRPriceTargetGridP91" hidden="1">#REF!</definedName>
    <definedName name="IQRPriceTargetGridP92" hidden="1">#REF!</definedName>
    <definedName name="IQRPriceTargetGridP93" hidden="1">#REF!</definedName>
    <definedName name="IQRPriceTargetGridP94" hidden="1">#REF!</definedName>
    <definedName name="IQRPriceTargetGridP95" hidden="1">#REF!</definedName>
    <definedName name="IQRPriceTargetGridP96" hidden="1">#REF!</definedName>
    <definedName name="IQRPriceTargetGridP97" hidden="1">#REF!</definedName>
    <definedName name="IQRPriceTargetGridP98" hidden="1">#REF!</definedName>
    <definedName name="IQRPriceTargetGridP99" hidden="1">#REF!</definedName>
    <definedName name="IQRSheet1H10" hidden="1">#REF!</definedName>
    <definedName name="IQRSheet1H100" hidden="1">#REF!</definedName>
    <definedName name="IQRSheet1H101" hidden="1">#REF!</definedName>
    <definedName name="IQRSheet1H102" hidden="1">#REF!</definedName>
    <definedName name="IQRSheet1H103" hidden="1">#REF!</definedName>
    <definedName name="IQRSheet1H104" hidden="1">#REF!</definedName>
    <definedName name="IQRSheet1H105" hidden="1">#REF!</definedName>
    <definedName name="IQRSheet1H106" hidden="1">#REF!</definedName>
    <definedName name="IQRSheet1H107" hidden="1">#REF!</definedName>
    <definedName name="IQRSheet1H108" hidden="1">#REF!</definedName>
    <definedName name="IQRSheet1H109" hidden="1">#REF!</definedName>
    <definedName name="IQRSheet1H11" hidden="1">#REF!</definedName>
    <definedName name="IQRSheet1H110" hidden="1">#REF!</definedName>
    <definedName name="IQRSheet1H111" hidden="1">#REF!</definedName>
    <definedName name="IQRSheet1H112" hidden="1">#REF!</definedName>
    <definedName name="IQRSheet1H113" hidden="1">#REF!</definedName>
    <definedName name="IQRSheet1H114" hidden="1">#REF!</definedName>
    <definedName name="IQRSheet1H115" hidden="1">#REF!</definedName>
    <definedName name="IQRSheet1H116" hidden="1">#REF!</definedName>
    <definedName name="IQRSheet1H117" hidden="1">#REF!</definedName>
    <definedName name="IQRSheet1H118" hidden="1">#REF!</definedName>
    <definedName name="IQRSheet1H119" hidden="1">#REF!</definedName>
    <definedName name="IQRSheet1H12" hidden="1">#REF!</definedName>
    <definedName name="IQRSheet1H120" hidden="1">#REF!</definedName>
    <definedName name="IQRSheet1H13" hidden="1">#REF!</definedName>
    <definedName name="IQRSheet1H14" hidden="1">#REF!</definedName>
    <definedName name="IQRSheet1H15" hidden="1">#REF!</definedName>
    <definedName name="IQRSheet1H16" hidden="1">#REF!</definedName>
    <definedName name="IQRSheet1H17" hidden="1">#REF!</definedName>
    <definedName name="IQRSheet1H18" hidden="1">#REF!</definedName>
    <definedName name="IQRSheet1H19" hidden="1">#REF!</definedName>
    <definedName name="IQRSheet1H20" hidden="1">#REF!</definedName>
    <definedName name="IQRSheet1H21" hidden="1">#REF!</definedName>
    <definedName name="IQRSheet1H22" hidden="1">#REF!</definedName>
    <definedName name="IQRSheet1H23" hidden="1">#REF!</definedName>
    <definedName name="IQRSheet1H24" hidden="1">#REF!</definedName>
    <definedName name="IQRSheet1H25" hidden="1">#REF!</definedName>
    <definedName name="IQRSheet1H26" hidden="1">#REF!</definedName>
    <definedName name="IQRSheet1H27" hidden="1">#REF!</definedName>
    <definedName name="IQRSheet1H28" hidden="1">#REF!</definedName>
    <definedName name="IQRSheet1H29" hidden="1">#REF!</definedName>
    <definedName name="IQRSheet1H30" hidden="1">#REF!</definedName>
    <definedName name="IQRSheet1H31" hidden="1">#REF!</definedName>
    <definedName name="IQRSheet1H32" hidden="1">#REF!</definedName>
    <definedName name="IQRSheet1H33" hidden="1">#REF!</definedName>
    <definedName name="IQRSheet1H34" hidden="1">#REF!</definedName>
    <definedName name="IQRSheet1H35" hidden="1">#REF!</definedName>
    <definedName name="IQRSheet1H36" hidden="1">#REF!</definedName>
    <definedName name="IQRSheet1H37" hidden="1">#REF!</definedName>
    <definedName name="IQRSheet1H38" hidden="1">#REF!</definedName>
    <definedName name="IQRSheet1H39" hidden="1">#REF!</definedName>
    <definedName name="IQRSheet1H42" hidden="1">#REF!</definedName>
    <definedName name="IQRSheet1H43" hidden="1">#REF!</definedName>
    <definedName name="IQRSheet1H44" hidden="1">#REF!</definedName>
    <definedName name="IQRSheet1H45" hidden="1">#REF!</definedName>
    <definedName name="IQRSheet1H46" hidden="1">#REF!</definedName>
    <definedName name="IQRSheet1H47" hidden="1">#REF!</definedName>
    <definedName name="IQRSheet1H48" hidden="1">#REF!</definedName>
    <definedName name="IQRSheet1H49" hidden="1">#REF!</definedName>
    <definedName name="IQRSheet1H5" hidden="1">#REF!</definedName>
    <definedName name="IQRSheet1H50" hidden="1">#REF!</definedName>
    <definedName name="IQRSheet1H51" hidden="1">#REF!</definedName>
    <definedName name="IQRSheet1H52" hidden="1">#REF!</definedName>
    <definedName name="IQRSheet1H53" hidden="1">#REF!</definedName>
    <definedName name="IQRSheet1H54" hidden="1">#REF!</definedName>
    <definedName name="IQRSheet1H55" hidden="1">#REF!</definedName>
    <definedName name="IQRSheet1H56" hidden="1">#REF!</definedName>
    <definedName name="IQRSheet1H57" hidden="1">#REF!</definedName>
    <definedName name="IQRSheet1H58" hidden="1">#REF!</definedName>
    <definedName name="IQRSheet1H59" hidden="1">#REF!</definedName>
    <definedName name="IQRSheet1H6" hidden="1">#REF!</definedName>
    <definedName name="IQRSheet1H60" hidden="1">#REF!</definedName>
    <definedName name="IQRSheet1H61" hidden="1">#REF!</definedName>
    <definedName name="IQRSheet1H62" hidden="1">#REF!</definedName>
    <definedName name="IQRSheet1H63" hidden="1">#REF!</definedName>
    <definedName name="IQRSheet1H64" hidden="1">#REF!</definedName>
    <definedName name="IQRSheet1H65" hidden="1">#REF!</definedName>
    <definedName name="IQRSheet1H66" hidden="1">#REF!</definedName>
    <definedName name="IQRSheet1H67" hidden="1">#REF!</definedName>
    <definedName name="IQRSheet1H68" hidden="1">#REF!</definedName>
    <definedName name="IQRSheet1H69" hidden="1">#REF!</definedName>
    <definedName name="IQRSheet1H7" hidden="1">#REF!</definedName>
    <definedName name="IQRSheet1H70" hidden="1">#REF!</definedName>
    <definedName name="IQRSheet1H71" hidden="1">#REF!</definedName>
    <definedName name="IQRSheet1H72" hidden="1">#REF!</definedName>
    <definedName name="IQRSheet1H73" hidden="1">#REF!</definedName>
    <definedName name="IQRSheet1H74" hidden="1">#REF!</definedName>
    <definedName name="IQRSheet1H75" hidden="1">#REF!</definedName>
    <definedName name="IQRSheet1H76" hidden="1">#REF!</definedName>
    <definedName name="IQRSheet1H77" hidden="1">#REF!</definedName>
    <definedName name="IQRSheet1H78" hidden="1">#REF!</definedName>
    <definedName name="IQRSheet1H79" hidden="1">#REF!</definedName>
    <definedName name="IQRSheet1H8" hidden="1">#REF!</definedName>
    <definedName name="IQRSheet1H80" hidden="1">#REF!</definedName>
    <definedName name="IQRSheet1H81" hidden="1">#REF!</definedName>
    <definedName name="IQRSheet1H82" hidden="1">#REF!</definedName>
    <definedName name="IQRSheet1H83" hidden="1">#REF!</definedName>
    <definedName name="IQRSheet1H84" hidden="1">#REF!</definedName>
    <definedName name="IQRSheet1H85" hidden="1">#REF!</definedName>
    <definedName name="IQRSheet1H86" hidden="1">#REF!</definedName>
    <definedName name="IQRSheet1H87" hidden="1">#REF!</definedName>
    <definedName name="IQRSheet1H88" hidden="1">#REF!</definedName>
    <definedName name="IQRSheet1H89" hidden="1">#REF!</definedName>
    <definedName name="IQRSheet1H9" hidden="1">#REF!</definedName>
    <definedName name="IQRSheet1H90" hidden="1">#REF!</definedName>
    <definedName name="IQRSheet1H91" hidden="1">#REF!</definedName>
    <definedName name="IQRSheet1H92" hidden="1">#REF!</definedName>
    <definedName name="IQRSheet1H93" hidden="1">#REF!</definedName>
    <definedName name="IQRSheet1H94" hidden="1">#REF!</definedName>
    <definedName name="IQRSheet1H95" hidden="1">#REF!</definedName>
    <definedName name="IQRSheet1H96" hidden="1">#REF!</definedName>
    <definedName name="IQRSheet1H97" hidden="1">#REF!</definedName>
    <definedName name="IQRSheet1H98" hidden="1">#REF!</definedName>
    <definedName name="IQRSheet1H99" hidden="1">#REF!</definedName>
    <definedName name="IQRSummaryChartsA73" hidden="1">'[6]Summary Charts'!$A$74:$A$78</definedName>
    <definedName name="IQRSummaryChartsC73" hidden="1">'[6]Summary Charts'!$C$74:$C$78</definedName>
    <definedName name="IQRSummaryChartsJ73" hidden="1">'[6]Summary Charts'!$J$74:$J$78</definedName>
    <definedName name="IQRTearsheetT55" hidden="1">[2]Tearsheet!#REF!</definedName>
    <definedName name="IQRTickerConverterH10" hidden="1">#REF!</definedName>
    <definedName name="IQRTickerConverterH100" hidden="1">#REF!</definedName>
    <definedName name="IQRTickerConverterH1000" hidden="1">#REF!</definedName>
    <definedName name="IQRTickerConverterH1002" hidden="1">#REF!</definedName>
    <definedName name="IQRTickerConverterH1003" hidden="1">#REF!</definedName>
    <definedName name="IQRTickerConverterH1004" hidden="1">#REF!</definedName>
    <definedName name="IQRTickerConverterH1005" hidden="1">#REF!</definedName>
    <definedName name="IQRTickerConverterH1006" hidden="1">#REF!</definedName>
    <definedName name="IQRTickerConverterH1007" hidden="1">#REF!</definedName>
    <definedName name="IQRTickerConverterH1008" hidden="1">#REF!</definedName>
    <definedName name="IQRTickerConverterH1009" hidden="1">#REF!</definedName>
    <definedName name="IQRTickerConverterH101" hidden="1">#REF!</definedName>
    <definedName name="IQRTickerConverterH1010" hidden="1">#REF!</definedName>
    <definedName name="IQRTickerConverterH1011" hidden="1">#REF!</definedName>
    <definedName name="IQRTickerConverterH1012" hidden="1">#REF!</definedName>
    <definedName name="IQRTickerConverterH1013" hidden="1">#REF!</definedName>
    <definedName name="IQRTickerConverterH1014" hidden="1">#REF!</definedName>
    <definedName name="IQRTickerConverterH1015" hidden="1">#REF!</definedName>
    <definedName name="IQRTickerConverterH1016" hidden="1">#REF!</definedName>
    <definedName name="IQRTickerConverterH1017" hidden="1">#REF!</definedName>
    <definedName name="IQRTickerConverterH1018" hidden="1">#REF!</definedName>
    <definedName name="IQRTickerConverterH1019" hidden="1">#REF!</definedName>
    <definedName name="IQRTickerConverterH102" hidden="1">#REF!</definedName>
    <definedName name="IQRTickerConverterH1020" hidden="1">#REF!</definedName>
    <definedName name="IQRTickerConverterH1021" hidden="1">#REF!</definedName>
    <definedName name="IQRTickerConverterH1022" hidden="1">#REF!</definedName>
    <definedName name="IQRTickerConverterH1023" hidden="1">#REF!</definedName>
    <definedName name="IQRTickerConverterH1024" hidden="1">#REF!</definedName>
    <definedName name="IQRTickerConverterH1025" hidden="1">#REF!</definedName>
    <definedName name="IQRTickerConverterH1026" hidden="1">#REF!</definedName>
    <definedName name="IQRTickerConverterH1027" hidden="1">#REF!</definedName>
    <definedName name="IQRTickerConverterH1028" hidden="1">#REF!</definedName>
    <definedName name="IQRTickerConverterH1029" hidden="1">#REF!</definedName>
    <definedName name="IQRTickerConverterH103" hidden="1">#REF!</definedName>
    <definedName name="IQRTickerConverterH1030" hidden="1">#REF!</definedName>
    <definedName name="IQRTickerConverterH1031" hidden="1">#REF!</definedName>
    <definedName name="IQRTickerConverterH1032" hidden="1">#REF!</definedName>
    <definedName name="IQRTickerConverterH1033" hidden="1">#REF!</definedName>
    <definedName name="IQRTickerConverterH1034" hidden="1">#REF!</definedName>
    <definedName name="IQRTickerConverterH1035" hidden="1">#REF!</definedName>
    <definedName name="IQRTickerConverterH1036" hidden="1">#REF!</definedName>
    <definedName name="IQRTickerConverterH1037" hidden="1">#REF!</definedName>
    <definedName name="IQRTickerConverterH1038" hidden="1">#REF!</definedName>
    <definedName name="IQRTickerConverterH1039" hidden="1">#REF!</definedName>
    <definedName name="IQRTickerConverterH104" hidden="1">#REF!</definedName>
    <definedName name="IQRTickerConverterH1040" hidden="1">#REF!</definedName>
    <definedName name="IQRTickerConverterH1041" hidden="1">#REF!</definedName>
    <definedName name="IQRTickerConverterH1042" hidden="1">#REF!</definedName>
    <definedName name="IQRTickerConverterH1043" hidden="1">#REF!</definedName>
    <definedName name="IQRTickerConverterH1044" hidden="1">#REF!</definedName>
    <definedName name="IQRTickerConverterH1045" hidden="1">#REF!</definedName>
    <definedName name="IQRTickerConverterH1046" hidden="1">#REF!</definedName>
    <definedName name="IQRTickerConverterH1047" hidden="1">#REF!</definedName>
    <definedName name="IQRTickerConverterH1048" hidden="1">#REF!</definedName>
    <definedName name="IQRTickerConverterH1049" hidden="1">#REF!</definedName>
    <definedName name="IQRTickerConverterH105" hidden="1">#REF!</definedName>
    <definedName name="IQRTickerConverterH1050" hidden="1">#REF!</definedName>
    <definedName name="IQRTickerConverterH1051" hidden="1">#REF!</definedName>
    <definedName name="IQRTickerConverterH1052" hidden="1">#REF!</definedName>
    <definedName name="IQRTickerConverterH1053" hidden="1">#REF!</definedName>
    <definedName name="IQRTickerConverterH1054" hidden="1">#REF!</definedName>
    <definedName name="IQRTickerConverterH1055" hidden="1">#REF!</definedName>
    <definedName name="IQRTickerConverterH1056" hidden="1">#REF!</definedName>
    <definedName name="IQRTickerConverterH1057" hidden="1">#REF!</definedName>
    <definedName name="IQRTickerConverterH1058" hidden="1">#REF!</definedName>
    <definedName name="IQRTickerConverterH1059" hidden="1">#REF!</definedName>
    <definedName name="IQRTickerConverterH106" hidden="1">#REF!</definedName>
    <definedName name="IQRTickerConverterH1061" hidden="1">#REF!</definedName>
    <definedName name="IQRTickerConverterH1062" hidden="1">#REF!</definedName>
    <definedName name="IQRTickerConverterH1063" hidden="1">#REF!</definedName>
    <definedName name="IQRTickerConverterH1064" hidden="1">#REF!</definedName>
    <definedName name="IQRTickerConverterH1065" hidden="1">#REF!</definedName>
    <definedName name="IQRTickerConverterH1066" hidden="1">#REF!</definedName>
    <definedName name="IQRTickerConverterH1067" hidden="1">#REF!</definedName>
    <definedName name="IQRTickerConverterH1068" hidden="1">#REF!</definedName>
    <definedName name="IQRTickerConverterH1069" hidden="1">#REF!</definedName>
    <definedName name="IQRTickerConverterH107" hidden="1">#REF!</definedName>
    <definedName name="IQRTickerConverterH1070" hidden="1">#REF!</definedName>
    <definedName name="IQRTickerConverterH1071" hidden="1">#REF!</definedName>
    <definedName name="IQRTickerConverterH1072" hidden="1">#REF!</definedName>
    <definedName name="IQRTickerConverterH1074" hidden="1">#REF!</definedName>
    <definedName name="IQRTickerConverterH1075" hidden="1">#REF!</definedName>
    <definedName name="IQRTickerConverterH1076" hidden="1">#REF!</definedName>
    <definedName name="IQRTickerConverterH1077" hidden="1">#REF!</definedName>
    <definedName name="IQRTickerConverterH108" hidden="1">#REF!</definedName>
    <definedName name="IQRTickerConverterH1080" hidden="1">#REF!</definedName>
    <definedName name="IQRTickerConverterH1081" hidden="1">#REF!</definedName>
    <definedName name="IQRTickerConverterH1082" hidden="1">#REF!</definedName>
    <definedName name="IQRTickerConverterH1083" hidden="1">#REF!</definedName>
    <definedName name="IQRTickerConverterH1084" hidden="1">#REF!</definedName>
    <definedName name="IQRTickerConverterH1085" hidden="1">#REF!</definedName>
    <definedName name="IQRTickerConverterH1086" hidden="1">#REF!</definedName>
    <definedName name="IQRTickerConverterH1087" hidden="1">#REF!</definedName>
    <definedName name="IQRTickerConverterH1088" hidden="1">#REF!</definedName>
    <definedName name="IQRTickerConverterH1089" hidden="1">#REF!</definedName>
    <definedName name="IQRTickerConverterH109" hidden="1">#REF!</definedName>
    <definedName name="IQRTickerConverterH1090" hidden="1">#REF!</definedName>
    <definedName name="IQRTickerConverterH1091" hidden="1">#REF!</definedName>
    <definedName name="IQRTickerConverterH1093" hidden="1">#REF!</definedName>
    <definedName name="IQRTickerConverterH1094" hidden="1">#REF!</definedName>
    <definedName name="IQRTickerConverterH1095" hidden="1">#REF!</definedName>
    <definedName name="IQRTickerConverterH1097" hidden="1">#REF!</definedName>
    <definedName name="IQRTickerConverterH1098" hidden="1">#REF!</definedName>
    <definedName name="IQRTickerConverterH1099" hidden="1">#REF!</definedName>
    <definedName name="IQRTickerConverterH11" hidden="1">#REF!</definedName>
    <definedName name="IQRTickerConverterH110" hidden="1">#REF!</definedName>
    <definedName name="IQRTickerConverterH1100" hidden="1">#REF!</definedName>
    <definedName name="IQRTickerConverterH1101" hidden="1">#REF!</definedName>
    <definedName name="IQRTickerConverterH1102" hidden="1">#REF!</definedName>
    <definedName name="IQRTickerConverterH1103" hidden="1">#REF!</definedName>
    <definedName name="IQRTickerConverterH1104" hidden="1">#REF!</definedName>
    <definedName name="IQRTickerConverterH1105" hidden="1">#REF!</definedName>
    <definedName name="IQRTickerConverterH1106" hidden="1">#REF!</definedName>
    <definedName name="IQRTickerConverterH1107" hidden="1">#REF!</definedName>
    <definedName name="IQRTickerConverterH1108" hidden="1">#REF!</definedName>
    <definedName name="IQRTickerConverterH1109" hidden="1">#REF!</definedName>
    <definedName name="IQRTickerConverterH111" hidden="1">#REF!</definedName>
    <definedName name="IQRTickerConverterH1110" hidden="1">#REF!</definedName>
    <definedName name="IQRTickerConverterH1111" hidden="1">#REF!</definedName>
    <definedName name="IQRTickerConverterH1112" hidden="1">#REF!</definedName>
    <definedName name="IQRTickerConverterH1113" hidden="1">#REF!</definedName>
    <definedName name="IQRTickerConverterH1114" hidden="1">#REF!</definedName>
    <definedName name="IQRTickerConverterH1115" hidden="1">#REF!</definedName>
    <definedName name="IQRTickerConverterH1116" hidden="1">#REF!</definedName>
    <definedName name="IQRTickerConverterH1117" hidden="1">#REF!</definedName>
    <definedName name="IQRTickerConverterH1118" hidden="1">#REF!</definedName>
    <definedName name="IQRTickerConverterH1119" hidden="1">#REF!</definedName>
    <definedName name="IQRTickerConverterH112" hidden="1">#REF!</definedName>
    <definedName name="IQRTickerConverterH1120" hidden="1">#REF!</definedName>
    <definedName name="IQRTickerConverterH1122" hidden="1">#REF!</definedName>
    <definedName name="IQRTickerConverterH1124" hidden="1">#REF!</definedName>
    <definedName name="IQRTickerConverterH1125" hidden="1">#REF!</definedName>
    <definedName name="IQRTickerConverterH1126" hidden="1">#REF!</definedName>
    <definedName name="IQRTickerConverterH1127" hidden="1">#REF!</definedName>
    <definedName name="IQRTickerConverterH1128" hidden="1">#REF!</definedName>
    <definedName name="IQRTickerConverterH1129" hidden="1">#REF!</definedName>
    <definedName name="IQRTickerConverterH113" hidden="1">#REF!</definedName>
    <definedName name="IQRTickerConverterH1130" hidden="1">#REF!</definedName>
    <definedName name="IQRTickerConverterH1131" hidden="1">#REF!</definedName>
    <definedName name="IQRTickerConverterH1132" hidden="1">#REF!</definedName>
    <definedName name="IQRTickerConverterH1133" hidden="1">#REF!</definedName>
    <definedName name="IQRTickerConverterH1134" hidden="1">#REF!</definedName>
    <definedName name="IQRTickerConverterH1135" hidden="1">#REF!</definedName>
    <definedName name="IQRTickerConverterH1136" hidden="1">#REF!</definedName>
    <definedName name="IQRTickerConverterH1137" hidden="1">#REF!</definedName>
    <definedName name="IQRTickerConverterH1138" hidden="1">#REF!</definedName>
    <definedName name="IQRTickerConverterH1139" hidden="1">#REF!</definedName>
    <definedName name="IQRTickerConverterH1140" hidden="1">#REF!</definedName>
    <definedName name="IQRTickerConverterH1142" hidden="1">#REF!</definedName>
    <definedName name="IQRTickerConverterH1143" hidden="1">#REF!</definedName>
    <definedName name="IQRTickerConverterH1144" hidden="1">#REF!</definedName>
    <definedName name="IQRTickerConverterH1145" hidden="1">#REF!</definedName>
    <definedName name="IQRTickerConverterH1146" hidden="1">#REF!</definedName>
    <definedName name="IQRTickerConverterH1147" hidden="1">#REF!</definedName>
    <definedName name="IQRTickerConverterH1148" hidden="1">#REF!</definedName>
    <definedName name="IQRTickerConverterH1149" hidden="1">#REF!</definedName>
    <definedName name="IQRTickerConverterH115" hidden="1">#REF!</definedName>
    <definedName name="IQRTickerConverterH1150" hidden="1">#REF!</definedName>
    <definedName name="IQRTickerConverterH1151" hidden="1">#REF!</definedName>
    <definedName name="IQRTickerConverterH1152" hidden="1">#REF!</definedName>
    <definedName name="IQRTickerConverterH1153" hidden="1">#REF!</definedName>
    <definedName name="IQRTickerConverterH1154" hidden="1">#REF!</definedName>
    <definedName name="IQRTickerConverterH1156" hidden="1">#REF!</definedName>
    <definedName name="IQRTickerConverterH1157" hidden="1">#REF!</definedName>
    <definedName name="IQRTickerConverterH1158" hidden="1">#REF!</definedName>
    <definedName name="IQRTickerConverterH1159" hidden="1">#REF!</definedName>
    <definedName name="IQRTickerConverterH116" hidden="1">#REF!</definedName>
    <definedName name="IQRTickerConverterH1160" hidden="1">#REF!</definedName>
    <definedName name="IQRTickerConverterH1161" hidden="1">#REF!</definedName>
    <definedName name="IQRTickerConverterH1162" hidden="1">#REF!</definedName>
    <definedName name="IQRTickerConverterH1163" hidden="1">#REF!</definedName>
    <definedName name="IQRTickerConverterH1164" hidden="1">#REF!</definedName>
    <definedName name="IQRTickerConverterH1165" hidden="1">#REF!</definedName>
    <definedName name="IQRTickerConverterH1166" hidden="1">#REF!</definedName>
    <definedName name="IQRTickerConverterH1167" hidden="1">#REF!</definedName>
    <definedName name="IQRTickerConverterH1168" hidden="1">#REF!</definedName>
    <definedName name="IQRTickerConverterH1169" hidden="1">#REF!</definedName>
    <definedName name="IQRTickerConverterH117" hidden="1">#REF!</definedName>
    <definedName name="IQRTickerConverterH1170" hidden="1">#REF!</definedName>
    <definedName name="IQRTickerConverterH1171" hidden="1">#REF!</definedName>
    <definedName name="IQRTickerConverterH1172" hidden="1">#REF!</definedName>
    <definedName name="IQRTickerConverterH1173" hidden="1">#REF!</definedName>
    <definedName name="IQRTickerConverterH1174" hidden="1">#REF!</definedName>
    <definedName name="IQRTickerConverterH1175" hidden="1">#REF!</definedName>
    <definedName name="IQRTickerConverterH1176" hidden="1">#REF!</definedName>
    <definedName name="IQRTickerConverterH1177" hidden="1">#REF!</definedName>
    <definedName name="IQRTickerConverterH1178" hidden="1">#REF!</definedName>
    <definedName name="IQRTickerConverterH1179" hidden="1">#REF!</definedName>
    <definedName name="IQRTickerConverterH118" hidden="1">#REF!</definedName>
    <definedName name="IQRTickerConverterH1180" hidden="1">#REF!</definedName>
    <definedName name="IQRTickerConverterH1181" hidden="1">#REF!</definedName>
    <definedName name="IQRTickerConverterH1182" hidden="1">#REF!</definedName>
    <definedName name="IQRTickerConverterH1183" hidden="1">#REF!</definedName>
    <definedName name="IQRTickerConverterH1184" hidden="1">#REF!</definedName>
    <definedName name="IQRTickerConverterH1185" hidden="1">#REF!</definedName>
    <definedName name="IQRTickerConverterH1186" hidden="1">#REF!</definedName>
    <definedName name="IQRTickerConverterH1188" hidden="1">#REF!</definedName>
    <definedName name="IQRTickerConverterH1189" hidden="1">#REF!</definedName>
    <definedName name="IQRTickerConverterH119" hidden="1">#REF!</definedName>
    <definedName name="IQRTickerConverterH1190" hidden="1">#REF!</definedName>
    <definedName name="IQRTickerConverterH1191" hidden="1">#REF!</definedName>
    <definedName name="IQRTickerConverterH1192" hidden="1">#REF!</definedName>
    <definedName name="IQRTickerConverterH1193" hidden="1">#REF!</definedName>
    <definedName name="IQRTickerConverterH1194" hidden="1">#REF!</definedName>
    <definedName name="IQRTickerConverterH1195" hidden="1">#REF!</definedName>
    <definedName name="IQRTickerConverterH1196" hidden="1">#REF!</definedName>
    <definedName name="IQRTickerConverterH1197" hidden="1">#REF!</definedName>
    <definedName name="IQRTickerConverterH1198" hidden="1">#REF!</definedName>
    <definedName name="IQRTickerConverterH1199" hidden="1">#REF!</definedName>
    <definedName name="IQRTickerConverterH12" hidden="1">#REF!</definedName>
    <definedName name="IQRTickerConverterH120" hidden="1">#REF!</definedName>
    <definedName name="IQRTickerConverterH1200" hidden="1">#REF!</definedName>
    <definedName name="IQRTickerConverterH1201" hidden="1">#REF!</definedName>
    <definedName name="IQRTickerConverterH1202" hidden="1">#REF!</definedName>
    <definedName name="IQRTickerConverterH1203" hidden="1">#REF!</definedName>
    <definedName name="IQRTickerConverterH1204" hidden="1">#REF!</definedName>
    <definedName name="IQRTickerConverterH1205" hidden="1">#REF!</definedName>
    <definedName name="IQRTickerConverterH1206" hidden="1">#REF!</definedName>
    <definedName name="IQRTickerConverterH1207" hidden="1">#REF!</definedName>
    <definedName name="IQRTickerConverterH1208" hidden="1">#REF!</definedName>
    <definedName name="IQRTickerConverterH1209" hidden="1">#REF!</definedName>
    <definedName name="IQRTickerConverterH121" hidden="1">#REF!</definedName>
    <definedName name="IQRTickerConverterH1210" hidden="1">#REF!</definedName>
    <definedName name="IQRTickerConverterH1211" hidden="1">#REF!</definedName>
    <definedName name="IQRTickerConverterH1212" hidden="1">#REF!</definedName>
    <definedName name="IQRTickerConverterH1213" hidden="1">#REF!</definedName>
    <definedName name="IQRTickerConverterH1214" hidden="1">#REF!</definedName>
    <definedName name="IQRTickerConverterH1215" hidden="1">#REF!</definedName>
    <definedName name="IQRTickerConverterH1216" hidden="1">#REF!</definedName>
    <definedName name="IQRTickerConverterH1217" hidden="1">#REF!</definedName>
    <definedName name="IQRTickerConverterH1218" hidden="1">#REF!</definedName>
    <definedName name="IQRTickerConverterH1219" hidden="1">#REF!</definedName>
    <definedName name="IQRTickerConverterH122" hidden="1">#REF!</definedName>
    <definedName name="IQRTickerConverterH1220" hidden="1">#REF!</definedName>
    <definedName name="IQRTickerConverterH1221" hidden="1">#REF!</definedName>
    <definedName name="IQRTickerConverterH1222" hidden="1">#REF!</definedName>
    <definedName name="IQRTickerConverterH1223" hidden="1">#REF!</definedName>
    <definedName name="IQRTickerConverterH1224" hidden="1">#REF!</definedName>
    <definedName name="IQRTickerConverterH1225" hidden="1">#REF!</definedName>
    <definedName name="IQRTickerConverterH1226" hidden="1">#REF!</definedName>
    <definedName name="IQRTickerConverterH1227" hidden="1">#REF!</definedName>
    <definedName name="IQRTickerConverterH1228" hidden="1">#REF!</definedName>
    <definedName name="IQRTickerConverterH1229" hidden="1">#REF!</definedName>
    <definedName name="IQRTickerConverterH123" hidden="1">#REF!</definedName>
    <definedName name="IQRTickerConverterH1230" hidden="1">#REF!</definedName>
    <definedName name="IQRTickerConverterH1231" hidden="1">#REF!</definedName>
    <definedName name="IQRTickerConverterH1232" hidden="1">#REF!</definedName>
    <definedName name="IQRTickerConverterH1233" hidden="1">#REF!</definedName>
    <definedName name="IQRTickerConverterH1234" hidden="1">#REF!</definedName>
    <definedName name="IQRTickerConverterH1235" hidden="1">#REF!</definedName>
    <definedName name="IQRTickerConverterH1236" hidden="1">#REF!</definedName>
    <definedName name="IQRTickerConverterH1237" hidden="1">#REF!</definedName>
    <definedName name="IQRTickerConverterH1238" hidden="1">#REF!</definedName>
    <definedName name="IQRTickerConverterH1239" hidden="1">#REF!</definedName>
    <definedName name="IQRTickerConverterH124" hidden="1">#REF!</definedName>
    <definedName name="IQRTickerConverterH1240" hidden="1">#REF!</definedName>
    <definedName name="IQRTickerConverterH1241" hidden="1">#REF!</definedName>
    <definedName name="IQRTickerConverterH1242" hidden="1">#REF!</definedName>
    <definedName name="IQRTickerConverterH1243" hidden="1">#REF!</definedName>
    <definedName name="IQRTickerConverterH1244" hidden="1">#REF!</definedName>
    <definedName name="IQRTickerConverterH1245" hidden="1">#REF!</definedName>
    <definedName name="IQRTickerConverterH1246" hidden="1">#REF!</definedName>
    <definedName name="IQRTickerConverterH1247" hidden="1">#REF!</definedName>
    <definedName name="IQRTickerConverterH1248" hidden="1">#REF!</definedName>
    <definedName name="IQRTickerConverterH1249" hidden="1">#REF!</definedName>
    <definedName name="IQRTickerConverterH125" hidden="1">#REF!</definedName>
    <definedName name="IQRTickerConverterH1250" hidden="1">#REF!</definedName>
    <definedName name="IQRTickerConverterH1251" hidden="1">#REF!</definedName>
    <definedName name="IQRTickerConverterH1253" hidden="1">#REF!</definedName>
    <definedName name="IQRTickerConverterH1254" hidden="1">#REF!</definedName>
    <definedName name="IQRTickerConverterH1255" hidden="1">#REF!</definedName>
    <definedName name="IQRTickerConverterH1256" hidden="1">#REF!</definedName>
    <definedName name="IQRTickerConverterH1257" hidden="1">#REF!</definedName>
    <definedName name="IQRTickerConverterH1258" hidden="1">#REF!</definedName>
    <definedName name="IQRTickerConverterH1259" hidden="1">#REF!</definedName>
    <definedName name="IQRTickerConverterH126" hidden="1">#REF!</definedName>
    <definedName name="IQRTickerConverterH1260" hidden="1">#REF!</definedName>
    <definedName name="IQRTickerConverterH1261" hidden="1">#REF!</definedName>
    <definedName name="IQRTickerConverterH1262" hidden="1">#REF!</definedName>
    <definedName name="IQRTickerConverterH1264" hidden="1">#REF!</definedName>
    <definedName name="IQRTickerConverterH1265" hidden="1">#REF!</definedName>
    <definedName name="IQRTickerConverterH1266" hidden="1">#REF!</definedName>
    <definedName name="IQRTickerConverterH1267" hidden="1">#REF!</definedName>
    <definedName name="IQRTickerConverterH1268" hidden="1">#REF!</definedName>
    <definedName name="IQRTickerConverterH1269" hidden="1">#REF!</definedName>
    <definedName name="IQRTickerConverterH127" hidden="1">#REF!</definedName>
    <definedName name="IQRTickerConverterH1270" hidden="1">#REF!</definedName>
    <definedName name="IQRTickerConverterH1271" hidden="1">#REF!</definedName>
    <definedName name="IQRTickerConverterH1272" hidden="1">#REF!</definedName>
    <definedName name="IQRTickerConverterH1273" hidden="1">#REF!</definedName>
    <definedName name="IQRTickerConverterH1274" hidden="1">#REF!</definedName>
    <definedName name="IQRTickerConverterH1275" hidden="1">#REF!</definedName>
    <definedName name="IQRTickerConverterH1276" hidden="1">#REF!</definedName>
    <definedName name="IQRTickerConverterH1277" hidden="1">#REF!</definedName>
    <definedName name="IQRTickerConverterH1278" hidden="1">#REF!</definedName>
    <definedName name="IQRTickerConverterH1279" hidden="1">#REF!</definedName>
    <definedName name="IQRTickerConverterH128" hidden="1">#REF!</definedName>
    <definedName name="IQRTickerConverterH1280" hidden="1">#REF!</definedName>
    <definedName name="IQRTickerConverterH1281" hidden="1">#REF!</definedName>
    <definedName name="IQRTickerConverterH1282" hidden="1">#REF!</definedName>
    <definedName name="IQRTickerConverterH1283" hidden="1">#REF!</definedName>
    <definedName name="IQRTickerConverterH1284" hidden="1">#REF!</definedName>
    <definedName name="IQRTickerConverterH1285" hidden="1">#REF!</definedName>
    <definedName name="IQRTickerConverterH1287" hidden="1">#REF!</definedName>
    <definedName name="IQRTickerConverterH1288" hidden="1">#REF!</definedName>
    <definedName name="IQRTickerConverterH1289" hidden="1">#REF!</definedName>
    <definedName name="IQRTickerConverterH129" hidden="1">#REF!</definedName>
    <definedName name="IQRTickerConverterH1290" hidden="1">#REF!</definedName>
    <definedName name="IQRTickerConverterH1292" hidden="1">#REF!</definedName>
    <definedName name="IQRTickerConverterH1293" hidden="1">#REF!</definedName>
    <definedName name="IQRTickerConverterH1294" hidden="1">#REF!</definedName>
    <definedName name="IQRTickerConverterH1295" hidden="1">#REF!</definedName>
    <definedName name="IQRTickerConverterH1296" hidden="1">#REF!</definedName>
    <definedName name="IQRTickerConverterH1297" hidden="1">#REF!</definedName>
    <definedName name="IQRTickerConverterH1298" hidden="1">#REF!</definedName>
    <definedName name="IQRTickerConverterH1299" hidden="1">#REF!</definedName>
    <definedName name="IQRTickerConverterH13" hidden="1">#REF!</definedName>
    <definedName name="IQRTickerConverterH130" hidden="1">#REF!</definedName>
    <definedName name="IQRTickerConverterH1300" hidden="1">#REF!</definedName>
    <definedName name="IQRTickerConverterH1301" hidden="1">#REF!</definedName>
    <definedName name="IQRTickerConverterH1302" hidden="1">#REF!</definedName>
    <definedName name="IQRTickerConverterH1303" hidden="1">#REF!</definedName>
    <definedName name="IQRTickerConverterH1304" hidden="1">#REF!</definedName>
    <definedName name="IQRTickerConverterH1305" hidden="1">#REF!</definedName>
    <definedName name="IQRTickerConverterH1306" hidden="1">#REF!</definedName>
    <definedName name="IQRTickerConverterH1307" hidden="1">#REF!</definedName>
    <definedName name="IQRTickerConverterH1308" hidden="1">#REF!</definedName>
    <definedName name="IQRTickerConverterH1309" hidden="1">#REF!</definedName>
    <definedName name="IQRTickerConverterH131" hidden="1">#REF!</definedName>
    <definedName name="IQRTickerConverterH1310" hidden="1">#REF!</definedName>
    <definedName name="IQRTickerConverterH1311" hidden="1">#REF!</definedName>
    <definedName name="IQRTickerConverterH1312" hidden="1">#REF!</definedName>
    <definedName name="IQRTickerConverterH1313" hidden="1">#REF!</definedName>
    <definedName name="IQRTickerConverterH1314" hidden="1">#REF!</definedName>
    <definedName name="IQRTickerConverterH1315" hidden="1">#REF!</definedName>
    <definedName name="IQRTickerConverterH1316" hidden="1">#REF!</definedName>
    <definedName name="IQRTickerConverterH1317" hidden="1">#REF!</definedName>
    <definedName name="IQRTickerConverterH1318" hidden="1">#REF!</definedName>
    <definedName name="IQRTickerConverterH1319" hidden="1">#REF!</definedName>
    <definedName name="IQRTickerConverterH132" hidden="1">#REF!</definedName>
    <definedName name="IQRTickerConverterH1320" hidden="1">#REF!</definedName>
    <definedName name="IQRTickerConverterH1321" hidden="1">#REF!</definedName>
    <definedName name="IQRTickerConverterH1322" hidden="1">#REF!</definedName>
    <definedName name="IQRTickerConverterH1323" hidden="1">#REF!</definedName>
    <definedName name="IQRTickerConverterH1324" hidden="1">#REF!</definedName>
    <definedName name="IQRTickerConverterH1325" hidden="1">#REF!</definedName>
    <definedName name="IQRTickerConverterH1326" hidden="1">#REF!</definedName>
    <definedName name="IQRTickerConverterH1327" hidden="1">#REF!</definedName>
    <definedName name="IQRTickerConverterH1328" hidden="1">#REF!</definedName>
    <definedName name="IQRTickerConverterH1329" hidden="1">#REF!</definedName>
    <definedName name="IQRTickerConverterH133" hidden="1">#REF!</definedName>
    <definedName name="IQRTickerConverterH1330" hidden="1">#REF!</definedName>
    <definedName name="IQRTickerConverterH1331" hidden="1">#REF!</definedName>
    <definedName name="IQRTickerConverterH1332" hidden="1">#REF!</definedName>
    <definedName name="IQRTickerConverterH1334" hidden="1">#REF!</definedName>
    <definedName name="IQRTickerConverterH1335" hidden="1">#REF!</definedName>
    <definedName name="IQRTickerConverterH1336" hidden="1">#REF!</definedName>
    <definedName name="IQRTickerConverterH1338" hidden="1">#REF!</definedName>
    <definedName name="IQRTickerConverterH134" hidden="1">#REF!</definedName>
    <definedName name="IQRTickerConverterH1340" hidden="1">#REF!</definedName>
    <definedName name="IQRTickerConverterH1342" hidden="1">#REF!</definedName>
    <definedName name="IQRTickerConverterH1343" hidden="1">#REF!</definedName>
    <definedName name="IQRTickerConverterH1344" hidden="1">#REF!</definedName>
    <definedName name="IQRTickerConverterH1345" hidden="1">#REF!</definedName>
    <definedName name="IQRTickerConverterH1346" hidden="1">#REF!</definedName>
    <definedName name="IQRTickerConverterH1347" hidden="1">#REF!</definedName>
    <definedName name="IQRTickerConverterH1348" hidden="1">#REF!</definedName>
    <definedName name="IQRTickerConverterH1349" hidden="1">#REF!</definedName>
    <definedName name="IQRTickerConverterH135" hidden="1">#REF!</definedName>
    <definedName name="IQRTickerConverterH1350" hidden="1">#REF!</definedName>
    <definedName name="IQRTickerConverterH1351" hidden="1">#REF!</definedName>
    <definedName name="IQRTickerConverterH1352" hidden="1">#REF!</definedName>
    <definedName name="IQRTickerConverterH1353" hidden="1">#REF!</definedName>
    <definedName name="IQRTickerConverterH1355" hidden="1">#REF!</definedName>
    <definedName name="IQRTickerConverterH1356" hidden="1">#REF!</definedName>
    <definedName name="IQRTickerConverterH1357" hidden="1">#REF!</definedName>
    <definedName name="IQRTickerConverterH1358" hidden="1">#REF!</definedName>
    <definedName name="IQRTickerConverterH1359" hidden="1">#REF!</definedName>
    <definedName name="IQRTickerConverterH136" hidden="1">#REF!</definedName>
    <definedName name="IQRTickerConverterH1360" hidden="1">#REF!</definedName>
    <definedName name="IQRTickerConverterH1361" hidden="1">#REF!</definedName>
    <definedName name="IQRTickerConverterH1364" hidden="1">#REF!</definedName>
    <definedName name="IQRTickerConverterH1365" hidden="1">#REF!</definedName>
    <definedName name="IQRTickerConverterH1366" hidden="1">#REF!</definedName>
    <definedName name="IQRTickerConverterH1367" hidden="1">#REF!</definedName>
    <definedName name="IQRTickerConverterH1368" hidden="1">#REF!</definedName>
    <definedName name="IQRTickerConverterH1369" hidden="1">#REF!</definedName>
    <definedName name="IQRTickerConverterH137" hidden="1">#REF!</definedName>
    <definedName name="IQRTickerConverterH1370" hidden="1">#REF!</definedName>
    <definedName name="IQRTickerConverterH1371" hidden="1">#REF!</definedName>
    <definedName name="IQRTickerConverterH1372" hidden="1">#REF!</definedName>
    <definedName name="IQRTickerConverterH1373" hidden="1">#REF!</definedName>
    <definedName name="IQRTickerConverterH1374" hidden="1">#REF!</definedName>
    <definedName name="IQRTickerConverterH1375" hidden="1">#REF!</definedName>
    <definedName name="IQRTickerConverterH1376" hidden="1">#REF!</definedName>
    <definedName name="IQRTickerConverterH1377" hidden="1">#REF!</definedName>
    <definedName name="IQRTickerConverterH1378" hidden="1">#REF!</definedName>
    <definedName name="IQRTickerConverterH1379" hidden="1">#REF!</definedName>
    <definedName name="IQRTickerConverterH138" hidden="1">#REF!</definedName>
    <definedName name="IQRTickerConverterH1380" hidden="1">#REF!</definedName>
    <definedName name="IQRTickerConverterH1381" hidden="1">#REF!</definedName>
    <definedName name="IQRTickerConverterH1382" hidden="1">#REF!</definedName>
    <definedName name="IQRTickerConverterH1383" hidden="1">#REF!</definedName>
    <definedName name="IQRTickerConverterH1384" hidden="1">#REF!</definedName>
    <definedName name="IQRTickerConverterH1385" hidden="1">#REF!</definedName>
    <definedName name="IQRTickerConverterH1386" hidden="1">#REF!</definedName>
    <definedName name="IQRTickerConverterH1388" hidden="1">#REF!</definedName>
    <definedName name="IQRTickerConverterH1389" hidden="1">#REF!</definedName>
    <definedName name="IQRTickerConverterH139" hidden="1">#REF!</definedName>
    <definedName name="IQRTickerConverterH1390" hidden="1">#REF!</definedName>
    <definedName name="IQRTickerConverterH1391" hidden="1">#REF!</definedName>
    <definedName name="IQRTickerConverterH1392" hidden="1">#REF!</definedName>
    <definedName name="IQRTickerConverterH1393" hidden="1">#REF!</definedName>
    <definedName name="IQRTickerConverterH1394" hidden="1">#REF!</definedName>
    <definedName name="IQRTickerConverterH1395" hidden="1">#REF!</definedName>
    <definedName name="IQRTickerConverterH1396" hidden="1">#REF!</definedName>
    <definedName name="IQRTickerConverterH1397" hidden="1">#REF!</definedName>
    <definedName name="IQRTickerConverterH1398" hidden="1">#REF!</definedName>
    <definedName name="IQRTickerConverterH1399" hidden="1">#REF!</definedName>
    <definedName name="IQRTickerConverterH14" hidden="1">#REF!</definedName>
    <definedName name="IQRTickerConverterH140" hidden="1">#REF!</definedName>
    <definedName name="IQRTickerConverterH1400" hidden="1">#REF!</definedName>
    <definedName name="IQRTickerConverterH1401" hidden="1">#REF!</definedName>
    <definedName name="IQRTickerConverterH1402" hidden="1">#REF!</definedName>
    <definedName name="IQRTickerConverterH1403" hidden="1">#REF!</definedName>
    <definedName name="IQRTickerConverterH1404" hidden="1">#REF!</definedName>
    <definedName name="IQRTickerConverterH1405" hidden="1">#REF!</definedName>
    <definedName name="IQRTickerConverterH1406" hidden="1">#REF!</definedName>
    <definedName name="IQRTickerConverterH1407" hidden="1">#REF!</definedName>
    <definedName name="IQRTickerConverterH1408" hidden="1">#REF!</definedName>
    <definedName name="IQRTickerConverterH1409" hidden="1">#REF!</definedName>
    <definedName name="IQRTickerConverterH141" hidden="1">#REF!</definedName>
    <definedName name="IQRTickerConverterH1410" hidden="1">#REF!</definedName>
    <definedName name="IQRTickerConverterH1411" hidden="1">#REF!</definedName>
    <definedName name="IQRTickerConverterH1412" hidden="1">#REF!</definedName>
    <definedName name="IQRTickerConverterH1413" hidden="1">#REF!</definedName>
    <definedName name="IQRTickerConverterH1414" hidden="1">#REF!</definedName>
    <definedName name="IQRTickerConverterH1415" hidden="1">#REF!</definedName>
    <definedName name="IQRTickerConverterH1416" hidden="1">#REF!</definedName>
    <definedName name="IQRTickerConverterH1417" hidden="1">#REF!</definedName>
    <definedName name="IQRTickerConverterH1418" hidden="1">#REF!</definedName>
    <definedName name="IQRTickerConverterH1419" hidden="1">#REF!</definedName>
    <definedName name="IQRTickerConverterH142" hidden="1">#REF!</definedName>
    <definedName name="IQRTickerConverterH1420" hidden="1">#REF!</definedName>
    <definedName name="IQRTickerConverterH1421" hidden="1">#REF!</definedName>
    <definedName name="IQRTickerConverterH1422" hidden="1">#REF!</definedName>
    <definedName name="IQRTickerConverterH1423" hidden="1">#REF!</definedName>
    <definedName name="IQRTickerConverterH1425" hidden="1">#REF!</definedName>
    <definedName name="IQRTickerConverterH1426" hidden="1">#REF!</definedName>
    <definedName name="IQRTickerConverterH1427" hidden="1">#REF!</definedName>
    <definedName name="IQRTickerConverterH1428" hidden="1">#REF!</definedName>
    <definedName name="IQRTickerConverterH1429" hidden="1">#REF!</definedName>
    <definedName name="IQRTickerConverterH143" hidden="1">#REF!</definedName>
    <definedName name="IQRTickerConverterH1430" hidden="1">#REF!</definedName>
    <definedName name="IQRTickerConverterH1431" hidden="1">#REF!</definedName>
    <definedName name="IQRTickerConverterH1432" hidden="1">#REF!</definedName>
    <definedName name="IQRTickerConverterH1433" hidden="1">#REF!</definedName>
    <definedName name="IQRTickerConverterH1434" hidden="1">#REF!</definedName>
    <definedName name="IQRTickerConverterH1435" hidden="1">#REF!</definedName>
    <definedName name="IQRTickerConverterH1436" hidden="1">#REF!</definedName>
    <definedName name="IQRTickerConverterH1438" hidden="1">#REF!</definedName>
    <definedName name="IQRTickerConverterH1439" hidden="1">#REF!</definedName>
    <definedName name="IQRTickerConverterH144" hidden="1">#REF!</definedName>
    <definedName name="IQRTickerConverterH1440" hidden="1">#REF!</definedName>
    <definedName name="IQRTickerConverterH1441" hidden="1">#REF!</definedName>
    <definedName name="IQRTickerConverterH1442" hidden="1">#REF!</definedName>
    <definedName name="IQRTickerConverterH1443" hidden="1">#REF!</definedName>
    <definedName name="IQRTickerConverterH1444" hidden="1">#REF!</definedName>
    <definedName name="IQRTickerConverterH1445" hidden="1">#REF!</definedName>
    <definedName name="IQRTickerConverterH1446" hidden="1">#REF!</definedName>
    <definedName name="IQRTickerConverterH1447" hidden="1">#REF!</definedName>
    <definedName name="IQRTickerConverterH1448" hidden="1">#REF!</definedName>
    <definedName name="IQRTickerConverterH1449" hidden="1">#REF!</definedName>
    <definedName name="IQRTickerConverterH145" hidden="1">#REF!</definedName>
    <definedName name="IQRTickerConverterH1450" hidden="1">#REF!</definedName>
    <definedName name="IQRTickerConverterH1451" hidden="1">#REF!</definedName>
    <definedName name="IQRTickerConverterH1452" hidden="1">#REF!</definedName>
    <definedName name="IQRTickerConverterH1453" hidden="1">#REF!</definedName>
    <definedName name="IQRTickerConverterH1454" hidden="1">#REF!</definedName>
    <definedName name="IQRTickerConverterH1455" hidden="1">#REF!</definedName>
    <definedName name="IQRTickerConverterH1456" hidden="1">#REF!</definedName>
    <definedName name="IQRTickerConverterH1457" hidden="1">#REF!</definedName>
    <definedName name="IQRTickerConverterH1458" hidden="1">#REF!</definedName>
    <definedName name="IQRTickerConverterH1459" hidden="1">#REF!</definedName>
    <definedName name="IQRTickerConverterH146" hidden="1">#REF!</definedName>
    <definedName name="IQRTickerConverterH1460" hidden="1">#REF!</definedName>
    <definedName name="IQRTickerConverterH1461" hidden="1">#REF!</definedName>
    <definedName name="IQRTickerConverterH1462" hidden="1">#REF!</definedName>
    <definedName name="IQRTickerConverterH1463" hidden="1">#REF!</definedName>
    <definedName name="IQRTickerConverterH1464" hidden="1">#REF!</definedName>
    <definedName name="IQRTickerConverterH1465" hidden="1">#REF!</definedName>
    <definedName name="IQRTickerConverterH1466" hidden="1">#REF!</definedName>
    <definedName name="IQRTickerConverterH1467" hidden="1">#REF!</definedName>
    <definedName name="IQRTickerConverterH1468" hidden="1">#REF!</definedName>
    <definedName name="IQRTickerConverterH1469" hidden="1">#REF!</definedName>
    <definedName name="IQRTickerConverterH147" hidden="1">#REF!</definedName>
    <definedName name="IQRTickerConverterH1470" hidden="1">#REF!</definedName>
    <definedName name="IQRTickerConverterH1471" hidden="1">#REF!</definedName>
    <definedName name="IQRTickerConverterH1472" hidden="1">#REF!</definedName>
    <definedName name="IQRTickerConverterH1473" hidden="1">#REF!</definedName>
    <definedName name="IQRTickerConverterH1474" hidden="1">#REF!</definedName>
    <definedName name="IQRTickerConverterH1475" hidden="1">#REF!</definedName>
    <definedName name="IQRTickerConverterH1476" hidden="1">#REF!</definedName>
    <definedName name="IQRTickerConverterH1477" hidden="1">#REF!</definedName>
    <definedName name="IQRTickerConverterH1478" hidden="1">#REF!</definedName>
    <definedName name="IQRTickerConverterH1479" hidden="1">#REF!</definedName>
    <definedName name="IQRTickerConverterH148" hidden="1">#REF!</definedName>
    <definedName name="IQRTickerConverterH1480" hidden="1">#REF!</definedName>
    <definedName name="IQRTickerConverterH1481" hidden="1">#REF!</definedName>
    <definedName name="IQRTickerConverterH1482" hidden="1">#REF!</definedName>
    <definedName name="IQRTickerConverterH1483" hidden="1">#REF!</definedName>
    <definedName name="IQRTickerConverterH1484" hidden="1">#REF!</definedName>
    <definedName name="IQRTickerConverterH1485" hidden="1">#REF!</definedName>
    <definedName name="IQRTickerConverterH1486" hidden="1">#REF!</definedName>
    <definedName name="IQRTickerConverterH1488" hidden="1">#REF!</definedName>
    <definedName name="IQRTickerConverterH1489" hidden="1">#REF!</definedName>
    <definedName name="IQRTickerConverterH149" hidden="1">#REF!</definedName>
    <definedName name="IQRTickerConverterH1490" hidden="1">#REF!</definedName>
    <definedName name="IQRTickerConverterH1491" hidden="1">#REF!</definedName>
    <definedName name="IQRTickerConverterH1492" hidden="1">#REF!</definedName>
    <definedName name="IQRTickerConverterH1493" hidden="1">#REF!</definedName>
    <definedName name="IQRTickerConverterH1495" hidden="1">#REF!</definedName>
    <definedName name="IQRTickerConverterH1496" hidden="1">#REF!</definedName>
    <definedName name="IQRTickerConverterH1497" hidden="1">#REF!</definedName>
    <definedName name="IQRTickerConverterH1498" hidden="1">#REF!</definedName>
    <definedName name="IQRTickerConverterH1499" hidden="1">#REF!</definedName>
    <definedName name="IQRTickerConverterH15" hidden="1">#REF!</definedName>
    <definedName name="IQRTickerConverterH150" hidden="1">#REF!</definedName>
    <definedName name="IQRTickerConverterH1502" hidden="1">#REF!</definedName>
    <definedName name="IQRTickerConverterH1503" hidden="1">#REF!</definedName>
    <definedName name="IQRTickerConverterH1504" hidden="1">#REF!</definedName>
    <definedName name="IQRTickerConverterH1505" hidden="1">#REF!</definedName>
    <definedName name="IQRTickerConverterH1506" hidden="1">#REF!</definedName>
    <definedName name="IQRTickerConverterH1507" hidden="1">#REF!</definedName>
    <definedName name="IQRTickerConverterH1508" hidden="1">#REF!</definedName>
    <definedName name="IQRTickerConverterH1509" hidden="1">#REF!</definedName>
    <definedName name="IQRTickerConverterH151" hidden="1">#REF!</definedName>
    <definedName name="IQRTickerConverterH1510" hidden="1">#REF!</definedName>
    <definedName name="IQRTickerConverterH1511" hidden="1">#REF!</definedName>
    <definedName name="IQRTickerConverterH1512" hidden="1">#REF!</definedName>
    <definedName name="IQRTickerConverterH1513" hidden="1">#REF!</definedName>
    <definedName name="IQRTickerConverterH1514" hidden="1">#REF!</definedName>
    <definedName name="IQRTickerConverterH1515" hidden="1">#REF!</definedName>
    <definedName name="IQRTickerConverterH1516" hidden="1">#REF!</definedName>
    <definedName name="IQRTickerConverterH1517" hidden="1">#REF!</definedName>
    <definedName name="IQRTickerConverterH1518" hidden="1">#REF!</definedName>
    <definedName name="IQRTickerConverterH1519" hidden="1">#REF!</definedName>
    <definedName name="IQRTickerConverterH152" hidden="1">#REF!</definedName>
    <definedName name="IQRTickerConverterH1520" hidden="1">#REF!</definedName>
    <definedName name="IQRTickerConverterH1521" hidden="1">#REF!</definedName>
    <definedName name="IQRTickerConverterH1522" hidden="1">#REF!</definedName>
    <definedName name="IQRTickerConverterH1523" hidden="1">#REF!</definedName>
    <definedName name="IQRTickerConverterH1524" hidden="1">#REF!</definedName>
    <definedName name="IQRTickerConverterH1526" hidden="1">#REF!</definedName>
    <definedName name="IQRTickerConverterH1527" hidden="1">#REF!</definedName>
    <definedName name="IQRTickerConverterH1528" hidden="1">#REF!</definedName>
    <definedName name="IQRTickerConverterH1529" hidden="1">#REF!</definedName>
    <definedName name="IQRTickerConverterH153" hidden="1">#REF!</definedName>
    <definedName name="IQRTickerConverterH1530" hidden="1">#REF!</definedName>
    <definedName name="IQRTickerConverterH1531" hidden="1">#REF!</definedName>
    <definedName name="IQRTickerConverterH1532" hidden="1">#REF!</definedName>
    <definedName name="IQRTickerConverterH1533" hidden="1">#REF!</definedName>
    <definedName name="IQRTickerConverterH1534" hidden="1">#REF!</definedName>
    <definedName name="IQRTickerConverterH1536" hidden="1">#REF!</definedName>
    <definedName name="IQRTickerConverterH1537" hidden="1">#REF!</definedName>
    <definedName name="IQRTickerConverterH1538" hidden="1">#REF!</definedName>
    <definedName name="IQRTickerConverterH1539" hidden="1">#REF!</definedName>
    <definedName name="IQRTickerConverterH154" hidden="1">#REF!</definedName>
    <definedName name="IQRTickerConverterH1540" hidden="1">#REF!</definedName>
    <definedName name="IQRTickerConverterH1541" hidden="1">#REF!</definedName>
    <definedName name="IQRTickerConverterH1542" hidden="1">#REF!</definedName>
    <definedName name="IQRTickerConverterH1543" hidden="1">#REF!</definedName>
    <definedName name="IQRTickerConverterH1544" hidden="1">#REF!</definedName>
    <definedName name="IQRTickerConverterH1545" hidden="1">#REF!</definedName>
    <definedName name="IQRTickerConverterH1546" hidden="1">#REF!</definedName>
    <definedName name="IQRTickerConverterH1547" hidden="1">#REF!</definedName>
    <definedName name="IQRTickerConverterH1548" hidden="1">#REF!</definedName>
    <definedName name="IQRTickerConverterH1549" hidden="1">#REF!</definedName>
    <definedName name="IQRTickerConverterH155" hidden="1">#REF!</definedName>
    <definedName name="IQRTickerConverterH1551" hidden="1">#REF!</definedName>
    <definedName name="IQRTickerConverterH1552" hidden="1">#REF!</definedName>
    <definedName name="IQRTickerConverterH1553" hidden="1">#REF!</definedName>
    <definedName name="IQRTickerConverterH1554" hidden="1">#REF!</definedName>
    <definedName name="IQRTickerConverterH1555" hidden="1">#REF!</definedName>
    <definedName name="IQRTickerConverterH1556" hidden="1">#REF!</definedName>
    <definedName name="IQRTickerConverterH1557" hidden="1">#REF!</definedName>
    <definedName name="IQRTickerConverterH1558" hidden="1">#REF!</definedName>
    <definedName name="IQRTickerConverterH1559" hidden="1">#REF!</definedName>
    <definedName name="IQRTickerConverterH156" hidden="1">#REF!</definedName>
    <definedName name="IQRTickerConverterH1560" hidden="1">#REF!</definedName>
    <definedName name="IQRTickerConverterH1562" hidden="1">#REF!</definedName>
    <definedName name="IQRTickerConverterH1563" hidden="1">#REF!</definedName>
    <definedName name="IQRTickerConverterH1564" hidden="1">#REF!</definedName>
    <definedName name="IQRTickerConverterH1565" hidden="1">#REF!</definedName>
    <definedName name="IQRTickerConverterH1566" hidden="1">#REF!</definedName>
    <definedName name="IQRTickerConverterH1567" hidden="1">#REF!</definedName>
    <definedName name="IQRTickerConverterH1568" hidden="1">#REF!</definedName>
    <definedName name="IQRTickerConverterH1569" hidden="1">#REF!</definedName>
    <definedName name="IQRTickerConverterH157" hidden="1">#REF!</definedName>
    <definedName name="IQRTickerConverterH1570" hidden="1">#REF!</definedName>
    <definedName name="IQRTickerConverterH1571" hidden="1">#REF!</definedName>
    <definedName name="IQRTickerConverterH1572" hidden="1">#REF!</definedName>
    <definedName name="IQRTickerConverterH1573" hidden="1">#REF!</definedName>
    <definedName name="IQRTickerConverterH1574" hidden="1">#REF!</definedName>
    <definedName name="IQRTickerConverterH1575" hidden="1">#REF!</definedName>
    <definedName name="IQRTickerConverterH1576" hidden="1">#REF!</definedName>
    <definedName name="IQRTickerConverterH1577" hidden="1">#REF!</definedName>
    <definedName name="IQRTickerConverterH1578" hidden="1">#REF!</definedName>
    <definedName name="IQRTickerConverterH1579" hidden="1">#REF!</definedName>
    <definedName name="IQRTickerConverterH158" hidden="1">#REF!</definedName>
    <definedName name="IQRTickerConverterH1580" hidden="1">#REF!</definedName>
    <definedName name="IQRTickerConverterH1581" hidden="1">#REF!</definedName>
    <definedName name="IQRTickerConverterH1582" hidden="1">#REF!</definedName>
    <definedName name="IQRTickerConverterH1584" hidden="1">#REF!</definedName>
    <definedName name="IQRTickerConverterH1585" hidden="1">#REF!</definedName>
    <definedName name="IQRTickerConverterH1586" hidden="1">#REF!</definedName>
    <definedName name="IQRTickerConverterH1588" hidden="1">#REF!</definedName>
    <definedName name="IQRTickerConverterH1589" hidden="1">#REF!</definedName>
    <definedName name="IQRTickerConverterH159" hidden="1">#REF!</definedName>
    <definedName name="IQRTickerConverterH1590" hidden="1">#REF!</definedName>
    <definedName name="IQRTickerConverterH1591" hidden="1">#REF!</definedName>
    <definedName name="IQRTickerConverterH1592" hidden="1">#REF!</definedName>
    <definedName name="IQRTickerConverterH1593" hidden="1">#REF!</definedName>
    <definedName name="IQRTickerConverterH1594" hidden="1">#REF!</definedName>
    <definedName name="IQRTickerConverterH1595" hidden="1">#REF!</definedName>
    <definedName name="IQRTickerConverterH1596" hidden="1">#REF!</definedName>
    <definedName name="IQRTickerConverterH1597" hidden="1">#REF!</definedName>
    <definedName name="IQRTickerConverterH1598" hidden="1">#REF!</definedName>
    <definedName name="IQRTickerConverterH1599" hidden="1">#REF!</definedName>
    <definedName name="IQRTickerConverterH16" hidden="1">#REF!</definedName>
    <definedName name="IQRTickerConverterH160" hidden="1">#REF!</definedName>
    <definedName name="IQRTickerConverterH1600" hidden="1">#REF!</definedName>
    <definedName name="IQRTickerConverterH1602" hidden="1">#REF!</definedName>
    <definedName name="IQRTickerConverterH1603" hidden="1">#REF!</definedName>
    <definedName name="IQRTickerConverterH1604" hidden="1">#REF!</definedName>
    <definedName name="IQRTickerConverterH1605" hidden="1">#REF!</definedName>
    <definedName name="IQRTickerConverterH1606" hidden="1">#REF!</definedName>
    <definedName name="IQRTickerConverterH1607" hidden="1">#REF!</definedName>
    <definedName name="IQRTickerConverterH1608" hidden="1">#REF!</definedName>
    <definedName name="IQRTickerConverterH1609" hidden="1">#REF!</definedName>
    <definedName name="IQRTickerConverterH161" hidden="1">#REF!</definedName>
    <definedName name="IQRTickerConverterH1610" hidden="1">#REF!</definedName>
    <definedName name="IQRTickerConverterH1611" hidden="1">#REF!</definedName>
    <definedName name="IQRTickerConverterH1612" hidden="1">#REF!</definedName>
    <definedName name="IQRTickerConverterH1613" hidden="1">#REF!</definedName>
    <definedName name="IQRTickerConverterH1614" hidden="1">#REF!</definedName>
    <definedName name="IQRTickerConverterH1615" hidden="1">#REF!</definedName>
    <definedName name="IQRTickerConverterH1616" hidden="1">#REF!</definedName>
    <definedName name="IQRTickerConverterH1617" hidden="1">#REF!</definedName>
    <definedName name="IQRTickerConverterH1618" hidden="1">#REF!</definedName>
    <definedName name="IQRTickerConverterH1619" hidden="1">#REF!</definedName>
    <definedName name="IQRTickerConverterH162" hidden="1">#REF!</definedName>
    <definedName name="IQRTickerConverterH1620" hidden="1">#REF!</definedName>
    <definedName name="IQRTickerConverterH1621" hidden="1">#REF!</definedName>
    <definedName name="IQRTickerConverterH1622" hidden="1">#REF!</definedName>
    <definedName name="IQRTickerConverterH1623" hidden="1">#REF!</definedName>
    <definedName name="IQRTickerConverterH1624" hidden="1">#REF!</definedName>
    <definedName name="IQRTickerConverterH1625" hidden="1">#REF!</definedName>
    <definedName name="IQRTickerConverterH1626" hidden="1">#REF!</definedName>
    <definedName name="IQRTickerConverterH1627" hidden="1">#REF!</definedName>
    <definedName name="IQRTickerConverterH1628" hidden="1">#REF!</definedName>
    <definedName name="IQRTickerConverterH1629" hidden="1">#REF!</definedName>
    <definedName name="IQRTickerConverterH163" hidden="1">#REF!</definedName>
    <definedName name="IQRTickerConverterH1630" hidden="1">#REF!</definedName>
    <definedName name="IQRTickerConverterH1631" hidden="1">#REF!</definedName>
    <definedName name="IQRTickerConverterH1632" hidden="1">#REF!</definedName>
    <definedName name="IQRTickerConverterH1633" hidden="1">#REF!</definedName>
    <definedName name="IQRTickerConverterH1634" hidden="1">#REF!</definedName>
    <definedName name="IQRTickerConverterH1635" hidden="1">#REF!</definedName>
    <definedName name="IQRTickerConverterH1636" hidden="1">#REF!</definedName>
    <definedName name="IQRTickerConverterH1637" hidden="1">#REF!</definedName>
    <definedName name="IQRTickerConverterH1638" hidden="1">#REF!</definedName>
    <definedName name="IQRTickerConverterH1639" hidden="1">#REF!</definedName>
    <definedName name="IQRTickerConverterH164" hidden="1">#REF!</definedName>
    <definedName name="IQRTickerConverterH1640" hidden="1">#REF!</definedName>
    <definedName name="IQRTickerConverterH1641" hidden="1">#REF!</definedName>
    <definedName name="IQRTickerConverterH1642" hidden="1">#REF!</definedName>
    <definedName name="IQRTickerConverterH1643" hidden="1">#REF!</definedName>
    <definedName name="IQRTickerConverterH1644" hidden="1">#REF!</definedName>
    <definedName name="IQRTickerConverterH1645" hidden="1">#REF!</definedName>
    <definedName name="IQRTickerConverterH1646" hidden="1">#REF!</definedName>
    <definedName name="IQRTickerConverterH1647" hidden="1">#REF!</definedName>
    <definedName name="IQRTickerConverterH1648" hidden="1">#REF!</definedName>
    <definedName name="IQRTickerConverterH1649" hidden="1">#REF!</definedName>
    <definedName name="IQRTickerConverterH165" hidden="1">#REF!</definedName>
    <definedName name="IQRTickerConverterH1650" hidden="1">#REF!</definedName>
    <definedName name="IQRTickerConverterH1651" hidden="1">#REF!</definedName>
    <definedName name="IQRTickerConverterH1652" hidden="1">#REF!</definedName>
    <definedName name="IQRTickerConverterH1653" hidden="1">#REF!</definedName>
    <definedName name="IQRTickerConverterH1654" hidden="1">#REF!</definedName>
    <definedName name="IQRTickerConverterH1655" hidden="1">#REF!</definedName>
    <definedName name="IQRTickerConverterH1657" hidden="1">#REF!</definedName>
    <definedName name="IQRTickerConverterH1658" hidden="1">#REF!</definedName>
    <definedName name="IQRTickerConverterH1659" hidden="1">#REF!</definedName>
    <definedName name="IQRTickerConverterH166" hidden="1">#REF!</definedName>
    <definedName name="IQRTickerConverterH1660" hidden="1">#REF!</definedName>
    <definedName name="IQRTickerConverterH1661" hidden="1">#REF!</definedName>
    <definedName name="IQRTickerConverterH1662" hidden="1">#REF!</definedName>
    <definedName name="IQRTickerConverterH1663" hidden="1">#REF!</definedName>
    <definedName name="IQRTickerConverterH1664" hidden="1">#REF!</definedName>
    <definedName name="IQRTickerConverterH1665" hidden="1">#REF!</definedName>
    <definedName name="IQRTickerConverterH1667" hidden="1">#REF!</definedName>
    <definedName name="IQRTickerConverterH1669" hidden="1">#REF!</definedName>
    <definedName name="IQRTickerConverterH167" hidden="1">#REF!</definedName>
    <definedName name="IQRTickerConverterH1670" hidden="1">#REF!</definedName>
    <definedName name="IQRTickerConverterH1671" hidden="1">#REF!</definedName>
    <definedName name="IQRTickerConverterH1672" hidden="1">#REF!</definedName>
    <definedName name="IQRTickerConverterH1673" hidden="1">#REF!</definedName>
    <definedName name="IQRTickerConverterH1674" hidden="1">#REF!</definedName>
    <definedName name="IQRTickerConverterH1675" hidden="1">#REF!</definedName>
    <definedName name="IQRTickerConverterH1676" hidden="1">#REF!</definedName>
    <definedName name="IQRTickerConverterH1677" hidden="1">#REF!</definedName>
    <definedName name="IQRTickerConverterH1678" hidden="1">#REF!</definedName>
    <definedName name="IQRTickerConverterH1679" hidden="1">#REF!</definedName>
    <definedName name="IQRTickerConverterH168" hidden="1">#REF!</definedName>
    <definedName name="IQRTickerConverterH1680" hidden="1">#REF!</definedName>
    <definedName name="IQRTickerConverterH1681" hidden="1">#REF!</definedName>
    <definedName name="IQRTickerConverterH1682" hidden="1">#REF!</definedName>
    <definedName name="IQRTickerConverterH1683" hidden="1">#REF!</definedName>
    <definedName name="IQRTickerConverterH1684" hidden="1">#REF!</definedName>
    <definedName name="IQRTickerConverterH1685" hidden="1">#REF!</definedName>
    <definedName name="IQRTickerConverterH1686" hidden="1">#REF!</definedName>
    <definedName name="IQRTickerConverterH1687" hidden="1">#REF!</definedName>
    <definedName name="IQRTickerConverterH1688" hidden="1">#REF!</definedName>
    <definedName name="IQRTickerConverterH1689" hidden="1">#REF!</definedName>
    <definedName name="IQRTickerConverterH169" hidden="1">#REF!</definedName>
    <definedName name="IQRTickerConverterH1690" hidden="1">#REF!</definedName>
    <definedName name="IQRTickerConverterH1691" hidden="1">#REF!</definedName>
    <definedName name="IQRTickerConverterH1692" hidden="1">#REF!</definedName>
    <definedName name="IQRTickerConverterH1693" hidden="1">#REF!</definedName>
    <definedName name="IQRTickerConverterH1694" hidden="1">#REF!</definedName>
    <definedName name="IQRTickerConverterH1695" hidden="1">#REF!</definedName>
    <definedName name="IQRTickerConverterH1696" hidden="1">#REF!</definedName>
    <definedName name="IQRTickerConverterH1697" hidden="1">#REF!</definedName>
    <definedName name="IQRTickerConverterH1698" hidden="1">#REF!</definedName>
    <definedName name="IQRTickerConverterH1699" hidden="1">#REF!</definedName>
    <definedName name="IQRTickerConverterH17" hidden="1">#REF!</definedName>
    <definedName name="IQRTickerConverterH170" hidden="1">#REF!</definedName>
    <definedName name="IQRTickerConverterH1702" hidden="1">#REF!</definedName>
    <definedName name="IQRTickerConverterH1703" hidden="1">#REF!</definedName>
    <definedName name="IQRTickerConverterH1705" hidden="1">#REF!</definedName>
    <definedName name="IQRTickerConverterH1706" hidden="1">#REF!</definedName>
    <definedName name="IQRTickerConverterH1707" hidden="1">#REF!</definedName>
    <definedName name="IQRTickerConverterH1709" hidden="1">#REF!</definedName>
    <definedName name="IQRTickerConverterH171" hidden="1">#REF!</definedName>
    <definedName name="IQRTickerConverterH1710" hidden="1">#REF!</definedName>
    <definedName name="IQRTickerConverterH1711" hidden="1">#REF!</definedName>
    <definedName name="IQRTickerConverterH1712" hidden="1">#REF!</definedName>
    <definedName name="IQRTickerConverterH1713" hidden="1">#REF!</definedName>
    <definedName name="IQRTickerConverterH1714" hidden="1">#REF!</definedName>
    <definedName name="IQRTickerConverterH1715" hidden="1">#REF!</definedName>
    <definedName name="IQRTickerConverterH1716" hidden="1">#REF!</definedName>
    <definedName name="IQRTickerConverterH1717" hidden="1">#REF!</definedName>
    <definedName name="IQRTickerConverterH1718" hidden="1">#REF!</definedName>
    <definedName name="IQRTickerConverterH1719" hidden="1">#REF!</definedName>
    <definedName name="IQRTickerConverterH172" hidden="1">#REF!</definedName>
    <definedName name="IQRTickerConverterH1720" hidden="1">#REF!</definedName>
    <definedName name="IQRTickerConverterH1721" hidden="1">#REF!</definedName>
    <definedName name="IQRTickerConverterH1722" hidden="1">#REF!</definedName>
    <definedName name="IQRTickerConverterH1723" hidden="1">#REF!</definedName>
    <definedName name="IQRTickerConverterH1724" hidden="1">#REF!</definedName>
    <definedName name="IQRTickerConverterH1725" hidden="1">#REF!</definedName>
    <definedName name="IQRTickerConverterH1726" hidden="1">#REF!</definedName>
    <definedName name="IQRTickerConverterH1727" hidden="1">#REF!</definedName>
    <definedName name="IQRTickerConverterH1728" hidden="1">#REF!</definedName>
    <definedName name="IQRTickerConverterH1729" hidden="1">#REF!</definedName>
    <definedName name="IQRTickerConverterH173" hidden="1">#REF!</definedName>
    <definedName name="IQRTickerConverterH1730" hidden="1">#REF!</definedName>
    <definedName name="IQRTickerConverterH1731" hidden="1">#REF!</definedName>
    <definedName name="IQRTickerConverterH1732" hidden="1">#REF!</definedName>
    <definedName name="IQRTickerConverterH1735" hidden="1">#REF!</definedName>
    <definedName name="IQRTickerConverterH1736" hidden="1">#REF!</definedName>
    <definedName name="IQRTickerConverterH1737" hidden="1">#REF!</definedName>
    <definedName name="IQRTickerConverterH1738" hidden="1">#REF!</definedName>
    <definedName name="IQRTickerConverterH1739" hidden="1">#REF!</definedName>
    <definedName name="IQRTickerConverterH174" hidden="1">#REF!</definedName>
    <definedName name="IQRTickerConverterH1740" hidden="1">#REF!</definedName>
    <definedName name="IQRTickerConverterH1741" hidden="1">#REF!</definedName>
    <definedName name="IQRTickerConverterH1742" hidden="1">#REF!</definedName>
    <definedName name="IQRTickerConverterH1743" hidden="1">#REF!</definedName>
    <definedName name="IQRTickerConverterH1744" hidden="1">#REF!</definedName>
    <definedName name="IQRTickerConverterH1745" hidden="1">#REF!</definedName>
    <definedName name="IQRTickerConverterH1746" hidden="1">#REF!</definedName>
    <definedName name="IQRTickerConverterH1747" hidden="1">#REF!</definedName>
    <definedName name="IQRTickerConverterH1749" hidden="1">#REF!</definedName>
    <definedName name="IQRTickerConverterH175" hidden="1">#REF!</definedName>
    <definedName name="IQRTickerConverterH1750" hidden="1">#REF!</definedName>
    <definedName name="IQRTickerConverterH1752" hidden="1">#REF!</definedName>
    <definedName name="IQRTickerConverterH1753" hidden="1">#REF!</definedName>
    <definedName name="IQRTickerConverterH1754" hidden="1">#REF!</definedName>
    <definedName name="IQRTickerConverterH1755" hidden="1">#REF!</definedName>
    <definedName name="IQRTickerConverterH1756" hidden="1">#REF!</definedName>
    <definedName name="IQRTickerConverterH1757" hidden="1">#REF!</definedName>
    <definedName name="IQRTickerConverterH1758" hidden="1">#REF!</definedName>
    <definedName name="IQRTickerConverterH1759" hidden="1">#REF!</definedName>
    <definedName name="IQRTickerConverterH176" hidden="1">#REF!</definedName>
    <definedName name="IQRTickerConverterH1760" hidden="1">#REF!</definedName>
    <definedName name="IQRTickerConverterH1761" hidden="1">#REF!</definedName>
    <definedName name="IQRTickerConverterH1762" hidden="1">#REF!</definedName>
    <definedName name="IQRTickerConverterH1763" hidden="1">#REF!</definedName>
    <definedName name="IQRTickerConverterH1764" hidden="1">#REF!</definedName>
    <definedName name="IQRTickerConverterH1765" hidden="1">#REF!</definedName>
    <definedName name="IQRTickerConverterH1766" hidden="1">#REF!</definedName>
    <definedName name="IQRTickerConverterH1767" hidden="1">#REF!</definedName>
    <definedName name="IQRTickerConverterH1768" hidden="1">#REF!</definedName>
    <definedName name="IQRTickerConverterH177" hidden="1">#REF!</definedName>
    <definedName name="IQRTickerConverterH1771" hidden="1">#REF!</definedName>
    <definedName name="IQRTickerConverterH1772" hidden="1">#REF!</definedName>
    <definedName name="IQRTickerConverterH1773" hidden="1">#REF!</definedName>
    <definedName name="IQRTickerConverterH1774" hidden="1">#REF!</definedName>
    <definedName name="IQRTickerConverterH1775" hidden="1">#REF!</definedName>
    <definedName name="IQRTickerConverterH1776" hidden="1">#REF!</definedName>
    <definedName name="IQRTickerConverterH1777" hidden="1">#REF!</definedName>
    <definedName name="IQRTickerConverterH1779" hidden="1">#REF!</definedName>
    <definedName name="IQRTickerConverterH178" hidden="1">#REF!</definedName>
    <definedName name="IQRTickerConverterH1780" hidden="1">#REF!</definedName>
    <definedName name="IQRTickerConverterH1781" hidden="1">#REF!</definedName>
    <definedName name="IQRTickerConverterH1782" hidden="1">#REF!</definedName>
    <definedName name="IQRTickerConverterH1783" hidden="1">#REF!</definedName>
    <definedName name="IQRTickerConverterH1784" hidden="1">#REF!</definedName>
    <definedName name="IQRTickerConverterH1785" hidden="1">#REF!</definedName>
    <definedName name="IQRTickerConverterH1786" hidden="1">#REF!</definedName>
    <definedName name="IQRTickerConverterH1787" hidden="1">#REF!</definedName>
    <definedName name="IQRTickerConverterH1788" hidden="1">#REF!</definedName>
    <definedName name="IQRTickerConverterH1789" hidden="1">#REF!</definedName>
    <definedName name="IQRTickerConverterH179" hidden="1">#REF!</definedName>
    <definedName name="IQRTickerConverterH1790" hidden="1">#REF!</definedName>
    <definedName name="IQRTickerConverterH1791" hidden="1">#REF!</definedName>
    <definedName name="IQRTickerConverterH1792" hidden="1">#REF!</definedName>
    <definedName name="IQRTickerConverterH1793" hidden="1">#REF!</definedName>
    <definedName name="IQRTickerConverterH1794" hidden="1">#REF!</definedName>
    <definedName name="IQRTickerConverterH1795" hidden="1">#REF!</definedName>
    <definedName name="IQRTickerConverterH1796" hidden="1">#REF!</definedName>
    <definedName name="IQRTickerConverterH1797" hidden="1">#REF!</definedName>
    <definedName name="IQRTickerConverterH1798" hidden="1">#REF!</definedName>
    <definedName name="IQRTickerConverterH1799" hidden="1">#REF!</definedName>
    <definedName name="IQRTickerConverterH18" hidden="1">#REF!</definedName>
    <definedName name="IQRTickerConverterH180" hidden="1">#REF!</definedName>
    <definedName name="IQRTickerConverterH1800" hidden="1">#REF!</definedName>
    <definedName name="IQRTickerConverterH1801" hidden="1">#REF!</definedName>
    <definedName name="IQRTickerConverterH1802" hidden="1">#REF!</definedName>
    <definedName name="IQRTickerConverterH1803" hidden="1">#REF!</definedName>
    <definedName name="IQRTickerConverterH1804" hidden="1">#REF!</definedName>
    <definedName name="IQRTickerConverterH1805" hidden="1">#REF!</definedName>
    <definedName name="IQRTickerConverterH1806" hidden="1">#REF!</definedName>
    <definedName name="IQRTickerConverterH1807" hidden="1">#REF!</definedName>
    <definedName name="IQRTickerConverterH1808" hidden="1">#REF!</definedName>
    <definedName name="IQRTickerConverterH1809" hidden="1">#REF!</definedName>
    <definedName name="IQRTickerConverterH181" hidden="1">#REF!</definedName>
    <definedName name="IQRTickerConverterH1811" hidden="1">#REF!</definedName>
    <definedName name="IQRTickerConverterH1812" hidden="1">#REF!</definedName>
    <definedName name="IQRTickerConverterH1813" hidden="1">#REF!</definedName>
    <definedName name="IQRTickerConverterH1814" hidden="1">#REF!</definedName>
    <definedName name="IQRTickerConverterH1815" hidden="1">#REF!</definedName>
    <definedName name="IQRTickerConverterH1816" hidden="1">#REF!</definedName>
    <definedName name="IQRTickerConverterH1817" hidden="1">#REF!</definedName>
    <definedName name="IQRTickerConverterH1818" hidden="1">#REF!</definedName>
    <definedName name="IQRTickerConverterH1819" hidden="1">#REF!</definedName>
    <definedName name="IQRTickerConverterH182" hidden="1">#REF!</definedName>
    <definedName name="IQRTickerConverterH1820" hidden="1">#REF!</definedName>
    <definedName name="IQRTickerConverterH1821" hidden="1">#REF!</definedName>
    <definedName name="IQRTickerConverterH1822" hidden="1">#REF!</definedName>
    <definedName name="IQRTickerConverterH1823" hidden="1">#REF!</definedName>
    <definedName name="IQRTickerConverterH1824" hidden="1">#REF!</definedName>
    <definedName name="IQRTickerConverterH1825" hidden="1">#REF!</definedName>
    <definedName name="IQRTickerConverterH1826" hidden="1">#REF!</definedName>
    <definedName name="IQRTickerConverterH1827" hidden="1">#REF!</definedName>
    <definedName name="IQRTickerConverterH1828" hidden="1">#REF!</definedName>
    <definedName name="IQRTickerConverterH183" hidden="1">#REF!</definedName>
    <definedName name="IQRTickerConverterH1830" hidden="1">#REF!</definedName>
    <definedName name="IQRTickerConverterH1831" hidden="1">#REF!</definedName>
    <definedName name="IQRTickerConverterH1832" hidden="1">#REF!</definedName>
    <definedName name="IQRTickerConverterH1833" hidden="1">#REF!</definedName>
    <definedName name="IQRTickerConverterH1834" hidden="1">#REF!</definedName>
    <definedName name="IQRTickerConverterH1835" hidden="1">#REF!</definedName>
    <definedName name="IQRTickerConverterH1836" hidden="1">#REF!</definedName>
    <definedName name="IQRTickerConverterH1837" hidden="1">#REF!</definedName>
    <definedName name="IQRTickerConverterH1838" hidden="1">#REF!</definedName>
    <definedName name="IQRTickerConverterH1839" hidden="1">#REF!</definedName>
    <definedName name="IQRTickerConverterH184" hidden="1">#REF!</definedName>
    <definedName name="IQRTickerConverterH1840" hidden="1">#REF!</definedName>
    <definedName name="IQRTickerConverterH1841" hidden="1">#REF!</definedName>
    <definedName name="IQRTickerConverterH1842" hidden="1">#REF!</definedName>
    <definedName name="IQRTickerConverterH1843" hidden="1">#REF!</definedName>
    <definedName name="IQRTickerConverterH1844" hidden="1">#REF!</definedName>
    <definedName name="IQRTickerConverterH1846" hidden="1">#REF!</definedName>
    <definedName name="IQRTickerConverterH1847" hidden="1">#REF!</definedName>
    <definedName name="IQRTickerConverterH1848" hidden="1">#REF!</definedName>
    <definedName name="IQRTickerConverterH1849" hidden="1">#REF!</definedName>
    <definedName name="IQRTickerConverterH185" hidden="1">#REF!</definedName>
    <definedName name="IQRTickerConverterH1850" hidden="1">#REF!</definedName>
    <definedName name="IQRTickerConverterH1851" hidden="1">#REF!</definedName>
    <definedName name="IQRTickerConverterH1852" hidden="1">#REF!</definedName>
    <definedName name="IQRTickerConverterH1853" hidden="1">#REF!</definedName>
    <definedName name="IQRTickerConverterH1854" hidden="1">#REF!</definedName>
    <definedName name="IQRTickerConverterH1855" hidden="1">#REF!</definedName>
    <definedName name="IQRTickerConverterH1856" hidden="1">#REF!</definedName>
    <definedName name="IQRTickerConverterH1857" hidden="1">#REF!</definedName>
    <definedName name="IQRTickerConverterH1858" hidden="1">#REF!</definedName>
    <definedName name="IQRTickerConverterH1859" hidden="1">#REF!</definedName>
    <definedName name="IQRTickerConverterH186" hidden="1">#REF!</definedName>
    <definedName name="IQRTickerConverterH1860" hidden="1">#REF!</definedName>
    <definedName name="IQRTickerConverterH1861" hidden="1">#REF!</definedName>
    <definedName name="IQRTickerConverterH1862" hidden="1">#REF!</definedName>
    <definedName name="IQRTickerConverterH1863" hidden="1">#REF!</definedName>
    <definedName name="IQRTickerConverterH1864" hidden="1">#REF!</definedName>
    <definedName name="IQRTickerConverterH1865" hidden="1">#REF!</definedName>
    <definedName name="IQRTickerConverterH1866" hidden="1">#REF!</definedName>
    <definedName name="IQRTickerConverterH1867" hidden="1">#REF!</definedName>
    <definedName name="IQRTickerConverterH1868" hidden="1">#REF!</definedName>
    <definedName name="IQRTickerConverterH187" hidden="1">#REF!</definedName>
    <definedName name="IQRTickerConverterH1870" hidden="1">#REF!</definedName>
    <definedName name="IQRTickerConverterH1871" hidden="1">#REF!</definedName>
    <definedName name="IQRTickerConverterH1872" hidden="1">#REF!</definedName>
    <definedName name="IQRTickerConverterH1873" hidden="1">#REF!</definedName>
    <definedName name="IQRTickerConverterH1874" hidden="1">#REF!</definedName>
    <definedName name="IQRTickerConverterH1875" hidden="1">#REF!</definedName>
    <definedName name="IQRTickerConverterH1876" hidden="1">#REF!</definedName>
    <definedName name="IQRTickerConverterH1877" hidden="1">#REF!</definedName>
    <definedName name="IQRTickerConverterH1878" hidden="1">#REF!</definedName>
    <definedName name="IQRTickerConverterH1879" hidden="1">#REF!</definedName>
    <definedName name="IQRTickerConverterH1880" hidden="1">#REF!</definedName>
    <definedName name="IQRTickerConverterH1881" hidden="1">#REF!</definedName>
    <definedName name="IQRTickerConverterH1882" hidden="1">#REF!</definedName>
    <definedName name="IQRTickerConverterH1883" hidden="1">#REF!</definedName>
    <definedName name="IQRTickerConverterH1884" hidden="1">#REF!</definedName>
    <definedName name="IQRTickerConverterH1885" hidden="1">#REF!</definedName>
    <definedName name="IQRTickerConverterH1886" hidden="1">#REF!</definedName>
    <definedName name="IQRTickerConverterH1887" hidden="1">#REF!</definedName>
    <definedName name="IQRTickerConverterH1888" hidden="1">#REF!</definedName>
    <definedName name="IQRTickerConverterH1889" hidden="1">#REF!</definedName>
    <definedName name="IQRTickerConverterH189" hidden="1">#REF!</definedName>
    <definedName name="IQRTickerConverterH1892" hidden="1">#REF!</definedName>
    <definedName name="IQRTickerConverterH1893" hidden="1">#REF!</definedName>
    <definedName name="IQRTickerConverterH1894" hidden="1">#REF!</definedName>
    <definedName name="IQRTickerConverterH1895" hidden="1">#REF!</definedName>
    <definedName name="IQRTickerConverterH1896" hidden="1">#REF!</definedName>
    <definedName name="IQRTickerConverterH1897" hidden="1">#REF!</definedName>
    <definedName name="IQRTickerConverterH1898" hidden="1">#REF!</definedName>
    <definedName name="IQRTickerConverterH1899" hidden="1">#REF!</definedName>
    <definedName name="IQRTickerConverterH19" hidden="1">#REF!</definedName>
    <definedName name="IQRTickerConverterH190" hidden="1">#REF!</definedName>
    <definedName name="IQRTickerConverterH1900" hidden="1">#REF!</definedName>
    <definedName name="IQRTickerConverterH1901" hidden="1">#REF!</definedName>
    <definedName name="IQRTickerConverterH1902" hidden="1">#REF!</definedName>
    <definedName name="IQRTickerConverterH1903" hidden="1">#REF!</definedName>
    <definedName name="IQRTickerConverterH191" hidden="1">#REF!</definedName>
    <definedName name="IQRTickerConverterH192" hidden="1">#REF!</definedName>
    <definedName name="IQRTickerConverterH193" hidden="1">#REF!</definedName>
    <definedName name="IQRTickerConverterH194" hidden="1">#REF!</definedName>
    <definedName name="IQRTickerConverterH195" hidden="1">#REF!</definedName>
    <definedName name="IQRTickerConverterH196" hidden="1">#REF!</definedName>
    <definedName name="IQRTickerConverterH197" hidden="1">#REF!</definedName>
    <definedName name="IQRTickerConverterH198" hidden="1">#REF!</definedName>
    <definedName name="IQRTickerConverterH199" hidden="1">#REF!</definedName>
    <definedName name="IQRTickerConverterH20" hidden="1">#REF!</definedName>
    <definedName name="IQRTickerConverterH201" hidden="1">#REF!</definedName>
    <definedName name="IQRTickerConverterH203" hidden="1">#REF!</definedName>
    <definedName name="IQRTickerConverterH204" hidden="1">#REF!</definedName>
    <definedName name="IQRTickerConverterH205" hidden="1">#REF!</definedName>
    <definedName name="IQRTickerConverterH206" hidden="1">#REF!</definedName>
    <definedName name="IQRTickerConverterH208" hidden="1">#REF!</definedName>
    <definedName name="IQRTickerConverterH209" hidden="1">#REF!</definedName>
    <definedName name="IQRTickerConverterH21" hidden="1">#REF!</definedName>
    <definedName name="IQRTickerConverterH210" hidden="1">#REF!</definedName>
    <definedName name="IQRTickerConverterH211" hidden="1">#REF!</definedName>
    <definedName name="IQRTickerConverterH212" hidden="1">#REF!</definedName>
    <definedName name="IQRTickerConverterH213" hidden="1">#REF!</definedName>
    <definedName name="IQRTickerConverterH215" hidden="1">#REF!</definedName>
    <definedName name="IQRTickerConverterH216" hidden="1">#REF!</definedName>
    <definedName name="IQRTickerConverterH217" hidden="1">#REF!</definedName>
    <definedName name="IQRTickerConverterH218" hidden="1">#REF!</definedName>
    <definedName name="IQRTickerConverterH219" hidden="1">#REF!</definedName>
    <definedName name="IQRTickerConverterH22" hidden="1">#REF!</definedName>
    <definedName name="IQRTickerConverterH220" hidden="1">#REF!</definedName>
    <definedName name="IQRTickerConverterH221" hidden="1">#REF!</definedName>
    <definedName name="IQRTickerConverterH222" hidden="1">#REF!</definedName>
    <definedName name="IQRTickerConverterH223" hidden="1">#REF!</definedName>
    <definedName name="IQRTickerConverterH224" hidden="1">#REF!</definedName>
    <definedName name="IQRTickerConverterH225" hidden="1">#REF!</definedName>
    <definedName name="IQRTickerConverterH226" hidden="1">#REF!</definedName>
    <definedName name="IQRTickerConverterH227" hidden="1">#REF!</definedName>
    <definedName name="IQRTickerConverterH228" hidden="1">#REF!</definedName>
    <definedName name="IQRTickerConverterH229" hidden="1">#REF!</definedName>
    <definedName name="IQRTickerConverterH23" hidden="1">#REF!</definedName>
    <definedName name="IQRTickerConverterH230" hidden="1">#REF!</definedName>
    <definedName name="IQRTickerConverterH231" hidden="1">#REF!</definedName>
    <definedName name="IQRTickerConverterH232" hidden="1">#REF!</definedName>
    <definedName name="IQRTickerConverterH233" hidden="1">#REF!</definedName>
    <definedName name="IQRTickerConverterH234" hidden="1">#REF!</definedName>
    <definedName name="IQRTickerConverterH235" hidden="1">#REF!</definedName>
    <definedName name="IQRTickerConverterH238" hidden="1">#REF!</definedName>
    <definedName name="IQRTickerConverterH239" hidden="1">#REF!</definedName>
    <definedName name="IQRTickerConverterH24" hidden="1">#REF!</definedName>
    <definedName name="IQRTickerConverterH240" hidden="1">#REF!</definedName>
    <definedName name="IQRTickerConverterH241" hidden="1">#REF!</definedName>
    <definedName name="IQRTickerConverterH242" hidden="1">#REF!</definedName>
    <definedName name="IQRTickerConverterH243" hidden="1">#REF!</definedName>
    <definedName name="IQRTickerConverterH244" hidden="1">#REF!</definedName>
    <definedName name="IQRTickerConverterH245" hidden="1">#REF!</definedName>
    <definedName name="IQRTickerConverterH246" hidden="1">#REF!</definedName>
    <definedName name="IQRTickerConverterH247" hidden="1">#REF!</definedName>
    <definedName name="IQRTickerConverterH248" hidden="1">#REF!</definedName>
    <definedName name="IQRTickerConverterH249" hidden="1">#REF!</definedName>
    <definedName name="IQRTickerConverterH25" hidden="1">#REF!</definedName>
    <definedName name="IQRTickerConverterH250" hidden="1">#REF!</definedName>
    <definedName name="IQRTickerConverterH251" hidden="1">#REF!</definedName>
    <definedName name="IQRTickerConverterH252" hidden="1">#REF!</definedName>
    <definedName name="IQRTickerConverterH253" hidden="1">#REF!</definedName>
    <definedName name="IQRTickerConverterH255" hidden="1">#REF!</definedName>
    <definedName name="IQRTickerConverterH256" hidden="1">#REF!</definedName>
    <definedName name="IQRTickerConverterH257" hidden="1">#REF!</definedName>
    <definedName name="IQRTickerConverterH259" hidden="1">#REF!</definedName>
    <definedName name="IQRTickerConverterH26" hidden="1">#REF!</definedName>
    <definedName name="IQRTickerConverterH261" hidden="1">#REF!</definedName>
    <definedName name="IQRTickerConverterH262" hidden="1">#REF!</definedName>
    <definedName name="IQRTickerConverterH263" hidden="1">#REF!</definedName>
    <definedName name="IQRTickerConverterH264" hidden="1">#REF!</definedName>
    <definedName name="IQRTickerConverterH265" hidden="1">#REF!</definedName>
    <definedName name="IQRTickerConverterH266" hidden="1">#REF!</definedName>
    <definedName name="IQRTickerConverterH267" hidden="1">#REF!</definedName>
    <definedName name="IQRTickerConverterH268" hidden="1">#REF!</definedName>
    <definedName name="IQRTickerConverterH269" hidden="1">#REF!</definedName>
    <definedName name="IQRTickerConverterH27" hidden="1">#REF!</definedName>
    <definedName name="IQRTickerConverterH270" hidden="1">#REF!</definedName>
    <definedName name="IQRTickerConverterH271" hidden="1">#REF!</definedName>
    <definedName name="IQRTickerConverterH272" hidden="1">#REF!</definedName>
    <definedName name="IQRTickerConverterH273" hidden="1">#REF!</definedName>
    <definedName name="IQRTickerConverterH274" hidden="1">#REF!</definedName>
    <definedName name="IQRTickerConverterH275" hidden="1">#REF!</definedName>
    <definedName name="IQRTickerConverterH276" hidden="1">#REF!</definedName>
    <definedName name="IQRTickerConverterH277" hidden="1">#REF!</definedName>
    <definedName name="IQRTickerConverterH278" hidden="1">#REF!</definedName>
    <definedName name="IQRTickerConverterH279" hidden="1">#REF!</definedName>
    <definedName name="IQRTickerConverterH28" hidden="1">#REF!</definedName>
    <definedName name="IQRTickerConverterH280" hidden="1">#REF!</definedName>
    <definedName name="IQRTickerConverterH281" hidden="1">#REF!</definedName>
    <definedName name="IQRTickerConverterH282" hidden="1">#REF!</definedName>
    <definedName name="IQRTickerConverterH283" hidden="1">#REF!</definedName>
    <definedName name="IQRTickerConverterH284" hidden="1">#REF!</definedName>
    <definedName name="IQRTickerConverterH286" hidden="1">#REF!</definedName>
    <definedName name="IQRTickerConverterH287" hidden="1">#REF!</definedName>
    <definedName name="IQRTickerConverterH288" hidden="1">#REF!</definedName>
    <definedName name="IQRTickerConverterH289" hidden="1">#REF!</definedName>
    <definedName name="IQRTickerConverterH29" hidden="1">#REF!</definedName>
    <definedName name="IQRTickerConverterH290" hidden="1">#REF!</definedName>
    <definedName name="IQRTickerConverterH291" hidden="1">#REF!</definedName>
    <definedName name="IQRTickerConverterH292" hidden="1">#REF!</definedName>
    <definedName name="IQRTickerConverterH293" hidden="1">#REF!</definedName>
    <definedName name="IQRTickerConverterH294" hidden="1">#REF!</definedName>
    <definedName name="IQRTickerConverterH295" hidden="1">#REF!</definedName>
    <definedName name="IQRTickerConverterH296" hidden="1">#REF!</definedName>
    <definedName name="IQRTickerConverterH298" hidden="1">#REF!</definedName>
    <definedName name="IQRTickerConverterH299" hidden="1">#REF!</definedName>
    <definedName name="IQRTickerConverterH30" hidden="1">#REF!</definedName>
    <definedName name="IQRTickerConverterH300" hidden="1">#REF!</definedName>
    <definedName name="IQRTickerConverterH301" hidden="1">#REF!</definedName>
    <definedName name="IQRTickerConverterH303" hidden="1">#REF!</definedName>
    <definedName name="IQRTickerConverterH304" hidden="1">#REF!</definedName>
    <definedName name="IQRTickerConverterH305" hidden="1">#REF!</definedName>
    <definedName name="IQRTickerConverterH306" hidden="1">#REF!</definedName>
    <definedName name="IQRTickerConverterH307" hidden="1">#REF!</definedName>
    <definedName name="IQRTickerConverterH309" hidden="1">#REF!</definedName>
    <definedName name="IQRTickerConverterH31" hidden="1">#REF!</definedName>
    <definedName name="IQRTickerConverterH310" hidden="1">#REF!</definedName>
    <definedName name="IQRTickerConverterH312" hidden="1">#REF!</definedName>
    <definedName name="IQRTickerConverterH314" hidden="1">#REF!</definedName>
    <definedName name="IQRTickerConverterH315" hidden="1">#REF!</definedName>
    <definedName name="IQRTickerConverterH316" hidden="1">#REF!</definedName>
    <definedName name="IQRTickerConverterH317" hidden="1">#REF!</definedName>
    <definedName name="IQRTickerConverterH318" hidden="1">#REF!</definedName>
    <definedName name="IQRTickerConverterH319" hidden="1">#REF!</definedName>
    <definedName name="IQRTickerConverterH32" hidden="1">#REF!</definedName>
    <definedName name="IQRTickerConverterH320" hidden="1">#REF!</definedName>
    <definedName name="IQRTickerConverterH321" hidden="1">#REF!</definedName>
    <definedName name="IQRTickerConverterH322" hidden="1">#REF!</definedName>
    <definedName name="IQRTickerConverterH323" hidden="1">#REF!</definedName>
    <definedName name="IQRTickerConverterH324" hidden="1">#REF!</definedName>
    <definedName name="IQRTickerConverterH325" hidden="1">#REF!</definedName>
    <definedName name="IQRTickerConverterH326" hidden="1">#REF!</definedName>
    <definedName name="IQRTickerConverterH327" hidden="1">#REF!</definedName>
    <definedName name="IQRTickerConverterH328" hidden="1">#REF!</definedName>
    <definedName name="IQRTickerConverterH329" hidden="1">#REF!</definedName>
    <definedName name="IQRTickerConverterH33" hidden="1">#REF!</definedName>
    <definedName name="IQRTickerConverterH330" hidden="1">#REF!</definedName>
    <definedName name="IQRTickerConverterH331" hidden="1">#REF!</definedName>
    <definedName name="IQRTickerConverterH332" hidden="1">#REF!</definedName>
    <definedName name="IQRTickerConverterH333" hidden="1">#REF!</definedName>
    <definedName name="IQRTickerConverterH334" hidden="1">#REF!</definedName>
    <definedName name="IQRTickerConverterH335" hidden="1">#REF!</definedName>
    <definedName name="IQRTickerConverterH336" hidden="1">#REF!</definedName>
    <definedName name="IQRTickerConverterH337" hidden="1">#REF!</definedName>
    <definedName name="IQRTickerConverterH338" hidden="1">#REF!</definedName>
    <definedName name="IQRTickerConverterH339" hidden="1">#REF!</definedName>
    <definedName name="IQRTickerConverterH341" hidden="1">#REF!</definedName>
    <definedName name="IQRTickerConverterH342" hidden="1">#REF!</definedName>
    <definedName name="IQRTickerConverterH343" hidden="1">#REF!</definedName>
    <definedName name="IQRTickerConverterH344" hidden="1">#REF!</definedName>
    <definedName name="IQRTickerConverterH345" hidden="1">#REF!</definedName>
    <definedName name="IQRTickerConverterH346" hidden="1">#REF!</definedName>
    <definedName name="IQRTickerConverterH347" hidden="1">#REF!</definedName>
    <definedName name="IQRTickerConverterH348" hidden="1">#REF!</definedName>
    <definedName name="IQRTickerConverterH349" hidden="1">#REF!</definedName>
    <definedName name="IQRTickerConverterH35" hidden="1">#REF!</definedName>
    <definedName name="IQRTickerConverterH350" hidden="1">#REF!</definedName>
    <definedName name="IQRTickerConverterH351" hidden="1">#REF!</definedName>
    <definedName name="IQRTickerConverterH352" hidden="1">#REF!</definedName>
    <definedName name="IQRTickerConverterH353" hidden="1">#REF!</definedName>
    <definedName name="IQRTickerConverterH354" hidden="1">#REF!</definedName>
    <definedName name="IQRTickerConverterH355" hidden="1">#REF!</definedName>
    <definedName name="IQRTickerConverterH356" hidden="1">#REF!</definedName>
    <definedName name="IQRTickerConverterH357" hidden="1">#REF!</definedName>
    <definedName name="IQRTickerConverterH358" hidden="1">#REF!</definedName>
    <definedName name="IQRTickerConverterH359" hidden="1">#REF!</definedName>
    <definedName name="IQRTickerConverterH36" hidden="1">#REF!</definedName>
    <definedName name="IQRTickerConverterH360" hidden="1">#REF!</definedName>
    <definedName name="IQRTickerConverterH361" hidden="1">#REF!</definedName>
    <definedName name="IQRTickerConverterH363" hidden="1">#REF!</definedName>
    <definedName name="IQRTickerConverterH364" hidden="1">#REF!</definedName>
    <definedName name="IQRTickerConverterH365" hidden="1">#REF!</definedName>
    <definedName name="IQRTickerConverterH366" hidden="1">#REF!</definedName>
    <definedName name="IQRTickerConverterH367" hidden="1">#REF!</definedName>
    <definedName name="IQRTickerConverterH368" hidden="1">#REF!</definedName>
    <definedName name="IQRTickerConverterH369" hidden="1">#REF!</definedName>
    <definedName name="IQRTickerConverterH37" hidden="1">#REF!</definedName>
    <definedName name="IQRTickerConverterH370" hidden="1">#REF!</definedName>
    <definedName name="IQRTickerConverterH371" hidden="1">#REF!</definedName>
    <definedName name="IQRTickerConverterH372" hidden="1">#REF!</definedName>
    <definedName name="IQRTickerConverterH373" hidden="1">#REF!</definedName>
    <definedName name="IQRTickerConverterH374" hidden="1">#REF!</definedName>
    <definedName name="IQRTickerConverterH376" hidden="1">#REF!</definedName>
    <definedName name="IQRTickerConverterH377" hidden="1">#REF!</definedName>
    <definedName name="IQRTickerConverterH378" hidden="1">#REF!</definedName>
    <definedName name="IQRTickerConverterH379" hidden="1">#REF!</definedName>
    <definedName name="IQRTickerConverterH38" hidden="1">#REF!</definedName>
    <definedName name="IQRTickerConverterH380" hidden="1">#REF!</definedName>
    <definedName name="IQRTickerConverterH381" hidden="1">#REF!</definedName>
    <definedName name="IQRTickerConverterH383" hidden="1">#REF!</definedName>
    <definedName name="IQRTickerConverterH384" hidden="1">#REF!</definedName>
    <definedName name="IQRTickerConverterH385" hidden="1">#REF!</definedName>
    <definedName name="IQRTickerConverterH386" hidden="1">#REF!</definedName>
    <definedName name="IQRTickerConverterH387" hidden="1">#REF!</definedName>
    <definedName name="IQRTickerConverterH388" hidden="1">#REF!</definedName>
    <definedName name="IQRTickerConverterH389" hidden="1">#REF!</definedName>
    <definedName name="IQRTickerConverterH39" hidden="1">#REF!</definedName>
    <definedName name="IQRTickerConverterH390" hidden="1">#REF!</definedName>
    <definedName name="IQRTickerConverterH391" hidden="1">#REF!</definedName>
    <definedName name="IQRTickerConverterH392" hidden="1">#REF!</definedName>
    <definedName name="IQRTickerConverterH393" hidden="1">#REF!</definedName>
    <definedName name="IQRTickerConverterH394" hidden="1">#REF!</definedName>
    <definedName name="IQRTickerConverterH395" hidden="1">#REF!</definedName>
    <definedName name="IQRTickerConverterH397" hidden="1">#REF!</definedName>
    <definedName name="IQRTickerConverterH398" hidden="1">#REF!</definedName>
    <definedName name="IQRTickerConverterH399" hidden="1">#REF!</definedName>
    <definedName name="IQRTickerConverterH40" hidden="1">#REF!</definedName>
    <definedName name="IQRTickerConverterH400" hidden="1">#REF!</definedName>
    <definedName name="IQRTickerConverterH401" hidden="1">#REF!</definedName>
    <definedName name="IQRTickerConverterH402" hidden="1">#REF!</definedName>
    <definedName name="IQRTickerConverterH403" hidden="1">#REF!</definedName>
    <definedName name="IQRTickerConverterH404" hidden="1">#REF!</definedName>
    <definedName name="IQRTickerConverterH405" hidden="1">#REF!</definedName>
    <definedName name="IQRTickerConverterH406" hidden="1">#REF!</definedName>
    <definedName name="IQRTickerConverterH407" hidden="1">#REF!</definedName>
    <definedName name="IQRTickerConverterH408" hidden="1">#REF!</definedName>
    <definedName name="IQRTickerConverterH409" hidden="1">#REF!</definedName>
    <definedName name="IQRTickerConverterH41" hidden="1">#REF!</definedName>
    <definedName name="IQRTickerConverterH410" hidden="1">#REF!</definedName>
    <definedName name="IQRTickerConverterH411" hidden="1">#REF!</definedName>
    <definedName name="IQRTickerConverterH413" hidden="1">#REF!</definedName>
    <definedName name="IQRTickerConverterH414" hidden="1">#REF!</definedName>
    <definedName name="IQRTickerConverterH415" hidden="1">#REF!</definedName>
    <definedName name="IQRTickerConverterH417" hidden="1">#REF!</definedName>
    <definedName name="IQRTickerConverterH418" hidden="1">#REF!</definedName>
    <definedName name="IQRTickerConverterH419" hidden="1">#REF!</definedName>
    <definedName name="IQRTickerConverterH42" hidden="1">#REF!</definedName>
    <definedName name="IQRTickerConverterH420" hidden="1">#REF!</definedName>
    <definedName name="IQRTickerConverterH421" hidden="1">#REF!</definedName>
    <definedName name="IQRTickerConverterH422" hidden="1">#REF!</definedName>
    <definedName name="IQRTickerConverterH423" hidden="1">#REF!</definedName>
    <definedName name="IQRTickerConverterH424" hidden="1">#REF!</definedName>
    <definedName name="IQRTickerConverterH425" hidden="1">#REF!</definedName>
    <definedName name="IQRTickerConverterH426" hidden="1">#REF!</definedName>
    <definedName name="IQRTickerConverterH427" hidden="1">#REF!</definedName>
    <definedName name="IQRTickerConverterH428" hidden="1">#REF!</definedName>
    <definedName name="IQRTickerConverterH429" hidden="1">#REF!</definedName>
    <definedName name="IQRTickerConverterH43" hidden="1">#REF!</definedName>
    <definedName name="IQRTickerConverterH431" hidden="1">#REF!</definedName>
    <definedName name="IQRTickerConverterH432" hidden="1">#REF!</definedName>
    <definedName name="IQRTickerConverterH433" hidden="1">#REF!</definedName>
    <definedName name="IQRTickerConverterH434" hidden="1">#REF!</definedName>
    <definedName name="IQRTickerConverterH435" hidden="1">#REF!</definedName>
    <definedName name="IQRTickerConverterH436" hidden="1">#REF!</definedName>
    <definedName name="IQRTickerConverterH437" hidden="1">#REF!</definedName>
    <definedName name="IQRTickerConverterH438" hidden="1">#REF!</definedName>
    <definedName name="IQRTickerConverterH439" hidden="1">#REF!</definedName>
    <definedName name="IQRTickerConverterH44" hidden="1">#REF!</definedName>
    <definedName name="IQRTickerConverterH440" hidden="1">#REF!</definedName>
    <definedName name="IQRTickerConverterH441" hidden="1">#REF!</definedName>
    <definedName name="IQRTickerConverterH442" hidden="1">#REF!</definedName>
    <definedName name="IQRTickerConverterH443" hidden="1">#REF!</definedName>
    <definedName name="IQRTickerConverterH444" hidden="1">#REF!</definedName>
    <definedName name="IQRTickerConverterH445" hidden="1">#REF!</definedName>
    <definedName name="IQRTickerConverterH446" hidden="1">#REF!</definedName>
    <definedName name="IQRTickerConverterH447" hidden="1">#REF!</definedName>
    <definedName name="IQRTickerConverterH448" hidden="1">#REF!</definedName>
    <definedName name="IQRTickerConverterH449" hidden="1">#REF!</definedName>
    <definedName name="IQRTickerConverterH45" hidden="1">#REF!</definedName>
    <definedName name="IQRTickerConverterH450" hidden="1">#REF!</definedName>
    <definedName name="IQRTickerConverterH451" hidden="1">#REF!</definedName>
    <definedName name="IQRTickerConverterH452" hidden="1">#REF!</definedName>
    <definedName name="IQRTickerConverterH453" hidden="1">#REF!</definedName>
    <definedName name="IQRTickerConverterH455" hidden="1">#REF!</definedName>
    <definedName name="IQRTickerConverterH456" hidden="1">#REF!</definedName>
    <definedName name="IQRTickerConverterH457" hidden="1">#REF!</definedName>
    <definedName name="IQRTickerConverterH458" hidden="1">#REF!</definedName>
    <definedName name="IQRTickerConverterH459" hidden="1">#REF!</definedName>
    <definedName name="IQRTickerConverterH46" hidden="1">#REF!</definedName>
    <definedName name="IQRTickerConverterH460" hidden="1">#REF!</definedName>
    <definedName name="IQRTickerConverterH461" hidden="1">#REF!</definedName>
    <definedName name="IQRTickerConverterH462" hidden="1">#REF!</definedName>
    <definedName name="IQRTickerConverterH463" hidden="1">#REF!</definedName>
    <definedName name="IQRTickerConverterH464" hidden="1">#REF!</definedName>
    <definedName name="IQRTickerConverterH465" hidden="1">#REF!</definedName>
    <definedName name="IQRTickerConverterH466" hidden="1">#REF!</definedName>
    <definedName name="IQRTickerConverterH467" hidden="1">#REF!</definedName>
    <definedName name="IQRTickerConverterH468" hidden="1">#REF!</definedName>
    <definedName name="IQRTickerConverterH469" hidden="1">#REF!</definedName>
    <definedName name="IQRTickerConverterH47" hidden="1">#REF!</definedName>
    <definedName name="IQRTickerConverterH470" hidden="1">#REF!</definedName>
    <definedName name="IQRTickerConverterH471" hidden="1">#REF!</definedName>
    <definedName name="IQRTickerConverterH472" hidden="1">#REF!</definedName>
    <definedName name="IQRTickerConverterH473" hidden="1">#REF!</definedName>
    <definedName name="IQRTickerConverterH474" hidden="1">#REF!</definedName>
    <definedName name="IQRTickerConverterH475" hidden="1">#REF!</definedName>
    <definedName name="IQRTickerConverterH476" hidden="1">#REF!</definedName>
    <definedName name="IQRTickerConverterH477" hidden="1">#REF!</definedName>
    <definedName name="IQRTickerConverterH478" hidden="1">#REF!</definedName>
    <definedName name="IQRTickerConverterH479" hidden="1">#REF!</definedName>
    <definedName name="IQRTickerConverterH48" hidden="1">#REF!</definedName>
    <definedName name="IQRTickerConverterH480" hidden="1">#REF!</definedName>
    <definedName name="IQRTickerConverterH481" hidden="1">#REF!</definedName>
    <definedName name="IQRTickerConverterH482" hidden="1">#REF!</definedName>
    <definedName name="IQRTickerConverterH483" hidden="1">#REF!</definedName>
    <definedName name="IQRTickerConverterH484" hidden="1">#REF!</definedName>
    <definedName name="IQRTickerConverterH485" hidden="1">#REF!</definedName>
    <definedName name="IQRTickerConverterH486" hidden="1">#REF!</definedName>
    <definedName name="IQRTickerConverterH487" hidden="1">#REF!</definedName>
    <definedName name="IQRTickerConverterH488" hidden="1">#REF!</definedName>
    <definedName name="IQRTickerConverterH489" hidden="1">#REF!</definedName>
    <definedName name="IQRTickerConverterH49" hidden="1">#REF!</definedName>
    <definedName name="IQRTickerConverterH490" hidden="1">#REF!</definedName>
    <definedName name="IQRTickerConverterH491" hidden="1">#REF!</definedName>
    <definedName name="IQRTickerConverterH492" hidden="1">#REF!</definedName>
    <definedName name="IQRTickerConverterH493" hidden="1">#REF!</definedName>
    <definedName name="IQRTickerConverterH494" hidden="1">#REF!</definedName>
    <definedName name="IQRTickerConverterH495" hidden="1">#REF!</definedName>
    <definedName name="IQRTickerConverterH496" hidden="1">#REF!</definedName>
    <definedName name="IQRTickerConverterH497" hidden="1">#REF!</definedName>
    <definedName name="IQRTickerConverterH498" hidden="1">#REF!</definedName>
    <definedName name="IQRTickerConverterH499" hidden="1">#REF!</definedName>
    <definedName name="IQRTickerConverterH5" hidden="1">#REF!</definedName>
    <definedName name="IQRTickerConverterH50" hidden="1">#REF!</definedName>
    <definedName name="IQRTickerConverterH500" hidden="1">#REF!</definedName>
    <definedName name="IQRTickerConverterH501" hidden="1">#REF!</definedName>
    <definedName name="IQRTickerConverterH502" hidden="1">#REF!</definedName>
    <definedName name="IQRTickerConverterH503" hidden="1">#REF!</definedName>
    <definedName name="IQRTickerConverterH504" hidden="1">#REF!</definedName>
    <definedName name="IQRTickerConverterH505" hidden="1">#REF!</definedName>
    <definedName name="IQRTickerConverterH506" hidden="1">#REF!</definedName>
    <definedName name="IQRTickerConverterH507" hidden="1">#REF!</definedName>
    <definedName name="IQRTickerConverterH508" hidden="1">#REF!</definedName>
    <definedName name="IQRTickerConverterH509" hidden="1">#REF!</definedName>
    <definedName name="IQRTickerConverterH51" hidden="1">#REF!</definedName>
    <definedName name="IQRTickerConverterH510" hidden="1">#REF!</definedName>
    <definedName name="IQRTickerConverterH511" hidden="1">#REF!</definedName>
    <definedName name="IQRTickerConverterH512" hidden="1">#REF!</definedName>
    <definedName name="IQRTickerConverterH513" hidden="1">#REF!</definedName>
    <definedName name="IQRTickerConverterH514" hidden="1">#REF!</definedName>
    <definedName name="IQRTickerConverterH515" hidden="1">#REF!</definedName>
    <definedName name="IQRTickerConverterH516" hidden="1">#REF!</definedName>
    <definedName name="IQRTickerConverterH517" hidden="1">#REF!</definedName>
    <definedName name="IQRTickerConverterH518" hidden="1">#REF!</definedName>
    <definedName name="IQRTickerConverterH519" hidden="1">#REF!</definedName>
    <definedName name="IQRTickerConverterH52" hidden="1">#REF!</definedName>
    <definedName name="IQRTickerConverterH521" hidden="1">#REF!</definedName>
    <definedName name="IQRTickerConverterH522" hidden="1">#REF!</definedName>
    <definedName name="IQRTickerConverterH523" hidden="1">#REF!</definedName>
    <definedName name="IQRTickerConverterH524" hidden="1">#REF!</definedName>
    <definedName name="IQRTickerConverterH525" hidden="1">#REF!</definedName>
    <definedName name="IQRTickerConverterH526" hidden="1">#REF!</definedName>
    <definedName name="IQRTickerConverterH527" hidden="1">#REF!</definedName>
    <definedName name="IQRTickerConverterH528" hidden="1">#REF!</definedName>
    <definedName name="IQRTickerConverterH529" hidden="1">#REF!</definedName>
    <definedName name="IQRTickerConverterH53" hidden="1">#REF!</definedName>
    <definedName name="IQRTickerConverterH530" hidden="1">#REF!</definedName>
    <definedName name="IQRTickerConverterH532" hidden="1">#REF!</definedName>
    <definedName name="IQRTickerConverterH533" hidden="1">#REF!</definedName>
    <definedName name="IQRTickerConverterH534" hidden="1">#REF!</definedName>
    <definedName name="IQRTickerConverterH535" hidden="1">#REF!</definedName>
    <definedName name="IQRTickerConverterH536" hidden="1">#REF!</definedName>
    <definedName name="IQRTickerConverterH538" hidden="1">#REF!</definedName>
    <definedName name="IQRTickerConverterH539" hidden="1">#REF!</definedName>
    <definedName name="IQRTickerConverterH54" hidden="1">#REF!</definedName>
    <definedName name="IQRTickerConverterH540" hidden="1">#REF!</definedName>
    <definedName name="IQRTickerConverterH541" hidden="1">#REF!</definedName>
    <definedName name="IQRTickerConverterH542" hidden="1">#REF!</definedName>
    <definedName name="IQRTickerConverterH543" hidden="1">#REF!</definedName>
    <definedName name="IQRTickerConverterH544" hidden="1">#REF!</definedName>
    <definedName name="IQRTickerConverterH545" hidden="1">#REF!</definedName>
    <definedName name="IQRTickerConverterH546" hidden="1">#REF!</definedName>
    <definedName name="IQRTickerConverterH547" hidden="1">#REF!</definedName>
    <definedName name="IQRTickerConverterH548" hidden="1">#REF!</definedName>
    <definedName name="IQRTickerConverterH549" hidden="1">#REF!</definedName>
    <definedName name="IQRTickerConverterH55" hidden="1">#REF!</definedName>
    <definedName name="IQRTickerConverterH550" hidden="1">#REF!</definedName>
    <definedName name="IQRTickerConverterH552" hidden="1">#REF!</definedName>
    <definedName name="IQRTickerConverterH553" hidden="1">#REF!</definedName>
    <definedName name="IQRTickerConverterH554" hidden="1">#REF!</definedName>
    <definedName name="IQRTickerConverterH555" hidden="1">#REF!</definedName>
    <definedName name="IQRTickerConverterH556" hidden="1">#REF!</definedName>
    <definedName name="IQRTickerConverterH557" hidden="1">#REF!</definedName>
    <definedName name="IQRTickerConverterH558" hidden="1">#REF!</definedName>
    <definedName name="IQRTickerConverterH559" hidden="1">#REF!</definedName>
    <definedName name="IQRTickerConverterH560" hidden="1">#REF!</definedName>
    <definedName name="IQRTickerConverterH562" hidden="1">#REF!</definedName>
    <definedName name="IQRTickerConverterH563" hidden="1">#REF!</definedName>
    <definedName name="IQRTickerConverterH564" hidden="1">#REF!</definedName>
    <definedName name="IQRTickerConverterH565" hidden="1">#REF!</definedName>
    <definedName name="IQRTickerConverterH566" hidden="1">#REF!</definedName>
    <definedName name="IQRTickerConverterH567" hidden="1">#REF!</definedName>
    <definedName name="IQRTickerConverterH568" hidden="1">#REF!</definedName>
    <definedName name="IQRTickerConverterH569" hidden="1">#REF!</definedName>
    <definedName name="IQRTickerConverterH57" hidden="1">#REF!</definedName>
    <definedName name="IQRTickerConverterH570" hidden="1">#REF!</definedName>
    <definedName name="IQRTickerConverterH571" hidden="1">#REF!</definedName>
    <definedName name="IQRTickerConverterH572" hidden="1">#REF!</definedName>
    <definedName name="IQRTickerConverterH573" hidden="1">#REF!</definedName>
    <definedName name="IQRTickerConverterH574" hidden="1">#REF!</definedName>
    <definedName name="IQRTickerConverterH575" hidden="1">#REF!</definedName>
    <definedName name="IQRTickerConverterH576" hidden="1">#REF!</definedName>
    <definedName name="IQRTickerConverterH577" hidden="1">#REF!</definedName>
    <definedName name="IQRTickerConverterH578" hidden="1">#REF!</definedName>
    <definedName name="IQRTickerConverterH579" hidden="1">#REF!</definedName>
    <definedName name="IQRTickerConverterH580" hidden="1">#REF!</definedName>
    <definedName name="IQRTickerConverterH581" hidden="1">#REF!</definedName>
    <definedName name="IQRTickerConverterH582" hidden="1">#REF!</definedName>
    <definedName name="IQRTickerConverterH584" hidden="1">#REF!</definedName>
    <definedName name="IQRTickerConverterH585" hidden="1">#REF!</definedName>
    <definedName name="IQRTickerConverterH586" hidden="1">#REF!</definedName>
    <definedName name="IQRTickerConverterH587" hidden="1">#REF!</definedName>
    <definedName name="IQRTickerConverterH588" hidden="1">#REF!</definedName>
    <definedName name="IQRTickerConverterH589" hidden="1">#REF!</definedName>
    <definedName name="IQRTickerConverterH59" hidden="1">#REF!</definedName>
    <definedName name="IQRTickerConverterH590" hidden="1">#REF!</definedName>
    <definedName name="IQRTickerConverterH592" hidden="1">#REF!</definedName>
    <definedName name="IQRTickerConverterH593" hidden="1">#REF!</definedName>
    <definedName name="IQRTickerConverterH594" hidden="1">#REF!</definedName>
    <definedName name="IQRTickerConverterH595" hidden="1">#REF!</definedName>
    <definedName name="IQRTickerConverterH596" hidden="1">#REF!</definedName>
    <definedName name="IQRTickerConverterH598" hidden="1">#REF!</definedName>
    <definedName name="IQRTickerConverterH599" hidden="1">#REF!</definedName>
    <definedName name="IQRTickerConverterH6" hidden="1">#REF!</definedName>
    <definedName name="IQRTickerConverterH60" hidden="1">#REF!</definedName>
    <definedName name="IQRTickerConverterH600" hidden="1">#REF!</definedName>
    <definedName name="IQRTickerConverterH601" hidden="1">#REF!</definedName>
    <definedName name="IQRTickerConverterH602" hidden="1">#REF!</definedName>
    <definedName name="IQRTickerConverterH603" hidden="1">#REF!</definedName>
    <definedName name="IQRTickerConverterH604" hidden="1">#REF!</definedName>
    <definedName name="IQRTickerConverterH605" hidden="1">#REF!</definedName>
    <definedName name="IQRTickerConverterH606" hidden="1">#REF!</definedName>
    <definedName name="IQRTickerConverterH607" hidden="1">#REF!</definedName>
    <definedName name="IQRTickerConverterH608" hidden="1">#REF!</definedName>
    <definedName name="IQRTickerConverterH609" hidden="1">#REF!</definedName>
    <definedName name="IQRTickerConverterH61" hidden="1">#REF!</definedName>
    <definedName name="IQRTickerConverterH610" hidden="1">#REF!</definedName>
    <definedName name="IQRTickerConverterH612" hidden="1">#REF!</definedName>
    <definedName name="IQRTickerConverterH613" hidden="1">#REF!</definedName>
    <definedName name="IQRTickerConverterH614" hidden="1">#REF!</definedName>
    <definedName name="IQRTickerConverterH615" hidden="1">#REF!</definedName>
    <definedName name="IQRTickerConverterH616" hidden="1">#REF!</definedName>
    <definedName name="IQRTickerConverterH617" hidden="1">#REF!</definedName>
    <definedName name="IQRTickerConverterH618" hidden="1">#REF!</definedName>
    <definedName name="IQRTickerConverterH619" hidden="1">#REF!</definedName>
    <definedName name="IQRTickerConverterH62" hidden="1">#REF!</definedName>
    <definedName name="IQRTickerConverterH620" hidden="1">#REF!</definedName>
    <definedName name="IQRTickerConverterH621" hidden="1">#REF!</definedName>
    <definedName name="IQRTickerConverterH622" hidden="1">#REF!</definedName>
    <definedName name="IQRTickerConverterH623" hidden="1">#REF!</definedName>
    <definedName name="IQRTickerConverterH624" hidden="1">#REF!</definedName>
    <definedName name="IQRTickerConverterH625" hidden="1">#REF!</definedName>
    <definedName name="IQRTickerConverterH626" hidden="1">#REF!</definedName>
    <definedName name="IQRTickerConverterH627" hidden="1">#REF!</definedName>
    <definedName name="IQRTickerConverterH628" hidden="1">#REF!</definedName>
    <definedName name="IQRTickerConverterH629" hidden="1">#REF!</definedName>
    <definedName name="IQRTickerConverterH63" hidden="1">#REF!</definedName>
    <definedName name="IQRTickerConverterH630" hidden="1">#REF!</definedName>
    <definedName name="IQRTickerConverterH631" hidden="1">#REF!</definedName>
    <definedName name="IQRTickerConverterH632" hidden="1">#REF!</definedName>
    <definedName name="IQRTickerConverterH633" hidden="1">#REF!</definedName>
    <definedName name="IQRTickerConverterH634" hidden="1">#REF!</definedName>
    <definedName name="IQRTickerConverterH635" hidden="1">#REF!</definedName>
    <definedName name="IQRTickerConverterH636" hidden="1">#REF!</definedName>
    <definedName name="IQRTickerConverterH637" hidden="1">#REF!</definedName>
    <definedName name="IQRTickerConverterH638" hidden="1">#REF!</definedName>
    <definedName name="IQRTickerConverterH639" hidden="1">#REF!</definedName>
    <definedName name="IQRTickerConverterH64" hidden="1">#REF!</definedName>
    <definedName name="IQRTickerConverterH640" hidden="1">#REF!</definedName>
    <definedName name="IQRTickerConverterH641" hidden="1">#REF!</definedName>
    <definedName name="IQRTickerConverterH642" hidden="1">#REF!</definedName>
    <definedName name="IQRTickerConverterH643" hidden="1">#REF!</definedName>
    <definedName name="IQRTickerConverterH644" hidden="1">#REF!</definedName>
    <definedName name="IQRTickerConverterH645" hidden="1">#REF!</definedName>
    <definedName name="IQRTickerConverterH646" hidden="1">#REF!</definedName>
    <definedName name="IQRTickerConverterH647" hidden="1">#REF!</definedName>
    <definedName name="IQRTickerConverterH648" hidden="1">#REF!</definedName>
    <definedName name="IQRTickerConverterH649" hidden="1">#REF!</definedName>
    <definedName name="IQRTickerConverterH65" hidden="1">#REF!</definedName>
    <definedName name="IQRTickerConverterH650" hidden="1">#REF!</definedName>
    <definedName name="IQRTickerConverterH651" hidden="1">#REF!</definedName>
    <definedName name="IQRTickerConverterH652" hidden="1">#REF!</definedName>
    <definedName name="IQRTickerConverterH653" hidden="1">#REF!</definedName>
    <definedName name="IQRTickerConverterH654" hidden="1">#REF!</definedName>
    <definedName name="IQRTickerConverterH655" hidden="1">#REF!</definedName>
    <definedName name="IQRTickerConverterH656" hidden="1">#REF!</definedName>
    <definedName name="IQRTickerConverterH657" hidden="1">#REF!</definedName>
    <definedName name="IQRTickerConverterH658" hidden="1">#REF!</definedName>
    <definedName name="IQRTickerConverterH659" hidden="1">#REF!</definedName>
    <definedName name="IQRTickerConverterH66" hidden="1">#REF!</definedName>
    <definedName name="IQRTickerConverterH660" hidden="1">#REF!</definedName>
    <definedName name="IQRTickerConverterH661" hidden="1">#REF!</definedName>
    <definedName name="IQRTickerConverterH662" hidden="1">#REF!</definedName>
    <definedName name="IQRTickerConverterH663" hidden="1">#REF!</definedName>
    <definedName name="IQRTickerConverterH664" hidden="1">#REF!</definedName>
    <definedName name="IQRTickerConverterH665" hidden="1">#REF!</definedName>
    <definedName name="IQRTickerConverterH667" hidden="1">#REF!</definedName>
    <definedName name="IQRTickerConverterH668" hidden="1">#REF!</definedName>
    <definedName name="IQRTickerConverterH669" hidden="1">#REF!</definedName>
    <definedName name="IQRTickerConverterH67" hidden="1">#REF!</definedName>
    <definedName name="IQRTickerConverterH671" hidden="1">#REF!</definedName>
    <definedName name="IQRTickerConverterH672" hidden="1">#REF!</definedName>
    <definedName name="IQRTickerConverterH673" hidden="1">#REF!</definedName>
    <definedName name="IQRTickerConverterH674" hidden="1">#REF!</definedName>
    <definedName name="IQRTickerConverterH675" hidden="1">#REF!</definedName>
    <definedName name="IQRTickerConverterH676" hidden="1">#REF!</definedName>
    <definedName name="IQRTickerConverterH677" hidden="1">#REF!</definedName>
    <definedName name="IQRTickerConverterH678" hidden="1">#REF!</definedName>
    <definedName name="IQRTickerConverterH679" hidden="1">#REF!</definedName>
    <definedName name="IQRTickerConverterH68" hidden="1">#REF!</definedName>
    <definedName name="IQRTickerConverterH681" hidden="1">#REF!</definedName>
    <definedName name="IQRTickerConverterH682" hidden="1">#REF!</definedName>
    <definedName name="IQRTickerConverterH683" hidden="1">#REF!</definedName>
    <definedName name="IQRTickerConverterH684" hidden="1">#REF!</definedName>
    <definedName name="IQRTickerConverterH685" hidden="1">#REF!</definedName>
    <definedName name="IQRTickerConverterH686" hidden="1">#REF!</definedName>
    <definedName name="IQRTickerConverterH687" hidden="1">#REF!</definedName>
    <definedName name="IQRTickerConverterH688" hidden="1">#REF!</definedName>
    <definedName name="IQRTickerConverterH689" hidden="1">#REF!</definedName>
    <definedName name="IQRTickerConverterH690" hidden="1">#REF!</definedName>
    <definedName name="IQRTickerConverterH691" hidden="1">#REF!</definedName>
    <definedName name="IQRTickerConverterH692" hidden="1">#REF!</definedName>
    <definedName name="IQRTickerConverterH693" hidden="1">#REF!</definedName>
    <definedName name="IQRTickerConverterH694" hidden="1">#REF!</definedName>
    <definedName name="IQRTickerConverterH695" hidden="1">#REF!</definedName>
    <definedName name="IQRTickerConverterH696" hidden="1">#REF!</definedName>
    <definedName name="IQRTickerConverterH697" hidden="1">#REF!</definedName>
    <definedName name="IQRTickerConverterH699" hidden="1">#REF!</definedName>
    <definedName name="IQRTickerConverterH7" hidden="1">#REF!</definedName>
    <definedName name="IQRTickerConverterH70" hidden="1">#REF!</definedName>
    <definedName name="IQRTickerConverterH700" hidden="1">#REF!</definedName>
    <definedName name="IQRTickerConverterH702" hidden="1">#REF!</definedName>
    <definedName name="IQRTickerConverterH703" hidden="1">#REF!</definedName>
    <definedName name="IQRTickerConverterH704" hidden="1">#REF!</definedName>
    <definedName name="IQRTickerConverterH705" hidden="1">#REF!</definedName>
    <definedName name="IQRTickerConverterH706" hidden="1">#REF!</definedName>
    <definedName name="IQRTickerConverterH707" hidden="1">#REF!</definedName>
    <definedName name="IQRTickerConverterH708" hidden="1">#REF!</definedName>
    <definedName name="IQRTickerConverterH709" hidden="1">#REF!</definedName>
    <definedName name="IQRTickerConverterH71" hidden="1">#REF!</definedName>
    <definedName name="IQRTickerConverterH710" hidden="1">#REF!</definedName>
    <definedName name="IQRTickerConverterH711" hidden="1">#REF!</definedName>
    <definedName name="IQRTickerConverterH712" hidden="1">#REF!</definedName>
    <definedName name="IQRTickerConverterH713" hidden="1">#REF!</definedName>
    <definedName name="IQRTickerConverterH714" hidden="1">#REF!</definedName>
    <definedName name="IQRTickerConverterH715" hidden="1">#REF!</definedName>
    <definedName name="IQRTickerConverterH716" hidden="1">#REF!</definedName>
    <definedName name="IQRTickerConverterH717" hidden="1">#REF!</definedName>
    <definedName name="IQRTickerConverterH718" hidden="1">#REF!</definedName>
    <definedName name="IQRTickerConverterH72" hidden="1">#REF!</definedName>
    <definedName name="IQRTickerConverterH720" hidden="1">#REF!</definedName>
    <definedName name="IQRTickerConverterH721" hidden="1">#REF!</definedName>
    <definedName name="IQRTickerConverterH722" hidden="1">#REF!</definedName>
    <definedName name="IQRTickerConverterH723" hidden="1">#REF!</definedName>
    <definedName name="IQRTickerConverterH724" hidden="1">#REF!</definedName>
    <definedName name="IQRTickerConverterH725" hidden="1">#REF!</definedName>
    <definedName name="IQRTickerConverterH726" hidden="1">#REF!</definedName>
    <definedName name="IQRTickerConverterH727" hidden="1">#REF!</definedName>
    <definedName name="IQRTickerConverterH729" hidden="1">#REF!</definedName>
    <definedName name="IQRTickerConverterH73" hidden="1">#REF!</definedName>
    <definedName name="IQRTickerConverterH730" hidden="1">#REF!</definedName>
    <definedName name="IQRTickerConverterH731" hidden="1">#REF!</definedName>
    <definedName name="IQRTickerConverterH732" hidden="1">#REF!</definedName>
    <definedName name="IQRTickerConverterH733" hidden="1">#REF!</definedName>
    <definedName name="IQRTickerConverterH734" hidden="1">#REF!</definedName>
    <definedName name="IQRTickerConverterH735" hidden="1">#REF!</definedName>
    <definedName name="IQRTickerConverterH736" hidden="1">#REF!</definedName>
    <definedName name="IQRTickerConverterH737" hidden="1">#REF!</definedName>
    <definedName name="IQRTickerConverterH739" hidden="1">#REF!</definedName>
    <definedName name="IQRTickerConverterH74" hidden="1">#REF!</definedName>
    <definedName name="IQRTickerConverterH740" hidden="1">#REF!</definedName>
    <definedName name="IQRTickerConverterH741" hidden="1">#REF!</definedName>
    <definedName name="IQRTickerConverterH742" hidden="1">#REF!</definedName>
    <definedName name="IQRTickerConverterH743" hidden="1">#REF!</definedName>
    <definedName name="IQRTickerConverterH744" hidden="1">#REF!</definedName>
    <definedName name="IQRTickerConverterH745" hidden="1">#REF!</definedName>
    <definedName name="IQRTickerConverterH746" hidden="1">#REF!</definedName>
    <definedName name="IQRTickerConverterH747" hidden="1">#REF!</definedName>
    <definedName name="IQRTickerConverterH749" hidden="1">#REF!</definedName>
    <definedName name="IQRTickerConverterH75" hidden="1">#REF!</definedName>
    <definedName name="IQRTickerConverterH750" hidden="1">#REF!</definedName>
    <definedName name="IQRTickerConverterH751" hidden="1">#REF!</definedName>
    <definedName name="IQRTickerConverterH752" hidden="1">#REF!</definedName>
    <definedName name="IQRTickerConverterH753" hidden="1">#REF!</definedName>
    <definedName name="IQRTickerConverterH754" hidden="1">#REF!</definedName>
    <definedName name="IQRTickerConverterH755" hidden="1">#REF!</definedName>
    <definedName name="IQRTickerConverterH756" hidden="1">#REF!</definedName>
    <definedName name="IQRTickerConverterH757" hidden="1">#REF!</definedName>
    <definedName name="IQRTickerConverterH758" hidden="1">#REF!</definedName>
    <definedName name="IQRTickerConverterH759" hidden="1">#REF!</definedName>
    <definedName name="IQRTickerConverterH76" hidden="1">#REF!</definedName>
    <definedName name="IQRTickerConverterH760" hidden="1">#REF!</definedName>
    <definedName name="IQRTickerConverterH761" hidden="1">#REF!</definedName>
    <definedName name="IQRTickerConverterH762" hidden="1">#REF!</definedName>
    <definedName name="IQRTickerConverterH763" hidden="1">#REF!</definedName>
    <definedName name="IQRTickerConverterH764" hidden="1">#REF!</definedName>
    <definedName name="IQRTickerConverterH765" hidden="1">#REF!</definedName>
    <definedName name="IQRTickerConverterH766" hidden="1">#REF!</definedName>
    <definedName name="IQRTickerConverterH767" hidden="1">#REF!</definedName>
    <definedName name="IQRTickerConverterH768" hidden="1">#REF!</definedName>
    <definedName name="IQRTickerConverterH769" hidden="1">#REF!</definedName>
    <definedName name="IQRTickerConverterH77" hidden="1">#REF!</definedName>
    <definedName name="IQRTickerConverterH770" hidden="1">#REF!</definedName>
    <definedName name="IQRTickerConverterH771" hidden="1">#REF!</definedName>
    <definedName name="IQRTickerConverterH772" hidden="1">#REF!</definedName>
    <definedName name="IQRTickerConverterH773" hidden="1">#REF!</definedName>
    <definedName name="IQRTickerConverterH774" hidden="1">#REF!</definedName>
    <definedName name="IQRTickerConverterH775" hidden="1">#REF!</definedName>
    <definedName name="IQRTickerConverterH776" hidden="1">#REF!</definedName>
    <definedName name="IQRTickerConverterH777" hidden="1">#REF!</definedName>
    <definedName name="IQRTickerConverterH778" hidden="1">#REF!</definedName>
    <definedName name="IQRTickerConverterH779" hidden="1">#REF!</definedName>
    <definedName name="IQRTickerConverterH78" hidden="1">#REF!</definedName>
    <definedName name="IQRTickerConverterH780" hidden="1">#REF!</definedName>
    <definedName name="IQRTickerConverterH781" hidden="1">#REF!</definedName>
    <definedName name="IQRTickerConverterH782" hidden="1">#REF!</definedName>
    <definedName name="IQRTickerConverterH783" hidden="1">#REF!</definedName>
    <definedName name="IQRTickerConverterH784" hidden="1">#REF!</definedName>
    <definedName name="IQRTickerConverterH785" hidden="1">#REF!</definedName>
    <definedName name="IQRTickerConverterH786" hidden="1">#REF!</definedName>
    <definedName name="IQRTickerConverterH788" hidden="1">#REF!</definedName>
    <definedName name="IQRTickerConverterH79" hidden="1">#REF!</definedName>
    <definedName name="IQRTickerConverterH790" hidden="1">#REF!</definedName>
    <definedName name="IQRTickerConverterH791" hidden="1">#REF!</definedName>
    <definedName name="IQRTickerConverterH792" hidden="1">#REF!</definedName>
    <definedName name="IQRTickerConverterH793" hidden="1">#REF!</definedName>
    <definedName name="IQRTickerConverterH794" hidden="1">#REF!</definedName>
    <definedName name="IQRTickerConverterH795" hidden="1">#REF!</definedName>
    <definedName name="IQRTickerConverterH796" hidden="1">#REF!</definedName>
    <definedName name="IQRTickerConverterH797" hidden="1">#REF!</definedName>
    <definedName name="IQRTickerConverterH798" hidden="1">#REF!</definedName>
    <definedName name="IQRTickerConverterH799" hidden="1">#REF!</definedName>
    <definedName name="IQRTickerConverterH8" hidden="1">#REF!</definedName>
    <definedName name="IQRTickerConverterH80" hidden="1">#REF!</definedName>
    <definedName name="IQRTickerConverterH800" hidden="1">#REF!</definedName>
    <definedName name="IQRTickerConverterH801" hidden="1">#REF!</definedName>
    <definedName name="IQRTickerConverterH802" hidden="1">#REF!</definedName>
    <definedName name="IQRTickerConverterH803" hidden="1">#REF!</definedName>
    <definedName name="IQRTickerConverterH805" hidden="1">#REF!</definedName>
    <definedName name="IQRTickerConverterH806" hidden="1">#REF!</definedName>
    <definedName name="IQRTickerConverterH807" hidden="1">#REF!</definedName>
    <definedName name="IQRTickerConverterH809" hidden="1">#REF!</definedName>
    <definedName name="IQRTickerConverterH81" hidden="1">#REF!</definedName>
    <definedName name="IQRTickerConverterH810" hidden="1">#REF!</definedName>
    <definedName name="IQRTickerConverterH811" hidden="1">#REF!</definedName>
    <definedName name="IQRTickerConverterH812" hidden="1">#REF!</definedName>
    <definedName name="IQRTickerConverterH813" hidden="1">#REF!</definedName>
    <definedName name="IQRTickerConverterH814" hidden="1">#REF!</definedName>
    <definedName name="IQRTickerConverterH815" hidden="1">#REF!</definedName>
    <definedName name="IQRTickerConverterH816" hidden="1">#REF!</definedName>
    <definedName name="IQRTickerConverterH818" hidden="1">#REF!</definedName>
    <definedName name="IQRTickerConverterH82" hidden="1">#REF!</definedName>
    <definedName name="IQRTickerConverterH820" hidden="1">#REF!</definedName>
    <definedName name="IQRTickerConverterH821" hidden="1">#REF!</definedName>
    <definedName name="IQRTickerConverterH822" hidden="1">#REF!</definedName>
    <definedName name="IQRTickerConverterH823" hidden="1">#REF!</definedName>
    <definedName name="IQRTickerConverterH825" hidden="1">#REF!</definedName>
    <definedName name="IQRTickerConverterH826" hidden="1">#REF!</definedName>
    <definedName name="IQRTickerConverterH827" hidden="1">#REF!</definedName>
    <definedName name="IQRTickerConverterH828" hidden="1">#REF!</definedName>
    <definedName name="IQRTickerConverterH829" hidden="1">#REF!</definedName>
    <definedName name="IQRTickerConverterH83" hidden="1">#REF!</definedName>
    <definedName name="IQRTickerConverterH830" hidden="1">#REF!</definedName>
    <definedName name="IQRTickerConverterH831" hidden="1">#REF!</definedName>
    <definedName name="IQRTickerConverterH832" hidden="1">#REF!</definedName>
    <definedName name="IQRTickerConverterH834" hidden="1">#REF!</definedName>
    <definedName name="IQRTickerConverterH835" hidden="1">#REF!</definedName>
    <definedName name="IQRTickerConverterH836" hidden="1">#REF!</definedName>
    <definedName name="IQRTickerConverterH837" hidden="1">#REF!</definedName>
    <definedName name="IQRTickerConverterH838" hidden="1">#REF!</definedName>
    <definedName name="IQRTickerConverterH839" hidden="1">#REF!</definedName>
    <definedName name="IQRTickerConverterH84" hidden="1">#REF!</definedName>
    <definedName name="IQRTickerConverterH840" hidden="1">#REF!</definedName>
    <definedName name="IQRTickerConverterH842" hidden="1">#REF!</definedName>
    <definedName name="IQRTickerConverterH843" hidden="1">#REF!</definedName>
    <definedName name="IQRTickerConverterH845" hidden="1">#REF!</definedName>
    <definedName name="IQRTickerConverterH846" hidden="1">#REF!</definedName>
    <definedName name="IQRTickerConverterH847" hidden="1">#REF!</definedName>
    <definedName name="IQRTickerConverterH848" hidden="1">#REF!</definedName>
    <definedName name="IQRTickerConverterH849" hidden="1">#REF!</definedName>
    <definedName name="IQRTickerConverterH85" hidden="1">#REF!</definedName>
    <definedName name="IQRTickerConverterH850" hidden="1">#REF!</definedName>
    <definedName name="IQRTickerConverterH851" hidden="1">#REF!</definedName>
    <definedName name="IQRTickerConverterH852" hidden="1">#REF!</definedName>
    <definedName name="IQRTickerConverterH853" hidden="1">#REF!</definedName>
    <definedName name="IQRTickerConverterH854" hidden="1">#REF!</definedName>
    <definedName name="IQRTickerConverterH855" hidden="1">#REF!</definedName>
    <definedName name="IQRTickerConverterH856" hidden="1">#REF!</definedName>
    <definedName name="IQRTickerConverterH857" hidden="1">#REF!</definedName>
    <definedName name="IQRTickerConverterH858" hidden="1">#REF!</definedName>
    <definedName name="IQRTickerConverterH859" hidden="1">#REF!</definedName>
    <definedName name="IQRTickerConverterH86" hidden="1">#REF!</definedName>
    <definedName name="IQRTickerConverterH860" hidden="1">#REF!</definedName>
    <definedName name="IQRTickerConverterH861" hidden="1">#REF!</definedName>
    <definedName name="IQRTickerConverterH862" hidden="1">#REF!</definedName>
    <definedName name="IQRTickerConverterH863" hidden="1">#REF!</definedName>
    <definedName name="IQRTickerConverterH865" hidden="1">#REF!</definedName>
    <definedName name="IQRTickerConverterH866" hidden="1">#REF!</definedName>
    <definedName name="IQRTickerConverterH867" hidden="1">#REF!</definedName>
    <definedName name="IQRTickerConverterH868" hidden="1">#REF!</definedName>
    <definedName name="IQRTickerConverterH869" hidden="1">#REF!</definedName>
    <definedName name="IQRTickerConverterH87" hidden="1">#REF!</definedName>
    <definedName name="IQRTickerConverterH870" hidden="1">#REF!</definedName>
    <definedName name="IQRTickerConverterH871" hidden="1">#REF!</definedName>
    <definedName name="IQRTickerConverterH872" hidden="1">#REF!</definedName>
    <definedName name="IQRTickerConverterH874" hidden="1">#REF!</definedName>
    <definedName name="IQRTickerConverterH875" hidden="1">#REF!</definedName>
    <definedName name="IQRTickerConverterH876" hidden="1">#REF!</definedName>
    <definedName name="IQRTickerConverterH877" hidden="1">#REF!</definedName>
    <definedName name="IQRTickerConverterH878" hidden="1">#REF!</definedName>
    <definedName name="IQRTickerConverterH879" hidden="1">#REF!</definedName>
    <definedName name="IQRTickerConverterH88" hidden="1">#REF!</definedName>
    <definedName name="IQRTickerConverterH880" hidden="1">#REF!</definedName>
    <definedName name="IQRTickerConverterH882" hidden="1">#REF!</definedName>
    <definedName name="IQRTickerConverterH883" hidden="1">#REF!</definedName>
    <definedName name="IQRTickerConverterH884" hidden="1">#REF!</definedName>
    <definedName name="IQRTickerConverterH886" hidden="1">#REF!</definedName>
    <definedName name="IQRTickerConverterH887" hidden="1">#REF!</definedName>
    <definedName name="IQRTickerConverterH888" hidden="1">#REF!</definedName>
    <definedName name="IQRTickerConverterH889" hidden="1">#REF!</definedName>
    <definedName name="IQRTickerConverterH89" hidden="1">#REF!</definedName>
    <definedName name="IQRTickerConverterH890" hidden="1">#REF!</definedName>
    <definedName name="IQRTickerConverterH891" hidden="1">#REF!</definedName>
    <definedName name="IQRTickerConverterH892" hidden="1">#REF!</definedName>
    <definedName name="IQRTickerConverterH893" hidden="1">#REF!</definedName>
    <definedName name="IQRTickerConverterH895" hidden="1">#REF!</definedName>
    <definedName name="IQRTickerConverterH896" hidden="1">#REF!</definedName>
    <definedName name="IQRTickerConverterH897" hidden="1">#REF!</definedName>
    <definedName name="IQRTickerConverterH898" hidden="1">#REF!</definedName>
    <definedName name="IQRTickerConverterH899" hidden="1">#REF!</definedName>
    <definedName name="IQRTickerConverterH9" hidden="1">#REF!</definedName>
    <definedName name="IQRTickerConverterH90" hidden="1">#REF!</definedName>
    <definedName name="IQRTickerConverterH900" hidden="1">#REF!</definedName>
    <definedName name="IQRTickerConverterH902" hidden="1">#REF!</definedName>
    <definedName name="IQRTickerConverterH903" hidden="1">#REF!</definedName>
    <definedName name="IQRTickerConverterH904" hidden="1">#REF!</definedName>
    <definedName name="IQRTickerConverterH905" hidden="1">#REF!</definedName>
    <definedName name="IQRTickerConverterH906" hidden="1">#REF!</definedName>
    <definedName name="IQRTickerConverterH907" hidden="1">#REF!</definedName>
    <definedName name="IQRTickerConverterH908" hidden="1">#REF!</definedName>
    <definedName name="IQRTickerConverterH909" hidden="1">#REF!</definedName>
    <definedName name="IQRTickerConverterH910" hidden="1">#REF!</definedName>
    <definedName name="IQRTickerConverterH911" hidden="1">#REF!</definedName>
    <definedName name="IQRTickerConverterH912" hidden="1">#REF!</definedName>
    <definedName name="IQRTickerConverterH913" hidden="1">#REF!</definedName>
    <definedName name="IQRTickerConverterH914" hidden="1">#REF!</definedName>
    <definedName name="IQRTickerConverterH916" hidden="1">#REF!</definedName>
    <definedName name="IQRTickerConverterH917" hidden="1">#REF!</definedName>
    <definedName name="IQRTickerConverterH918" hidden="1">#REF!</definedName>
    <definedName name="IQRTickerConverterH919" hidden="1">#REF!</definedName>
    <definedName name="IQRTickerConverterH92" hidden="1">#REF!</definedName>
    <definedName name="IQRTickerConverterH920" hidden="1">#REF!</definedName>
    <definedName name="IQRTickerConverterH921" hidden="1">#REF!</definedName>
    <definedName name="IQRTickerConverterH922" hidden="1">#REF!</definedName>
    <definedName name="IQRTickerConverterH923" hidden="1">#REF!</definedName>
    <definedName name="IQRTickerConverterH924" hidden="1">#REF!</definedName>
    <definedName name="IQRTickerConverterH925" hidden="1">#REF!</definedName>
    <definedName name="IQRTickerConverterH926" hidden="1">#REF!</definedName>
    <definedName name="IQRTickerConverterH927" hidden="1">#REF!</definedName>
    <definedName name="IQRTickerConverterH928" hidden="1">#REF!</definedName>
    <definedName name="IQRTickerConverterH929" hidden="1">#REF!</definedName>
    <definedName name="IQRTickerConverterH93" hidden="1">#REF!</definedName>
    <definedName name="IQRTickerConverterH930" hidden="1">#REF!</definedName>
    <definedName name="IQRTickerConverterH931" hidden="1">#REF!</definedName>
    <definedName name="IQRTickerConverterH932" hidden="1">#REF!</definedName>
    <definedName name="IQRTickerConverterH933" hidden="1">#REF!</definedName>
    <definedName name="IQRTickerConverterH934" hidden="1">#REF!</definedName>
    <definedName name="IQRTickerConverterH935" hidden="1">#REF!</definedName>
    <definedName name="IQRTickerConverterH936" hidden="1">#REF!</definedName>
    <definedName name="IQRTickerConverterH937" hidden="1">#REF!</definedName>
    <definedName name="IQRTickerConverterH939" hidden="1">#REF!</definedName>
    <definedName name="IQRTickerConverterH94" hidden="1">#REF!</definedName>
    <definedName name="IQRTickerConverterH940" hidden="1">#REF!</definedName>
    <definedName name="IQRTickerConverterH941" hidden="1">#REF!</definedName>
    <definedName name="IQRTickerConverterH942" hidden="1">#REF!</definedName>
    <definedName name="IQRTickerConverterH943" hidden="1">#REF!</definedName>
    <definedName name="IQRTickerConverterH944" hidden="1">#REF!</definedName>
    <definedName name="IQRTickerConverterH945" hidden="1">#REF!</definedName>
    <definedName name="IQRTickerConverterH946" hidden="1">#REF!</definedName>
    <definedName name="IQRTickerConverterH947" hidden="1">#REF!</definedName>
    <definedName name="IQRTickerConverterH948" hidden="1">#REF!</definedName>
    <definedName name="IQRTickerConverterH949" hidden="1">#REF!</definedName>
    <definedName name="IQRTickerConverterH95" hidden="1">#REF!</definedName>
    <definedName name="IQRTickerConverterH950" hidden="1">#REF!</definedName>
    <definedName name="IQRTickerConverterH951" hidden="1">#REF!</definedName>
    <definedName name="IQRTickerConverterH952" hidden="1">#REF!</definedName>
    <definedName name="IQRTickerConverterH953" hidden="1">#REF!</definedName>
    <definedName name="IQRTickerConverterH954" hidden="1">#REF!</definedName>
    <definedName name="IQRTickerConverterH955" hidden="1">#REF!</definedName>
    <definedName name="IQRTickerConverterH956" hidden="1">#REF!</definedName>
    <definedName name="IQRTickerConverterH957" hidden="1">#REF!</definedName>
    <definedName name="IQRTickerConverterH958" hidden="1">#REF!</definedName>
    <definedName name="IQRTickerConverterH959" hidden="1">#REF!</definedName>
    <definedName name="IQRTickerConverterH96" hidden="1">#REF!</definedName>
    <definedName name="IQRTickerConverterH960" hidden="1">#REF!</definedName>
    <definedName name="IQRTickerConverterH961" hidden="1">#REF!</definedName>
    <definedName name="IQRTickerConverterH962" hidden="1">#REF!</definedName>
    <definedName name="IQRTickerConverterH963" hidden="1">#REF!</definedName>
    <definedName name="IQRTickerConverterH964" hidden="1">#REF!</definedName>
    <definedName name="IQRTickerConverterH965" hidden="1">#REF!</definedName>
    <definedName name="IQRTickerConverterH966" hidden="1">#REF!</definedName>
    <definedName name="IQRTickerConverterH967" hidden="1">#REF!</definedName>
    <definedName name="IQRTickerConverterH968" hidden="1">#REF!</definedName>
    <definedName name="IQRTickerConverterH969" hidden="1">#REF!</definedName>
    <definedName name="IQRTickerConverterH97" hidden="1">#REF!</definedName>
    <definedName name="IQRTickerConverterH970" hidden="1">#REF!</definedName>
    <definedName name="IQRTickerConverterH971" hidden="1">#REF!</definedName>
    <definedName name="IQRTickerConverterH972" hidden="1">#REF!</definedName>
    <definedName name="IQRTickerConverterH973" hidden="1">#REF!</definedName>
    <definedName name="IQRTickerConverterH974" hidden="1">#REF!</definedName>
    <definedName name="IQRTickerConverterH975" hidden="1">#REF!</definedName>
    <definedName name="IQRTickerConverterH977" hidden="1">#REF!</definedName>
    <definedName name="IQRTickerConverterH978" hidden="1">#REF!</definedName>
    <definedName name="IQRTickerConverterH979" hidden="1">#REF!</definedName>
    <definedName name="IQRTickerConverterH98" hidden="1">#REF!</definedName>
    <definedName name="IQRTickerConverterH980" hidden="1">#REF!</definedName>
    <definedName name="IQRTickerConverterH981" hidden="1">#REF!</definedName>
    <definedName name="IQRTickerConverterH982" hidden="1">#REF!</definedName>
    <definedName name="IQRTickerConverterH983" hidden="1">#REF!</definedName>
    <definedName name="IQRTickerConverterH985" hidden="1">#REF!</definedName>
    <definedName name="IQRTickerConverterH986" hidden="1">#REF!</definedName>
    <definedName name="IQRTickerConverterH988" hidden="1">#REF!</definedName>
    <definedName name="IQRTickerConverterH989" hidden="1">#REF!</definedName>
    <definedName name="IQRTickerConverterH99" hidden="1">#REF!</definedName>
    <definedName name="IQRTickerConverterH990" hidden="1">#REF!</definedName>
    <definedName name="IQRTickerConverterH991" hidden="1">#REF!</definedName>
    <definedName name="IQRTickerConverterH993" hidden="1">#REF!</definedName>
    <definedName name="IQRTickerConverterH994" hidden="1">#REF!</definedName>
    <definedName name="IQRTickerConverterH995" hidden="1">#REF!</definedName>
    <definedName name="IQRTickerConverterH996" hidden="1">#REF!</definedName>
    <definedName name="IQRTickerConverterH998" hidden="1">#REF!</definedName>
    <definedName name="IQRTickerConverterH999" hidden="1">#REF!</definedName>
    <definedName name="ListOffset" hidden="1">1</definedName>
    <definedName name="o" hidden="1">{#N/A,#N/A,FALSE,"New Depr Sch-150% DB";#N/A,#N/A,FALSE,"Cash Flows RLP";#N/A,#N/A,FALSE,"IRR";#N/A,#N/A,FALSE,"Proforma IS";#N/A,#N/A,FALSE,"Assumptions"}</definedName>
    <definedName name="wrn.Basic._.Report." hidden="1">{#N/A,#N/A,FALSE,"New Depr Sch-150% DB";#N/A,#N/A,FALSE,"Cash Flows RLP";#N/A,#N/A,FALSE,"IRR";#N/A,#N/A,FALSE,"Proforma IS";#N/A,#N/A,FALSE,"Assumptions"}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print." hidden="1">{#N/A,#N/A,FALSE,"Japan 2003";#N/A,#N/A,FALSE,"Sheet2"}</definedName>
  </definedNames>
  <calcPr calcId="162913" calcMode="autoNoTable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4" i="43" l="1"/>
  <c r="AF44" i="43" s="1"/>
  <c r="AG44" i="43" s="1"/>
  <c r="AH44" i="43" s="1"/>
  <c r="AI44" i="43" s="1"/>
  <c r="AJ44" i="43" s="1"/>
  <c r="AK44" i="43" s="1"/>
  <c r="AL44" i="43" s="1"/>
  <c r="AM44" i="43" s="1"/>
  <c r="AN44" i="43" s="1"/>
  <c r="B13" i="22" l="1"/>
  <c r="B14" i="22" s="1"/>
  <c r="AD50" i="43" l="1"/>
  <c r="S68" i="43"/>
  <c r="T68" i="43"/>
  <c r="U68" i="43"/>
  <c r="V68" i="43"/>
  <c r="W68" i="43"/>
  <c r="X68" i="43"/>
  <c r="Y68" i="43"/>
  <c r="Z68" i="43"/>
  <c r="AA68" i="43"/>
  <c r="AB68" i="43"/>
  <c r="AC68" i="43"/>
  <c r="AD68" i="43"/>
  <c r="AE64" i="43"/>
  <c r="AF64" i="43"/>
  <c r="AG64" i="43"/>
  <c r="AH64" i="43"/>
  <c r="AI64" i="43"/>
  <c r="AJ64" i="43"/>
  <c r="AK64" i="43"/>
  <c r="AL64" i="43"/>
  <c r="AM64" i="43"/>
  <c r="AN64" i="43"/>
  <c r="AD64" i="43"/>
  <c r="AF67" i="43"/>
  <c r="AG67" i="43" s="1"/>
  <c r="AH67" i="43" s="1"/>
  <c r="AI67" i="43" s="1"/>
  <c r="AJ67" i="43" s="1"/>
  <c r="AK67" i="43" s="1"/>
  <c r="AL67" i="43" s="1"/>
  <c r="AM67" i="43" s="1"/>
  <c r="AN67" i="43" s="1"/>
  <c r="AE67" i="43"/>
  <c r="S67" i="43"/>
  <c r="T67" i="43"/>
  <c r="U67" i="43"/>
  <c r="V67" i="43"/>
  <c r="W67" i="43"/>
  <c r="X67" i="43"/>
  <c r="Y67" i="43"/>
  <c r="Z67" i="43"/>
  <c r="AA67" i="43"/>
  <c r="AB67" i="43"/>
  <c r="AC67" i="43"/>
  <c r="S64" i="43"/>
  <c r="T64" i="43"/>
  <c r="U64" i="43"/>
  <c r="V64" i="43"/>
  <c r="W64" i="43"/>
  <c r="X64" i="43"/>
  <c r="Y64" i="43"/>
  <c r="Z64" i="43"/>
  <c r="AA64" i="43"/>
  <c r="AB64" i="43"/>
  <c r="AC64" i="43"/>
  <c r="AD63" i="43" l="1"/>
  <c r="AD62" i="43"/>
  <c r="AF66" i="43"/>
  <c r="AG66" i="43" s="1"/>
  <c r="AH66" i="43" s="1"/>
  <c r="AI66" i="43" s="1"/>
  <c r="AJ66" i="43" s="1"/>
  <c r="AK66" i="43" s="1"/>
  <c r="AL66" i="43" s="1"/>
  <c r="AM66" i="43" s="1"/>
  <c r="AN66" i="43" s="1"/>
  <c r="AE65" i="43"/>
  <c r="AF65" i="43" s="1"/>
  <c r="AG65" i="43" s="1"/>
  <c r="AH65" i="43" s="1"/>
  <c r="AI65" i="43" s="1"/>
  <c r="AJ65" i="43" s="1"/>
  <c r="AK65" i="43" s="1"/>
  <c r="AL65" i="43" s="1"/>
  <c r="AM65" i="43" s="1"/>
  <c r="T65" i="43"/>
  <c r="U65" i="43"/>
  <c r="V65" i="43"/>
  <c r="W65" i="43"/>
  <c r="X65" i="43"/>
  <c r="Y65" i="43"/>
  <c r="Z65" i="43"/>
  <c r="AA65" i="43"/>
  <c r="AB65" i="43"/>
  <c r="AC65" i="43"/>
  <c r="T66" i="43"/>
  <c r="U66" i="43"/>
  <c r="V66" i="43"/>
  <c r="W66" i="43"/>
  <c r="X66" i="43"/>
  <c r="Y66" i="43"/>
  <c r="Z66" i="43"/>
  <c r="AA66" i="43"/>
  <c r="AB66" i="43"/>
  <c r="AC66" i="43"/>
  <c r="S66" i="43"/>
  <c r="S65" i="43"/>
  <c r="E11" i="253" l="1"/>
  <c r="F11" i="253"/>
  <c r="G11" i="253"/>
  <c r="H11" i="253"/>
  <c r="I11" i="253"/>
  <c r="D11" i="253"/>
  <c r="B8" i="253" l="1"/>
  <c r="AJ165" i="43" l="1"/>
  <c r="AK165" i="43" s="1"/>
  <c r="AL165" i="43" s="1"/>
  <c r="AM165" i="43" s="1"/>
  <c r="AN165" i="43" s="1"/>
  <c r="B10" i="254"/>
  <c r="D9" i="254"/>
  <c r="D8" i="254"/>
  <c r="D1" i="254"/>
  <c r="D6" i="254" s="1"/>
  <c r="E6" i="254"/>
  <c r="B8" i="254"/>
  <c r="A8" i="254"/>
  <c r="A7" i="254"/>
  <c r="C6" i="254"/>
  <c r="B1" i="254"/>
  <c r="B6" i="254" s="1"/>
  <c r="A4" i="254"/>
  <c r="A3" i="254"/>
  <c r="A2" i="254"/>
  <c r="AE45" i="43" l="1"/>
  <c r="AD45" i="43" l="1"/>
  <c r="AD70" i="43"/>
  <c r="AD156" i="43" l="1"/>
  <c r="AQ14" i="43"/>
  <c r="AQ8" i="43"/>
  <c r="AQ7" i="43"/>
  <c r="AE156" i="43"/>
  <c r="AD272" i="43"/>
  <c r="S201" i="43"/>
  <c r="S194" i="43"/>
  <c r="S192" i="43"/>
  <c r="S179" i="43"/>
  <c r="S177" i="43"/>
  <c r="S178" i="43" s="1"/>
  <c r="S185" i="43" s="1"/>
  <c r="S325" i="43" s="1"/>
  <c r="S166" i="43"/>
  <c r="S162" i="43"/>
  <c r="S167" i="43" s="1"/>
  <c r="S156" i="43"/>
  <c r="S160" i="43" s="1"/>
  <c r="S155" i="43"/>
  <c r="S151" i="43"/>
  <c r="S149" i="43"/>
  <c r="S146" i="43"/>
  <c r="S145" i="43"/>
  <c r="T166" i="43"/>
  <c r="T162" i="43"/>
  <c r="T156" i="43"/>
  <c r="T155" i="43"/>
  <c r="T160" i="43" s="1"/>
  <c r="T149" i="43"/>
  <c r="T151" i="43"/>
  <c r="T201" i="43"/>
  <c r="T311" i="43" s="1"/>
  <c r="T193" i="43"/>
  <c r="T179" i="43"/>
  <c r="T177" i="43"/>
  <c r="T178" i="43" s="1"/>
  <c r="T185" i="43" s="1"/>
  <c r="T192" i="43"/>
  <c r="T146" i="43"/>
  <c r="T145" i="43"/>
  <c r="U166" i="43"/>
  <c r="U162" i="43"/>
  <c r="U167" i="43" s="1"/>
  <c r="U156" i="43"/>
  <c r="U155" i="43"/>
  <c r="U160" i="43" s="1"/>
  <c r="U201" i="43"/>
  <c r="U311" i="43" s="1"/>
  <c r="U179" i="43"/>
  <c r="U177" i="43"/>
  <c r="U178" i="43" s="1"/>
  <c r="U185" i="43" s="1"/>
  <c r="U325" i="43" s="1"/>
  <c r="U192" i="43"/>
  <c r="U197" i="43" s="1"/>
  <c r="V166" i="43"/>
  <c r="V162" i="43"/>
  <c r="V156" i="43"/>
  <c r="V155" i="43"/>
  <c r="V149" i="43"/>
  <c r="V151" i="43"/>
  <c r="V216" i="43" s="1"/>
  <c r="V201" i="43"/>
  <c r="V311" i="43" s="1"/>
  <c r="V313" i="43" s="1"/>
  <c r="V179" i="43"/>
  <c r="V177" i="43"/>
  <c r="V209" i="43" s="1"/>
  <c r="V212" i="43"/>
  <c r="V192" i="43"/>
  <c r="V197" i="43" s="1"/>
  <c r="S318" i="43" l="1"/>
  <c r="V203" i="43"/>
  <c r="V178" i="43"/>
  <c r="V167" i="43"/>
  <c r="T197" i="43"/>
  <c r="T203" i="43" s="1"/>
  <c r="T205" i="43" s="1"/>
  <c r="T206" i="43" s="1"/>
  <c r="T207" i="43" s="1"/>
  <c r="U313" i="43"/>
  <c r="U312" i="43"/>
  <c r="U314" i="43" s="1"/>
  <c r="V312" i="43"/>
  <c r="V314" i="43" s="1"/>
  <c r="T318" i="43"/>
  <c r="T319" i="43" s="1"/>
  <c r="V318" i="43"/>
  <c r="V319" i="43" s="1"/>
  <c r="S311" i="43"/>
  <c r="S313" i="43" s="1"/>
  <c r="U203" i="43"/>
  <c r="U205" i="43" s="1"/>
  <c r="T167" i="43"/>
  <c r="U318" i="43"/>
  <c r="V160" i="43"/>
  <c r="V185" i="43"/>
  <c r="V325" i="43" s="1"/>
  <c r="S197" i="43"/>
  <c r="S203" i="43" s="1"/>
  <c r="S205" i="43" s="1"/>
  <c r="S206" i="43" s="1"/>
  <c r="S207" i="43" s="1"/>
  <c r="S312" i="43"/>
  <c r="S314" i="43" s="1"/>
  <c r="T325" i="43"/>
  <c r="T204" i="43"/>
  <c r="T312" i="43"/>
  <c r="T314" i="43" s="1"/>
  <c r="T313" i="43"/>
  <c r="S319" i="43"/>
  <c r="U319" i="43"/>
  <c r="W201" i="43"/>
  <c r="W192" i="43"/>
  <c r="W197" i="43" s="1"/>
  <c r="W179" i="43"/>
  <c r="W178" i="43"/>
  <c r="W185" i="43" s="1"/>
  <c r="W325" i="43" s="1"/>
  <c r="W166" i="43"/>
  <c r="W162" i="43"/>
  <c r="W156" i="43"/>
  <c r="W155" i="43"/>
  <c r="W149" i="43"/>
  <c r="W151" i="43"/>
  <c r="W216" i="43" s="1"/>
  <c r="X201" i="43"/>
  <c r="X179" i="43"/>
  <c r="X166" i="43"/>
  <c r="X164" i="43"/>
  <c r="B9" i="254" s="1"/>
  <c r="X162" i="43"/>
  <c r="X156" i="43"/>
  <c r="X155" i="43"/>
  <c r="X151" i="43"/>
  <c r="X216" i="43" s="1"/>
  <c r="X149" i="43"/>
  <c r="S216" i="43"/>
  <c r="S212" i="43"/>
  <c r="S209" i="43"/>
  <c r="T216" i="43"/>
  <c r="T212" i="43"/>
  <c r="T209" i="43"/>
  <c r="U216" i="43"/>
  <c r="U212" i="43"/>
  <c r="U209" i="43"/>
  <c r="V215" i="43" s="1"/>
  <c r="V217" i="43" s="1"/>
  <c r="W212" i="43"/>
  <c r="W209" i="43"/>
  <c r="X212" i="43"/>
  <c r="X209" i="43"/>
  <c r="Y212" i="43"/>
  <c r="Y209" i="43"/>
  <c r="X192" i="43"/>
  <c r="X197" i="43" s="1"/>
  <c r="X178" i="43"/>
  <c r="Q146" i="43"/>
  <c r="Q145" i="43"/>
  <c r="R146" i="43"/>
  <c r="R145" i="43"/>
  <c r="U146" i="43"/>
  <c r="U145" i="43"/>
  <c r="V146" i="43"/>
  <c r="V145" i="43"/>
  <c r="W146" i="43"/>
  <c r="W145" i="43"/>
  <c r="X146" i="43"/>
  <c r="X145" i="43"/>
  <c r="S204" i="43" l="1"/>
  <c r="U204" i="43"/>
  <c r="X167" i="43"/>
  <c r="X160" i="43"/>
  <c r="V205" i="43"/>
  <c r="W318" i="43"/>
  <c r="W319" i="43" s="1"/>
  <c r="W311" i="43"/>
  <c r="X311" i="43"/>
  <c r="X318" i="43"/>
  <c r="X319" i="43" s="1"/>
  <c r="V204" i="43"/>
  <c r="X185" i="43"/>
  <c r="X325" i="43" s="1"/>
  <c r="U206" i="43"/>
  <c r="U207" i="43" s="1"/>
  <c r="V206" i="43"/>
  <c r="V207" i="43" s="1"/>
  <c r="W160" i="43"/>
  <c r="W167" i="43"/>
  <c r="S215" i="43"/>
  <c r="S217" i="43" s="1"/>
  <c r="W203" i="43"/>
  <c r="W204" i="43" s="1"/>
  <c r="X203" i="43"/>
  <c r="X215" i="43"/>
  <c r="X217" i="43" s="1"/>
  <c r="Y215" i="43"/>
  <c r="T215" i="43"/>
  <c r="T217" i="43" s="1"/>
  <c r="U215" i="43"/>
  <c r="U217" i="43" s="1"/>
  <c r="W215" i="43"/>
  <c r="W217" i="43" s="1"/>
  <c r="X205" i="43" l="1"/>
  <c r="X204" i="43"/>
  <c r="W313" i="43"/>
  <c r="W312" i="43"/>
  <c r="W314" i="43" s="1"/>
  <c r="W205" i="43"/>
  <c r="W206" i="43" s="1"/>
  <c r="W207" i="43" s="1"/>
  <c r="X206" i="43"/>
  <c r="X207" i="43" s="1"/>
  <c r="X313" i="43"/>
  <c r="X312" i="43"/>
  <c r="X314" i="43" s="1"/>
  <c r="Q134" i="43" l="1"/>
  <c r="R134" i="43"/>
  <c r="S134" i="43"/>
  <c r="T134" i="43"/>
  <c r="U134" i="43"/>
  <c r="V134" i="43"/>
  <c r="W134" i="43"/>
  <c r="X134" i="43"/>
  <c r="X121" i="43"/>
  <c r="X147" i="43" s="1"/>
  <c r="W121" i="43"/>
  <c r="W147" i="43" s="1"/>
  <c r="V121" i="43"/>
  <c r="V147" i="43" s="1"/>
  <c r="U121" i="43"/>
  <c r="U147" i="43" s="1"/>
  <c r="T121" i="43"/>
  <c r="T147" i="43" s="1"/>
  <c r="S121" i="43"/>
  <c r="S147" i="43" s="1"/>
  <c r="R121" i="43"/>
  <c r="R147" i="43" s="1"/>
  <c r="Q121" i="43"/>
  <c r="Q147" i="43" s="1"/>
  <c r="X120" i="43"/>
  <c r="W120" i="43"/>
  <c r="V120" i="43"/>
  <c r="U120" i="43"/>
  <c r="T120" i="43"/>
  <c r="S120" i="43"/>
  <c r="R120" i="43"/>
  <c r="Q120" i="43"/>
  <c r="X118" i="43"/>
  <c r="W118" i="43"/>
  <c r="V118" i="43"/>
  <c r="U118" i="43"/>
  <c r="T118" i="43"/>
  <c r="S118" i="43"/>
  <c r="R118" i="43"/>
  <c r="Q118" i="43"/>
  <c r="X114" i="43"/>
  <c r="W114" i="43"/>
  <c r="V114" i="43"/>
  <c r="U114" i="43"/>
  <c r="T114" i="43"/>
  <c r="S114" i="43"/>
  <c r="R114" i="43"/>
  <c r="Q114" i="43"/>
  <c r="X111" i="43"/>
  <c r="W111" i="43"/>
  <c r="V111" i="43"/>
  <c r="U111" i="43"/>
  <c r="T111" i="43"/>
  <c r="S111" i="43"/>
  <c r="R111" i="43"/>
  <c r="Q111" i="43"/>
  <c r="X108" i="43"/>
  <c r="W108" i="43"/>
  <c r="V108" i="43"/>
  <c r="U108" i="43"/>
  <c r="T108" i="43"/>
  <c r="S108" i="43"/>
  <c r="R108" i="43"/>
  <c r="Q108" i="43"/>
  <c r="X105" i="43"/>
  <c r="W105" i="43"/>
  <c r="V105" i="43"/>
  <c r="U105" i="43"/>
  <c r="T105" i="43"/>
  <c r="S105" i="43"/>
  <c r="R105" i="43"/>
  <c r="Q105" i="43"/>
  <c r="Q245" i="43"/>
  <c r="R245" i="43"/>
  <c r="S245" i="43"/>
  <c r="T245" i="43"/>
  <c r="U245" i="43"/>
  <c r="V245" i="43"/>
  <c r="W245" i="43"/>
  <c r="X245" i="43"/>
  <c r="Q258" i="43"/>
  <c r="R258" i="43"/>
  <c r="R261" i="43" s="1"/>
  <c r="R264" i="43" s="1"/>
  <c r="S258" i="43"/>
  <c r="T258" i="43"/>
  <c r="U258" i="43"/>
  <c r="V258" i="43"/>
  <c r="V259" i="43" s="1"/>
  <c r="W258" i="43"/>
  <c r="W259" i="43" s="1"/>
  <c r="X258" i="43"/>
  <c r="X224" i="43" s="1"/>
  <c r="X261" i="43" s="1"/>
  <c r="X264" i="43" s="1"/>
  <c r="S224" i="43"/>
  <c r="S261" i="43" s="1"/>
  <c r="S264" i="43" s="1"/>
  <c r="S222" i="43"/>
  <c r="T222" i="43"/>
  <c r="T226" i="43" s="1"/>
  <c r="T229" i="43" s="1"/>
  <c r="U222" i="43"/>
  <c r="V222" i="43"/>
  <c r="V226" i="43" s="1"/>
  <c r="V229" i="43" s="1"/>
  <c r="W222" i="43"/>
  <c r="W226" i="43" s="1"/>
  <c r="W229" i="43" s="1"/>
  <c r="X222" i="43"/>
  <c r="V228" i="43" l="1"/>
  <c r="W224" i="43"/>
  <c r="W261" i="43" s="1"/>
  <c r="W264" i="43" s="1"/>
  <c r="U223" i="43"/>
  <c r="U259" i="43"/>
  <c r="U224" i="43"/>
  <c r="U261" i="43" s="1"/>
  <c r="U264" i="43" s="1"/>
  <c r="T259" i="43"/>
  <c r="X259" i="43"/>
  <c r="X223" i="43"/>
  <c r="X225" i="43" s="1"/>
  <c r="Q261" i="43"/>
  <c r="Q264" i="43" s="1"/>
  <c r="Q259" i="43"/>
  <c r="S259" i="43"/>
  <c r="R259" i="43"/>
  <c r="S223" i="43"/>
  <c r="S225" i="43" s="1"/>
  <c r="T224" i="43"/>
  <c r="T261" i="43" s="1"/>
  <c r="T264" i="43" s="1"/>
  <c r="V224" i="43"/>
  <c r="V261" i="43" s="1"/>
  <c r="V264" i="43" s="1"/>
  <c r="U228" i="43"/>
  <c r="X226" i="43"/>
  <c r="X229" i="43" s="1"/>
  <c r="X228" i="43"/>
  <c r="T228" i="43"/>
  <c r="W228" i="43"/>
  <c r="S228" i="43"/>
  <c r="S226" i="43"/>
  <c r="S229" i="43" s="1"/>
  <c r="T223" i="43"/>
  <c r="T225" i="43" s="1"/>
  <c r="U226" i="43"/>
  <c r="U229" i="43" s="1"/>
  <c r="V223" i="43"/>
  <c r="W223" i="43"/>
  <c r="W225" i="43" s="1"/>
  <c r="S80" i="43"/>
  <c r="T80" i="43"/>
  <c r="U80" i="43"/>
  <c r="V80" i="43"/>
  <c r="W80" i="43"/>
  <c r="X80" i="43"/>
  <c r="Q81" i="43"/>
  <c r="R81" i="43"/>
  <c r="S81" i="43"/>
  <c r="T81" i="43"/>
  <c r="U81" i="43"/>
  <c r="U82" i="43" s="1"/>
  <c r="U83" i="43" s="1"/>
  <c r="V81" i="43"/>
  <c r="W81" i="43"/>
  <c r="W82" i="43" s="1"/>
  <c r="X81" i="43"/>
  <c r="AA33" i="43"/>
  <c r="Z33" i="43"/>
  <c r="Y33" i="43"/>
  <c r="X33" i="43"/>
  <c r="W33" i="43"/>
  <c r="V33" i="43"/>
  <c r="U33" i="43"/>
  <c r="T33" i="43"/>
  <c r="S33" i="43"/>
  <c r="Q89" i="43"/>
  <c r="Q86" i="43"/>
  <c r="R89" i="43"/>
  <c r="R86" i="43"/>
  <c r="S89" i="43"/>
  <c r="S93" i="43" s="1"/>
  <c r="S87" i="43"/>
  <c r="S92" i="43" s="1"/>
  <c r="S86" i="43"/>
  <c r="T89" i="43"/>
  <c r="T87" i="43" s="1"/>
  <c r="T92" i="43" s="1"/>
  <c r="T86" i="43"/>
  <c r="U89" i="43"/>
  <c r="U87" i="43" s="1"/>
  <c r="U92" i="43" s="1"/>
  <c r="U86" i="43"/>
  <c r="V89" i="43"/>
  <c r="V93" i="43" s="1"/>
  <c r="V86" i="43"/>
  <c r="W89" i="43"/>
  <c r="W87" i="43" s="1"/>
  <c r="W92" i="43" s="1"/>
  <c r="W86" i="43"/>
  <c r="X89" i="43"/>
  <c r="X87" i="43" s="1"/>
  <c r="X92" i="43" s="1"/>
  <c r="X86" i="43"/>
  <c r="R43" i="43"/>
  <c r="R45" i="43" s="1"/>
  <c r="S43" i="43"/>
  <c r="S47" i="43" s="1"/>
  <c r="T43" i="43"/>
  <c r="T45" i="43" s="1"/>
  <c r="U43" i="43"/>
  <c r="U45" i="43" s="1"/>
  <c r="V43" i="43"/>
  <c r="V47" i="43" s="1"/>
  <c r="W43" i="43"/>
  <c r="W47" i="43" s="1"/>
  <c r="X43" i="43"/>
  <c r="X45" i="43" s="1"/>
  <c r="R40" i="43"/>
  <c r="R39" i="43"/>
  <c r="R38" i="43"/>
  <c r="S40" i="43"/>
  <c r="S39" i="43"/>
  <c r="S38" i="43"/>
  <c r="T40" i="43"/>
  <c r="T39" i="43"/>
  <c r="T38" i="43"/>
  <c r="U40" i="43"/>
  <c r="U39" i="43"/>
  <c r="U38" i="43"/>
  <c r="V40" i="43"/>
  <c r="V39" i="43"/>
  <c r="V38" i="43"/>
  <c r="W40" i="43"/>
  <c r="W39" i="43"/>
  <c r="W38" i="43"/>
  <c r="X40" i="43"/>
  <c r="X39" i="43"/>
  <c r="X38" i="43"/>
  <c r="R33" i="43"/>
  <c r="Q16" i="43"/>
  <c r="Q109" i="43" s="1"/>
  <c r="R16" i="43"/>
  <c r="R109" i="43" s="1"/>
  <c r="S16" i="43"/>
  <c r="S109" i="43" s="1"/>
  <c r="T16" i="43"/>
  <c r="T109" i="43" s="1"/>
  <c r="U16" i="43"/>
  <c r="U109" i="43" s="1"/>
  <c r="V16" i="43"/>
  <c r="V109" i="43" s="1"/>
  <c r="W16" i="43"/>
  <c r="W109" i="43" s="1"/>
  <c r="X16" i="43"/>
  <c r="X109" i="43" s="1"/>
  <c r="Q9" i="43"/>
  <c r="Q10" i="43" s="1"/>
  <c r="Q104" i="43" s="1"/>
  <c r="R9" i="43"/>
  <c r="R10" i="43" s="1"/>
  <c r="S9" i="43"/>
  <c r="S10" i="43" s="1"/>
  <c r="S71" i="43" s="1"/>
  <c r="T9" i="43"/>
  <c r="T10" i="43" s="1"/>
  <c r="T71" i="43" s="1"/>
  <c r="U9" i="43"/>
  <c r="V9" i="43"/>
  <c r="V10" i="43" s="1"/>
  <c r="V71" i="43" s="1"/>
  <c r="W9" i="43"/>
  <c r="W10" i="43" s="1"/>
  <c r="W71" i="43" s="1"/>
  <c r="U225" i="43" l="1"/>
  <c r="T90" i="43"/>
  <c r="Q106" i="43"/>
  <c r="Q110" i="43" s="1"/>
  <c r="Q116" i="43" s="1"/>
  <c r="Q119" i="43" s="1"/>
  <c r="W35" i="43"/>
  <c r="W104" i="43"/>
  <c r="W324" i="43" s="1"/>
  <c r="V52" i="43"/>
  <c r="V104" i="43"/>
  <c r="V94" i="43" s="1"/>
  <c r="Q91" i="43"/>
  <c r="T13" i="43"/>
  <c r="T104" i="43"/>
  <c r="S13" i="43"/>
  <c r="S17" i="43" s="1"/>
  <c r="S104" i="43"/>
  <c r="S324" i="43" s="1"/>
  <c r="R13" i="43"/>
  <c r="R50" i="43" s="1"/>
  <c r="R104" i="43"/>
  <c r="R94" i="43" s="1"/>
  <c r="V225" i="43"/>
  <c r="T47" i="43"/>
  <c r="W41" i="43"/>
  <c r="R52" i="43"/>
  <c r="X90" i="43"/>
  <c r="W53" i="43"/>
  <c r="W45" i="43"/>
  <c r="W93" i="43"/>
  <c r="R53" i="43"/>
  <c r="V87" i="43"/>
  <c r="V92" i="43" s="1"/>
  <c r="R87" i="43"/>
  <c r="R92" i="43" s="1"/>
  <c r="R41" i="43"/>
  <c r="S36" i="43"/>
  <c r="Q90" i="43"/>
  <c r="V53" i="43"/>
  <c r="R58" i="43"/>
  <c r="S94" i="43"/>
  <c r="R93" i="43"/>
  <c r="W37" i="43"/>
  <c r="T53" i="43"/>
  <c r="S53" i="43"/>
  <c r="X47" i="43"/>
  <c r="S45" i="43"/>
  <c r="W52" i="43"/>
  <c r="V82" i="43"/>
  <c r="V83" i="43" s="1"/>
  <c r="V84" i="43" s="1"/>
  <c r="W83" i="43"/>
  <c r="Q82" i="43"/>
  <c r="Q83" i="43" s="1"/>
  <c r="Q84" i="43" s="1"/>
  <c r="R82" i="43"/>
  <c r="R83" i="43" s="1"/>
  <c r="S82" i="43"/>
  <c r="S83" i="43" s="1"/>
  <c r="T82" i="43"/>
  <c r="T83" i="43" s="1"/>
  <c r="X82" i="43"/>
  <c r="X83" i="43" s="1"/>
  <c r="T17" i="43"/>
  <c r="T50" i="43"/>
  <c r="R35" i="43"/>
  <c r="Q13" i="43"/>
  <c r="Q17" i="43" s="1"/>
  <c r="Q19" i="43" s="1"/>
  <c r="Q22" i="43" s="1"/>
  <c r="Q25" i="43" s="1"/>
  <c r="S35" i="43"/>
  <c r="T35" i="43"/>
  <c r="X93" i="43"/>
  <c r="U93" i="43"/>
  <c r="V13" i="43"/>
  <c r="W36" i="43"/>
  <c r="S41" i="43"/>
  <c r="R37" i="43"/>
  <c r="V45" i="43"/>
  <c r="U47" i="43"/>
  <c r="W94" i="43"/>
  <c r="T93" i="43"/>
  <c r="U10" i="43"/>
  <c r="U71" i="43" s="1"/>
  <c r="T36" i="43"/>
  <c r="W13" i="43"/>
  <c r="V41" i="43"/>
  <c r="R36" i="43"/>
  <c r="S37" i="43"/>
  <c r="U36" i="43"/>
  <c r="T37" i="43"/>
  <c r="T41" i="43"/>
  <c r="T52" i="43"/>
  <c r="S52" i="43"/>
  <c r="W90" i="43"/>
  <c r="V37" i="43"/>
  <c r="V36" i="43"/>
  <c r="R47" i="43"/>
  <c r="Q94" i="43"/>
  <c r="Q93" i="43"/>
  <c r="Q87" i="43"/>
  <c r="Q92" i="43" s="1"/>
  <c r="R90" i="43"/>
  <c r="S90" i="43"/>
  <c r="U90" i="43"/>
  <c r="V90" i="43"/>
  <c r="K2" i="22"/>
  <c r="L2" i="22" s="1"/>
  <c r="V211" i="43" l="1"/>
  <c r="V213" i="43"/>
  <c r="V324" i="43"/>
  <c r="V210" i="43"/>
  <c r="R17" i="43"/>
  <c r="S91" i="43"/>
  <c r="T91" i="43"/>
  <c r="T324" i="43"/>
  <c r="V91" i="43"/>
  <c r="S50" i="43"/>
  <c r="W106" i="43"/>
  <c r="W211" i="43"/>
  <c r="W213" i="43"/>
  <c r="W210" i="43"/>
  <c r="W100" i="43"/>
  <c r="W97" i="43"/>
  <c r="W96" i="43"/>
  <c r="U53" i="43"/>
  <c r="U104" i="43"/>
  <c r="U324" i="43" s="1"/>
  <c r="R106" i="43"/>
  <c r="R110" i="43" s="1"/>
  <c r="R116" i="43" s="1"/>
  <c r="R119" i="43" s="1"/>
  <c r="T106" i="43"/>
  <c r="T213" i="43"/>
  <c r="T211" i="43"/>
  <c r="T210" i="43"/>
  <c r="T100" i="43"/>
  <c r="T97" i="43"/>
  <c r="T96" i="43"/>
  <c r="T94" i="43"/>
  <c r="R91" i="43"/>
  <c r="S106" i="43"/>
  <c r="S213" i="43"/>
  <c r="S211" i="43"/>
  <c r="S210" i="43"/>
  <c r="S100" i="43"/>
  <c r="S97" i="43"/>
  <c r="S96" i="43"/>
  <c r="W91" i="43"/>
  <c r="V106" i="43"/>
  <c r="V100" i="43"/>
  <c r="V97" i="43"/>
  <c r="V96" i="43"/>
  <c r="Q124" i="43"/>
  <c r="Q122" i="43"/>
  <c r="Q123" i="43"/>
  <c r="W84" i="43"/>
  <c r="T84" i="43"/>
  <c r="X84" i="43"/>
  <c r="R84" i="43"/>
  <c r="S84" i="43"/>
  <c r="U84" i="43"/>
  <c r="U37" i="43"/>
  <c r="V17" i="43"/>
  <c r="V50" i="43"/>
  <c r="R51" i="43"/>
  <c r="R19" i="43"/>
  <c r="U52" i="43"/>
  <c r="U35" i="43"/>
  <c r="U41" i="43"/>
  <c r="U13" i="43"/>
  <c r="S51" i="43"/>
  <c r="S19" i="43"/>
  <c r="W50" i="43"/>
  <c r="W17" i="43"/>
  <c r="V35" i="43"/>
  <c r="T51" i="43"/>
  <c r="T19" i="43"/>
  <c r="W110" i="43" l="1"/>
  <c r="W116" i="43" s="1"/>
  <c r="W330" i="43"/>
  <c r="V110" i="43"/>
  <c r="V116" i="43" s="1"/>
  <c r="V330" i="43"/>
  <c r="S110" i="43"/>
  <c r="S116" i="43" s="1"/>
  <c r="S330" i="43"/>
  <c r="T110" i="43"/>
  <c r="T116" i="43" s="1"/>
  <c r="T330" i="43"/>
  <c r="T98" i="43"/>
  <c r="W98" i="43"/>
  <c r="W99" i="43"/>
  <c r="R124" i="43"/>
  <c r="R123" i="43"/>
  <c r="R122" i="43"/>
  <c r="Q128" i="43"/>
  <c r="Q135" i="43" s="1"/>
  <c r="Q144" i="43"/>
  <c r="T99" i="43"/>
  <c r="V99" i="43"/>
  <c r="V98" i="43"/>
  <c r="S99" i="43"/>
  <c r="S98" i="43"/>
  <c r="U106" i="43"/>
  <c r="U211" i="43"/>
  <c r="U213" i="43"/>
  <c r="U210" i="43"/>
  <c r="U96" i="43"/>
  <c r="U100" i="43"/>
  <c r="U97" i="43"/>
  <c r="U94" i="43"/>
  <c r="U91" i="43"/>
  <c r="W51" i="43"/>
  <c r="W19" i="43"/>
  <c r="U17" i="43"/>
  <c r="U50" i="43"/>
  <c r="V19" i="43"/>
  <c r="V51" i="43"/>
  <c r="T22" i="43"/>
  <c r="T25" i="43" s="1"/>
  <c r="T56" i="43"/>
  <c r="R22" i="43"/>
  <c r="R25" i="43" s="1"/>
  <c r="R56" i="43"/>
  <c r="S22" i="43"/>
  <c r="S25" i="43" s="1"/>
  <c r="S56" i="43"/>
  <c r="AD193" i="43"/>
  <c r="AE193" i="43" s="1"/>
  <c r="AF193" i="43" s="1"/>
  <c r="AG193" i="43" s="1"/>
  <c r="AH193" i="43" s="1"/>
  <c r="AI193" i="43" s="1"/>
  <c r="AJ193" i="43" s="1"/>
  <c r="AK193" i="43" s="1"/>
  <c r="AL193" i="43" s="1"/>
  <c r="AM193" i="43" s="1"/>
  <c r="AN193" i="43" s="1"/>
  <c r="T119" i="43" l="1"/>
  <c r="T332" i="43"/>
  <c r="T331" i="43"/>
  <c r="S119" i="43"/>
  <c r="S332" i="43"/>
  <c r="S331" i="43"/>
  <c r="V119" i="43"/>
  <c r="V331" i="43"/>
  <c r="V332" i="43"/>
  <c r="U110" i="43"/>
  <c r="U116" i="43" s="1"/>
  <c r="U330" i="43"/>
  <c r="W119" i="43"/>
  <c r="W332" i="43"/>
  <c r="W331" i="43"/>
  <c r="R128" i="43"/>
  <c r="R135" i="43" s="1"/>
  <c r="R144" i="43"/>
  <c r="U99" i="43"/>
  <c r="U98" i="43"/>
  <c r="Q136" i="43"/>
  <c r="Q138" i="43"/>
  <c r="W22" i="43"/>
  <c r="W25" i="43" s="1"/>
  <c r="W56" i="43"/>
  <c r="R57" i="43"/>
  <c r="R59" i="43"/>
  <c r="R55" i="43"/>
  <c r="R54" i="43"/>
  <c r="V22" i="43"/>
  <c r="V25" i="43" s="1"/>
  <c r="V56" i="43"/>
  <c r="T54" i="43"/>
  <c r="T57" i="43"/>
  <c r="T55" i="43"/>
  <c r="S57" i="43"/>
  <c r="S55" i="43"/>
  <c r="S54" i="43"/>
  <c r="U51" i="43"/>
  <c r="U19" i="43"/>
  <c r="V122" i="43" l="1"/>
  <c r="V123" i="43"/>
  <c r="V124" i="43"/>
  <c r="W124" i="43"/>
  <c r="W122" i="43"/>
  <c r="W123" i="43"/>
  <c r="S124" i="43"/>
  <c r="S144" i="43" s="1"/>
  <c r="S150" i="43" s="1"/>
  <c r="S152" i="43" s="1"/>
  <c r="S122" i="43"/>
  <c r="S123" i="43"/>
  <c r="U119" i="43"/>
  <c r="U332" i="43"/>
  <c r="U331" i="43"/>
  <c r="T124" i="43"/>
  <c r="T122" i="43"/>
  <c r="T123" i="43"/>
  <c r="R138" i="43"/>
  <c r="R136" i="43"/>
  <c r="W57" i="43"/>
  <c r="W55" i="43"/>
  <c r="W54" i="43"/>
  <c r="V54" i="43"/>
  <c r="V57" i="43"/>
  <c r="V55" i="43"/>
  <c r="U22" i="43"/>
  <c r="U25" i="43" s="1"/>
  <c r="U56" i="43"/>
  <c r="S153" i="43" l="1"/>
  <c r="S170" i="43"/>
  <c r="S58" i="43"/>
  <c r="S59" i="43"/>
  <c r="S333" i="43"/>
  <c r="S323" i="43" s="1"/>
  <c r="S326" i="43" s="1"/>
  <c r="S128" i="43"/>
  <c r="S135" i="43" s="1"/>
  <c r="T320" i="43"/>
  <c r="T321" i="43"/>
  <c r="T144" i="43"/>
  <c r="T150" i="43" s="1"/>
  <c r="T152" i="43" s="1"/>
  <c r="T333" i="43"/>
  <c r="T323" i="43" s="1"/>
  <c r="T128" i="43"/>
  <c r="T135" i="43" s="1"/>
  <c r="S320" i="43"/>
  <c r="S321" i="43"/>
  <c r="W333" i="43"/>
  <c r="W323" i="43" s="1"/>
  <c r="W326" i="43" s="1"/>
  <c r="W128" i="43"/>
  <c r="W135" i="43" s="1"/>
  <c r="W144" i="43"/>
  <c r="W150" i="43" s="1"/>
  <c r="W152" i="43" s="1"/>
  <c r="V333" i="43"/>
  <c r="V323" i="43" s="1"/>
  <c r="V326" i="43" s="1"/>
  <c r="V128" i="43"/>
  <c r="V135" i="43" s="1"/>
  <c r="V144" i="43"/>
  <c r="V150" i="43" s="1"/>
  <c r="V152" i="43" s="1"/>
  <c r="W320" i="43"/>
  <c r="W321" i="43"/>
  <c r="U124" i="43"/>
  <c r="U122" i="43"/>
  <c r="U123" i="43"/>
  <c r="V320" i="43"/>
  <c r="V321" i="43"/>
  <c r="U57" i="43"/>
  <c r="U55" i="43"/>
  <c r="U54" i="43"/>
  <c r="AC145" i="43"/>
  <c r="AA194" i="43"/>
  <c r="AB194" i="43"/>
  <c r="AC194" i="43"/>
  <c r="T326" i="43" l="1"/>
  <c r="V153" i="43"/>
  <c r="V170" i="43"/>
  <c r="V58" i="43"/>
  <c r="V59" i="43"/>
  <c r="T315" i="43"/>
  <c r="T136" i="43"/>
  <c r="T138" i="43"/>
  <c r="V315" i="43"/>
  <c r="V138" i="43"/>
  <c r="T153" i="43"/>
  <c r="T170" i="43"/>
  <c r="T58" i="43"/>
  <c r="T59" i="43"/>
  <c r="W153" i="43"/>
  <c r="W58" i="43"/>
  <c r="W170" i="43"/>
  <c r="W59" i="43"/>
  <c r="U321" i="43"/>
  <c r="U320" i="43"/>
  <c r="W315" i="43"/>
  <c r="W138" i="43"/>
  <c r="W136" i="43"/>
  <c r="U333" i="43"/>
  <c r="U323" i="43" s="1"/>
  <c r="U326" i="43" s="1"/>
  <c r="U128" i="43"/>
  <c r="U135" i="43" s="1"/>
  <c r="U144" i="43"/>
  <c r="U150" i="43" s="1"/>
  <c r="U152" i="43" s="1"/>
  <c r="S315" i="43"/>
  <c r="S138" i="43"/>
  <c r="S136" i="43"/>
  <c r="B22" i="253"/>
  <c r="C21" i="253"/>
  <c r="C20" i="253"/>
  <c r="C12" i="253"/>
  <c r="C18" i="253" s="1"/>
  <c r="D10" i="253"/>
  <c r="E10" i="253" s="1"/>
  <c r="F10" i="253" s="1"/>
  <c r="G10" i="253" s="1"/>
  <c r="H10" i="253" s="1"/>
  <c r="I10" i="253" s="1"/>
  <c r="J10" i="253" s="1"/>
  <c r="B3" i="253"/>
  <c r="G13" i="253" s="1"/>
  <c r="AD202" i="43"/>
  <c r="AE202" i="43" s="1"/>
  <c r="AF202" i="43" s="1"/>
  <c r="AG202" i="43" s="1"/>
  <c r="AH202" i="43" s="1"/>
  <c r="AI202" i="43" s="1"/>
  <c r="AJ202" i="43" s="1"/>
  <c r="AK202" i="43" s="1"/>
  <c r="AL202" i="43" s="1"/>
  <c r="AM202" i="43" s="1"/>
  <c r="AN202" i="43" s="1"/>
  <c r="P138" i="43"/>
  <c r="O138" i="43"/>
  <c r="N138" i="43"/>
  <c r="M138" i="43"/>
  <c r="L138" i="43"/>
  <c r="K138" i="43"/>
  <c r="J138" i="43"/>
  <c r="I138" i="43"/>
  <c r="H138" i="43"/>
  <c r="T316" i="43" l="1"/>
  <c r="T317" i="43"/>
  <c r="W316" i="43"/>
  <c r="W317" i="43"/>
  <c r="U315" i="43"/>
  <c r="U136" i="43"/>
  <c r="U138" i="43"/>
  <c r="S316" i="43"/>
  <c r="S317" i="43"/>
  <c r="V317" i="43"/>
  <c r="V316" i="43"/>
  <c r="V136" i="43"/>
  <c r="U153" i="43"/>
  <c r="U170" i="43"/>
  <c r="U58" i="43"/>
  <c r="U59" i="43"/>
  <c r="F13" i="253"/>
  <c r="D13" i="253"/>
  <c r="C13" i="253"/>
  <c r="I13" i="253"/>
  <c r="H13" i="253"/>
  <c r="E13" i="253"/>
  <c r="B162" i="43"/>
  <c r="AB145" i="43"/>
  <c r="AA145" i="43"/>
  <c r="Z145" i="43"/>
  <c r="Y145" i="43"/>
  <c r="AC245" i="43"/>
  <c r="AD181" i="43"/>
  <c r="AE181" i="43" s="1"/>
  <c r="AF181" i="43" s="1"/>
  <c r="AG181" i="43" s="1"/>
  <c r="AH181" i="43" s="1"/>
  <c r="AI181" i="43" s="1"/>
  <c r="AJ181" i="43" s="1"/>
  <c r="AK181" i="43" s="1"/>
  <c r="AL181" i="43" s="1"/>
  <c r="AM181" i="43" s="1"/>
  <c r="AN181" i="43" s="1"/>
  <c r="U316" i="43" l="1"/>
  <c r="U317" i="43"/>
  <c r="C14" i="253"/>
  <c r="C25" i="253"/>
  <c r="AF45" i="43"/>
  <c r="AF156" i="43" s="1"/>
  <c r="AG45" i="43"/>
  <c r="AG156" i="43" s="1"/>
  <c r="AD184" i="43"/>
  <c r="AD198" i="43"/>
  <c r="AE198" i="43" s="1"/>
  <c r="AF198" i="43" s="1"/>
  <c r="AG198" i="43" s="1"/>
  <c r="AH198" i="43" s="1"/>
  <c r="AI198" i="43" s="1"/>
  <c r="AJ198" i="43" s="1"/>
  <c r="AK198" i="43" s="1"/>
  <c r="AL198" i="43" s="1"/>
  <c r="AM198" i="43" s="1"/>
  <c r="AN198" i="43" s="1"/>
  <c r="D25" i="253" l="1"/>
  <c r="C15" i="253"/>
  <c r="AA179" i="43"/>
  <c r="AA273" i="43" s="1"/>
  <c r="AC179" i="43"/>
  <c r="AC273" i="43" s="1"/>
  <c r="AB179" i="43"/>
  <c r="AB273" i="43" s="1"/>
  <c r="AD248" i="43"/>
  <c r="AE248" i="43" s="1"/>
  <c r="AF248" i="43" s="1"/>
  <c r="AG248" i="43" s="1"/>
  <c r="AH248" i="43" s="1"/>
  <c r="AI248" i="43" s="1"/>
  <c r="AJ248" i="43" s="1"/>
  <c r="AK248" i="43" s="1"/>
  <c r="AL248" i="43" s="1"/>
  <c r="AM248" i="43" s="1"/>
  <c r="AN248" i="43" s="1"/>
  <c r="AE148" i="43"/>
  <c r="AF148" i="43" s="1"/>
  <c r="AG148" i="43" s="1"/>
  <c r="AH148" i="43" s="1"/>
  <c r="AI148" i="43" s="1"/>
  <c r="AJ148" i="43" s="1"/>
  <c r="AK148" i="43" s="1"/>
  <c r="AL148" i="43" s="1"/>
  <c r="AM148" i="43" s="1"/>
  <c r="AN148" i="43" s="1"/>
  <c r="AC151" i="43"/>
  <c r="AF210" i="43"/>
  <c r="AB105" i="43"/>
  <c r="AA105" i="43"/>
  <c r="Z105" i="43"/>
  <c r="Y105" i="43"/>
  <c r="AC105" i="43"/>
  <c r="AC111" i="43"/>
  <c r="AB111" i="43"/>
  <c r="AA111" i="43"/>
  <c r="Z111" i="43"/>
  <c r="Y111" i="43"/>
  <c r="E25" i="253" l="1"/>
  <c r="AG210" i="43"/>
  <c r="AH210" i="43" s="1"/>
  <c r="AI210" i="43" s="1"/>
  <c r="AJ210" i="43" s="1"/>
  <c r="AK210" i="43" s="1"/>
  <c r="AL210" i="43" s="1"/>
  <c r="AM210" i="43" s="1"/>
  <c r="AN210" i="43" s="1"/>
  <c r="AD268" i="43"/>
  <c r="AD270" i="43" s="1"/>
  <c r="AD243" i="43"/>
  <c r="AE243" i="43" s="1"/>
  <c r="AF243" i="43" s="1"/>
  <c r="AG243" i="43" s="1"/>
  <c r="AH243" i="43" s="1"/>
  <c r="AI243" i="43" s="1"/>
  <c r="AJ243" i="43" s="1"/>
  <c r="AK243" i="43" s="1"/>
  <c r="AL243" i="43" s="1"/>
  <c r="AM243" i="43" s="1"/>
  <c r="AN243" i="43" s="1"/>
  <c r="AS210" i="43" l="1"/>
  <c r="F25" i="253"/>
  <c r="X273" i="43"/>
  <c r="G25" i="253" l="1"/>
  <c r="AE83" i="43"/>
  <c r="AF83" i="43" s="1"/>
  <c r="AG83" i="43" s="1"/>
  <c r="AH83" i="43" s="1"/>
  <c r="AI83" i="43" s="1"/>
  <c r="AJ83" i="43" s="1"/>
  <c r="AK83" i="43" s="1"/>
  <c r="AL83" i="43" s="1"/>
  <c r="AM83" i="43" s="1"/>
  <c r="AN83" i="43" s="1"/>
  <c r="AG272" i="43"/>
  <c r="AH272" i="43" s="1"/>
  <c r="AI272" i="43" s="1"/>
  <c r="AJ272" i="43" s="1"/>
  <c r="AK272" i="43" s="1"/>
  <c r="AL272" i="43" s="1"/>
  <c r="AM272" i="43" s="1"/>
  <c r="AN272" i="43" s="1"/>
  <c r="Z80" i="43"/>
  <c r="Y80" i="43"/>
  <c r="AA80" i="43"/>
  <c r="AB80" i="43"/>
  <c r="AC80" i="43"/>
  <c r="AC256" i="43"/>
  <c r="Z258" i="43"/>
  <c r="AA258" i="43"/>
  <c r="AA224" i="43" s="1"/>
  <c r="AA261" i="43" s="1"/>
  <c r="AB258" i="43"/>
  <c r="AB224" i="43" s="1"/>
  <c r="AB261" i="43" s="1"/>
  <c r="AC258" i="43"/>
  <c r="AC224" i="43" s="1"/>
  <c r="AC261" i="43" s="1"/>
  <c r="Y258" i="43"/>
  <c r="H25" i="253" l="1"/>
  <c r="Z224" i="43"/>
  <c r="Z261" i="43" s="1"/>
  <c r="AC257" i="43"/>
  <c r="AD257" i="43" s="1"/>
  <c r="Y224" i="43"/>
  <c r="Y261" i="43" s="1"/>
  <c r="I13" i="22"/>
  <c r="AG262" i="43"/>
  <c r="AH262" i="43" s="1"/>
  <c r="AI262" i="43" s="1"/>
  <c r="AJ262" i="43" s="1"/>
  <c r="AK262" i="43" s="1"/>
  <c r="AL262" i="43" s="1"/>
  <c r="AM262" i="43" s="1"/>
  <c r="AN262" i="43" s="1"/>
  <c r="AE289" i="43"/>
  <c r="AD189" i="43"/>
  <c r="AE225" i="43"/>
  <c r="AF225" i="43" s="1"/>
  <c r="AG225" i="43" s="1"/>
  <c r="AE254" i="43"/>
  <c r="AF254" i="43" s="1"/>
  <c r="AG254" i="43" s="1"/>
  <c r="AE253" i="43"/>
  <c r="AF253" i="43" s="1"/>
  <c r="AG253" i="43" s="1"/>
  <c r="AH253" i="43" s="1"/>
  <c r="AI253" i="43" s="1"/>
  <c r="AJ253" i="43" s="1"/>
  <c r="AK253" i="43" s="1"/>
  <c r="AL253" i="43" s="1"/>
  <c r="AM253" i="43" s="1"/>
  <c r="AN253" i="43" s="1"/>
  <c r="AD252" i="43"/>
  <c r="Y245" i="43"/>
  <c r="Z245" i="43"/>
  <c r="AA245" i="43"/>
  <c r="AB245" i="43"/>
  <c r="AD242" i="43"/>
  <c r="AE242" i="43" s="1"/>
  <c r="AF242" i="43" s="1"/>
  <c r="AG242" i="43" s="1"/>
  <c r="AH242" i="43" s="1"/>
  <c r="AI242" i="43" s="1"/>
  <c r="AJ242" i="43" s="1"/>
  <c r="AK242" i="43" s="1"/>
  <c r="AL242" i="43" s="1"/>
  <c r="AM242" i="43" s="1"/>
  <c r="AN242" i="43" s="1"/>
  <c r="AD241" i="43"/>
  <c r="AE241" i="43" s="1"/>
  <c r="AF241" i="43" s="1"/>
  <c r="AG241" i="43" s="1"/>
  <c r="AH241" i="43" s="1"/>
  <c r="AI241" i="43" s="1"/>
  <c r="AJ241" i="43" s="1"/>
  <c r="AK241" i="43" s="1"/>
  <c r="AL241" i="43" s="1"/>
  <c r="AM241" i="43" s="1"/>
  <c r="AN240" i="43"/>
  <c r="AD240" i="43"/>
  <c r="AE240" i="43" s="1"/>
  <c r="AF240" i="43" s="1"/>
  <c r="AG240" i="43" s="1"/>
  <c r="AH240" i="43" s="1"/>
  <c r="AI240" i="43" s="1"/>
  <c r="AJ240" i="43" s="1"/>
  <c r="AK240" i="43" s="1"/>
  <c r="AL240" i="43" s="1"/>
  <c r="AN239" i="43"/>
  <c r="AD239" i="43"/>
  <c r="AE239" i="43" s="1"/>
  <c r="AF239" i="43" s="1"/>
  <c r="AG239" i="43" s="1"/>
  <c r="AH239" i="43" s="1"/>
  <c r="AI239" i="43" s="1"/>
  <c r="AJ239" i="43" s="1"/>
  <c r="AK239" i="43" s="1"/>
  <c r="AL239" i="43" s="1"/>
  <c r="AJ238" i="43"/>
  <c r="AK238" i="43" s="1"/>
  <c r="AL238" i="43" s="1"/>
  <c r="AM238" i="43" s="1"/>
  <c r="AN238" i="43" s="1"/>
  <c r="AD238" i="43"/>
  <c r="AE238" i="43" s="1"/>
  <c r="AF238" i="43" s="1"/>
  <c r="AG238" i="43" s="1"/>
  <c r="AH238" i="43" s="1"/>
  <c r="AL237" i="43"/>
  <c r="AM237" i="43" s="1"/>
  <c r="AN237" i="43" s="1"/>
  <c r="AD237" i="43"/>
  <c r="AE237" i="43" s="1"/>
  <c r="AF237" i="43" s="1"/>
  <c r="AG237" i="43" s="1"/>
  <c r="AH237" i="43" s="1"/>
  <c r="AI237" i="43" s="1"/>
  <c r="AJ237" i="43" s="1"/>
  <c r="AK236" i="43"/>
  <c r="AL236" i="43" s="1"/>
  <c r="AM236" i="43" s="1"/>
  <c r="AN236" i="43" s="1"/>
  <c r="AD236" i="43"/>
  <c r="AE236" i="43" s="1"/>
  <c r="AF236" i="43" s="1"/>
  <c r="AG236" i="43" s="1"/>
  <c r="AH236" i="43" s="1"/>
  <c r="AI236" i="43" s="1"/>
  <c r="AK235" i="43"/>
  <c r="AL235" i="43" s="1"/>
  <c r="AM235" i="43" s="1"/>
  <c r="AN235" i="43" s="1"/>
  <c r="AD235" i="43"/>
  <c r="AE235" i="43" s="1"/>
  <c r="AF235" i="43" s="1"/>
  <c r="AG235" i="43" s="1"/>
  <c r="AH235" i="43" s="1"/>
  <c r="AI235" i="43" s="1"/>
  <c r="AD234" i="43"/>
  <c r="AE234" i="43" s="1"/>
  <c r="AF234" i="43" s="1"/>
  <c r="AG234" i="43" s="1"/>
  <c r="AH234" i="43" s="1"/>
  <c r="AI234" i="43" s="1"/>
  <c r="AJ234" i="43" s="1"/>
  <c r="AK234" i="43" s="1"/>
  <c r="AL234" i="43" s="1"/>
  <c r="AM234" i="43" s="1"/>
  <c r="AN234" i="43" s="1"/>
  <c r="AI233" i="43"/>
  <c r="AJ233" i="43" s="1"/>
  <c r="AK233" i="43" s="1"/>
  <c r="AL233" i="43" s="1"/>
  <c r="AM233" i="43" s="1"/>
  <c r="AN233" i="43" s="1"/>
  <c r="AD233" i="43"/>
  <c r="AE233" i="43" s="1"/>
  <c r="AF233" i="43" s="1"/>
  <c r="AG233" i="43" s="1"/>
  <c r="AH232" i="43"/>
  <c r="AI232" i="43" s="1"/>
  <c r="AJ232" i="43" s="1"/>
  <c r="AK232" i="43" s="1"/>
  <c r="AL232" i="43" s="1"/>
  <c r="AM232" i="43" s="1"/>
  <c r="AN232" i="43" s="1"/>
  <c r="AD232" i="43"/>
  <c r="AE232" i="43" s="1"/>
  <c r="AF231" i="43"/>
  <c r="AD231" i="43"/>
  <c r="AE275" i="43"/>
  <c r="AE274" i="43"/>
  <c r="AF274" i="43" s="1"/>
  <c r="AG274" i="43" s="1"/>
  <c r="AH274" i="43" s="1"/>
  <c r="AI274" i="43" s="1"/>
  <c r="AJ274" i="43" s="1"/>
  <c r="AK274" i="43" s="1"/>
  <c r="AL274" i="43" s="1"/>
  <c r="AM274" i="43" s="1"/>
  <c r="AN274" i="43" s="1"/>
  <c r="AE284" i="43"/>
  <c r="AF284" i="43" s="1"/>
  <c r="AG284" i="43" s="1"/>
  <c r="AE283" i="43"/>
  <c r="AE252" i="43" s="1"/>
  <c r="AB301" i="43"/>
  <c r="AA301" i="43"/>
  <c r="Z301" i="43"/>
  <c r="Y301" i="43"/>
  <c r="AC301" i="43"/>
  <c r="AB299" i="43"/>
  <c r="AA299" i="43"/>
  <c r="Z299" i="43"/>
  <c r="Y299" i="43"/>
  <c r="AC299" i="43"/>
  <c r="Y268" i="43"/>
  <c r="I25" i="253" l="1"/>
  <c r="J22" i="253" s="1"/>
  <c r="AE189" i="43"/>
  <c r="AF189" i="43" s="1"/>
  <c r="AG189" i="43" s="1"/>
  <c r="AH189" i="43" s="1"/>
  <c r="AI189" i="43" s="1"/>
  <c r="AJ189" i="43" s="1"/>
  <c r="AE257" i="43"/>
  <c r="AG231" i="43"/>
  <c r="AF283" i="43"/>
  <c r="AG283" i="43" s="1"/>
  <c r="AF289" i="43"/>
  <c r="AF232" i="43"/>
  <c r="AH231" i="43" l="1"/>
  <c r="AF257" i="43"/>
  <c r="AG289" i="43"/>
  <c r="AK189" i="43"/>
  <c r="AI231" i="43" l="1"/>
  <c r="AG257" i="43"/>
  <c r="AH289" i="43"/>
  <c r="AL189" i="43"/>
  <c r="AJ231" i="43" l="1"/>
  <c r="AH257" i="43"/>
  <c r="AI289" i="43"/>
  <c r="AM189" i="43"/>
  <c r="AK231" i="43" l="1"/>
  <c r="AI257" i="43"/>
  <c r="AJ289" i="43"/>
  <c r="AN189" i="43"/>
  <c r="AL231" i="43" l="1"/>
  <c r="AJ257" i="43"/>
  <c r="AK289" i="43"/>
  <c r="AM231" i="43" l="1"/>
  <c r="AK257" i="43"/>
  <c r="AL289" i="43"/>
  <c r="AN231" i="43" l="1"/>
  <c r="AL257" i="43"/>
  <c r="AM289" i="43"/>
  <c r="AM257" i="43" l="1"/>
  <c r="AN289" i="43"/>
  <c r="AN257" i="43" l="1"/>
  <c r="AD200" i="43" l="1"/>
  <c r="AE200" i="43" s="1"/>
  <c r="AD191" i="43"/>
  <c r="AE191" i="43" s="1"/>
  <c r="AD190" i="43"/>
  <c r="AE190" i="43" s="1"/>
  <c r="AD188" i="43"/>
  <c r="AD187" i="43"/>
  <c r="AE184" i="43"/>
  <c r="AD183" i="43"/>
  <c r="AE183" i="43" s="1"/>
  <c r="AH45" i="43"/>
  <c r="AH156" i="43" s="1"/>
  <c r="AD43" i="43"/>
  <c r="AB43" i="43"/>
  <c r="AA43" i="43"/>
  <c r="Z43" i="43"/>
  <c r="Z47" i="43" s="1"/>
  <c r="AC43" i="43"/>
  <c r="Y43" i="43"/>
  <c r="Y47" i="43" s="1"/>
  <c r="AC33" i="43"/>
  <c r="AB33" i="43"/>
  <c r="AT33" i="43" s="1"/>
  <c r="X9" i="43"/>
  <c r="AC47" i="43" l="1"/>
  <c r="AQ43" i="43"/>
  <c r="X10" i="43"/>
  <c r="X71" i="43" s="1"/>
  <c r="X36" i="43"/>
  <c r="AA45" i="43"/>
  <c r="AA47" i="43"/>
  <c r="AB45" i="43"/>
  <c r="AB47" i="43"/>
  <c r="AE188" i="43"/>
  <c r="AE187" i="43"/>
  <c r="AD192" i="43"/>
  <c r="AD199" i="43"/>
  <c r="AE199" i="43" s="1"/>
  <c r="AF199" i="43" s="1"/>
  <c r="AG199" i="43" s="1"/>
  <c r="AH199" i="43" s="1"/>
  <c r="AI199" i="43" s="1"/>
  <c r="AJ199" i="43" s="1"/>
  <c r="AK199" i="43" s="1"/>
  <c r="AL199" i="43" s="1"/>
  <c r="AM199" i="43" s="1"/>
  <c r="Y45" i="43"/>
  <c r="Z45" i="43"/>
  <c r="AI45" i="43"/>
  <c r="AI156" i="43" s="1"/>
  <c r="AC45" i="43"/>
  <c r="X37" i="43" l="1"/>
  <c r="X104" i="43"/>
  <c r="X324" i="43" s="1"/>
  <c r="X53" i="43"/>
  <c r="X52" i="43"/>
  <c r="X35" i="43"/>
  <c r="X41" i="43"/>
  <c r="X13" i="43"/>
  <c r="AE192" i="43"/>
  <c r="AN199" i="43"/>
  <c r="AC48" i="43"/>
  <c r="AJ45" i="43"/>
  <c r="AJ156" i="43" s="1"/>
  <c r="X106" i="43" l="1"/>
  <c r="X211" i="43"/>
  <c r="X213" i="43"/>
  <c r="X210" i="43"/>
  <c r="X100" i="43"/>
  <c r="X97" i="43"/>
  <c r="X96" i="43"/>
  <c r="X91" i="43"/>
  <c r="X94" i="43"/>
  <c r="X50" i="43"/>
  <c r="X17" i="43"/>
  <c r="AK45" i="43"/>
  <c r="AK156" i="43" s="1"/>
  <c r="X98" i="43" l="1"/>
  <c r="X110" i="43"/>
  <c r="X116" i="43" s="1"/>
  <c r="X330" i="43"/>
  <c r="X99" i="43"/>
  <c r="X51" i="43"/>
  <c r="X19" i="43"/>
  <c r="AL45" i="43"/>
  <c r="AL156" i="43" s="1"/>
  <c r="X119" i="43" l="1"/>
  <c r="X332" i="43"/>
  <c r="X331" i="43"/>
  <c r="X22" i="43"/>
  <c r="X25" i="43" s="1"/>
  <c r="X56" i="43"/>
  <c r="AM45" i="43"/>
  <c r="AM156" i="43" s="1"/>
  <c r="D3" i="254" s="1"/>
  <c r="X124" i="43" l="1"/>
  <c r="X122" i="43"/>
  <c r="X123" i="43"/>
  <c r="X54" i="43"/>
  <c r="X57" i="43"/>
  <c r="X55" i="43"/>
  <c r="AN45" i="43"/>
  <c r="AN156" i="43" s="1"/>
  <c r="X320" i="43" l="1"/>
  <c r="X321" i="43"/>
  <c r="X333" i="43"/>
  <c r="X323" i="43" s="1"/>
  <c r="X128" i="43"/>
  <c r="X135" i="43" s="1"/>
  <c r="X144" i="43"/>
  <c r="X150" i="43" s="1"/>
  <c r="X152" i="43" s="1"/>
  <c r="AB89" i="43"/>
  <c r="AB93" i="43" s="1"/>
  <c r="AA89" i="43"/>
  <c r="AA93" i="43" s="1"/>
  <c r="Z89" i="43"/>
  <c r="Z93" i="43" s="1"/>
  <c r="Y89" i="43"/>
  <c r="AC89" i="43"/>
  <c r="Y86" i="43"/>
  <c r="Z86" i="43"/>
  <c r="AA86" i="43"/>
  <c r="AB86" i="43"/>
  <c r="AC86" i="43"/>
  <c r="AC304" i="43"/>
  <c r="AC303" i="43"/>
  <c r="X326" i="43" l="1"/>
  <c r="X315" i="43"/>
  <c r="X138" i="43"/>
  <c r="X136" i="43"/>
  <c r="X59" i="43"/>
  <c r="X153" i="43"/>
  <c r="X170" i="43"/>
  <c r="X58" i="43"/>
  <c r="AC87" i="43"/>
  <c r="AC297" i="43" s="1"/>
  <c r="AC270" i="43" s="1"/>
  <c r="AC93" i="43"/>
  <c r="AD93" i="43" s="1"/>
  <c r="AE93" i="43" s="1"/>
  <c r="AF93" i="43" s="1"/>
  <c r="AG93" i="43" s="1"/>
  <c r="AH93" i="43" s="1"/>
  <c r="AI93" i="43" s="1"/>
  <c r="AJ93" i="43" s="1"/>
  <c r="AK93" i="43" s="1"/>
  <c r="AL93" i="43" s="1"/>
  <c r="AM93" i="43" s="1"/>
  <c r="AN93" i="43" s="1"/>
  <c r="Y87" i="43"/>
  <c r="Y92" i="43" s="1"/>
  <c r="Y93" i="43"/>
  <c r="AB90" i="43"/>
  <c r="AA90" i="43"/>
  <c r="Z90" i="43"/>
  <c r="AC90" i="43"/>
  <c r="Y90" i="43"/>
  <c r="Z87" i="43"/>
  <c r="AA87" i="43"/>
  <c r="AB87" i="43"/>
  <c r="AD86" i="43" l="1"/>
  <c r="X317" i="43"/>
  <c r="X316" i="43"/>
  <c r="AA297" i="43"/>
  <c r="AA92" i="43"/>
  <c r="AB297" i="43"/>
  <c r="AB92" i="43"/>
  <c r="Z297" i="43"/>
  <c r="Z92" i="43"/>
  <c r="AC92" i="43"/>
  <c r="AD92" i="43" s="1"/>
  <c r="AE92" i="43" s="1"/>
  <c r="AF92" i="43" s="1"/>
  <c r="AG92" i="43" s="1"/>
  <c r="AH92" i="43" s="1"/>
  <c r="AI92" i="43" s="1"/>
  <c r="AJ92" i="43" s="1"/>
  <c r="AK92" i="43" s="1"/>
  <c r="AL92" i="43" s="1"/>
  <c r="AM92" i="43" s="1"/>
  <c r="AN92" i="43" s="1"/>
  <c r="AD87" i="43"/>
  <c r="Y297" i="43"/>
  <c r="Y270" i="43" s="1"/>
  <c r="AC302" i="43"/>
  <c r="AC300" i="43"/>
  <c r="AC305" i="43" s="1"/>
  <c r="Z222" i="43" l="1"/>
  <c r="Y201" i="43"/>
  <c r="Y179" i="43"/>
  <c r="Z201" i="43"/>
  <c r="Z179" i="43"/>
  <c r="Z273" i="43" s="1"/>
  <c r="AA201" i="43"/>
  <c r="AB201" i="43"/>
  <c r="AC201" i="43"/>
  <c r="AC222" i="43"/>
  <c r="AQ222" i="43" s="1"/>
  <c r="AC266" i="43"/>
  <c r="Y166" i="43"/>
  <c r="Y162" i="43"/>
  <c r="Z166" i="43"/>
  <c r="Z162" i="43"/>
  <c r="Y159" i="43"/>
  <c r="Y156" i="43"/>
  <c r="Y155" i="43"/>
  <c r="Z159" i="43"/>
  <c r="Z156" i="43"/>
  <c r="Z155" i="43"/>
  <c r="Z269" i="43" s="1"/>
  <c r="AC162" i="43"/>
  <c r="AA166" i="43"/>
  <c r="AA162" i="43"/>
  <c r="AB166" i="43"/>
  <c r="AB162" i="43"/>
  <c r="AA159" i="43"/>
  <c r="AB159" i="43"/>
  <c r="AA156" i="43"/>
  <c r="AA155" i="43"/>
  <c r="AA269" i="43" s="1"/>
  <c r="AB156" i="43"/>
  <c r="AB155" i="43"/>
  <c r="AB269" i="43" s="1"/>
  <c r="AC156" i="43"/>
  <c r="AQ156" i="43" s="1"/>
  <c r="AC155" i="43"/>
  <c r="Y151" i="43"/>
  <c r="Y216" i="43" s="1"/>
  <c r="Y217" i="43" s="1"/>
  <c r="Y149" i="43"/>
  <c r="Z151" i="43"/>
  <c r="Z149" i="43"/>
  <c r="AA151" i="43"/>
  <c r="AA149" i="43"/>
  <c r="AB151" i="43"/>
  <c r="AB149" i="43"/>
  <c r="AC149" i="43"/>
  <c r="Y81" i="43" l="1"/>
  <c r="Y82" i="43" s="1"/>
  <c r="Y83" i="43" s="1"/>
  <c r="Y84" i="43" s="1"/>
  <c r="B3" i="254"/>
  <c r="B4" i="254"/>
  <c r="Y269" i="43"/>
  <c r="Y275" i="43" s="1"/>
  <c r="B7" i="254"/>
  <c r="AC269" i="43"/>
  <c r="AC275" i="43" s="1"/>
  <c r="AQ155" i="43"/>
  <c r="Y273" i="43"/>
  <c r="Y266" i="43" s="1"/>
  <c r="AC271" i="43"/>
  <c r="AC81" i="43"/>
  <c r="Y271" i="43"/>
  <c r="AB271" i="43"/>
  <c r="AB81" i="43"/>
  <c r="AA271" i="43"/>
  <c r="AA81" i="43"/>
  <c r="Z271" i="43"/>
  <c r="Z81" i="43"/>
  <c r="Y311" i="43"/>
  <c r="Y318" i="43"/>
  <c r="Y264" i="43"/>
  <c r="Y274" i="43" l="1"/>
  <c r="Y272" i="43"/>
  <c r="AA82" i="43"/>
  <c r="AA83" i="43" s="1"/>
  <c r="AB82" i="43"/>
  <c r="AB83" i="43" s="1"/>
  <c r="Z82" i="43"/>
  <c r="Z83" i="43" s="1"/>
  <c r="AC82" i="43"/>
  <c r="AC83" i="43" s="1"/>
  <c r="Y319" i="43"/>
  <c r="Y313" i="43"/>
  <c r="Y312" i="43"/>
  <c r="Y314" i="43" s="1"/>
  <c r="AM133" i="43"/>
  <c r="AL133" i="43"/>
  <c r="Y160" i="43"/>
  <c r="Z146" i="43"/>
  <c r="Y146" i="43"/>
  <c r="Z134" i="43"/>
  <c r="Y134" i="43"/>
  <c r="AA84" i="43" l="1"/>
  <c r="AC84" i="43"/>
  <c r="Z84" i="43"/>
  <c r="AB84" i="43"/>
  <c r="Z160" i="43"/>
  <c r="Z108" i="43" l="1"/>
  <c r="AA108" i="43"/>
  <c r="AB108" i="43"/>
  <c r="AC108" i="43"/>
  <c r="Y108" i="43"/>
  <c r="AC38" i="43"/>
  <c r="AB38" i="43"/>
  <c r="AA38" i="43"/>
  <c r="Z38" i="43"/>
  <c r="Y38" i="43"/>
  <c r="Y9" i="43"/>
  <c r="Z9" i="43"/>
  <c r="Z10" i="43" s="1"/>
  <c r="Z71" i="43" s="1"/>
  <c r="AA9" i="43"/>
  <c r="AA10" i="43" s="1"/>
  <c r="AB9" i="43"/>
  <c r="AB10" i="43" s="1"/>
  <c r="AC9" i="43"/>
  <c r="Y16" i="43"/>
  <c r="Z16" i="43"/>
  <c r="AA16" i="43"/>
  <c r="AB16" i="43"/>
  <c r="AC16" i="43"/>
  <c r="AB35" i="43" l="1"/>
  <c r="AB71" i="43"/>
  <c r="AA35" i="43"/>
  <c r="AA71" i="43"/>
  <c r="AD9" i="43"/>
  <c r="AE9" i="43" s="1"/>
  <c r="AQ9" i="43"/>
  <c r="Y10" i="43"/>
  <c r="Z35" i="43"/>
  <c r="AC10" i="43"/>
  <c r="AC36" i="43"/>
  <c r="AB37" i="43"/>
  <c r="AB36" i="43"/>
  <c r="Y36" i="43"/>
  <c r="AA37" i="43"/>
  <c r="AA36" i="43"/>
  <c r="Z37" i="43"/>
  <c r="Z36" i="43"/>
  <c r="Y35" i="43" l="1"/>
  <c r="Y71" i="43"/>
  <c r="AQ10" i="43"/>
  <c r="AC71" i="43"/>
  <c r="Y276" i="43"/>
  <c r="Y37" i="43"/>
  <c r="AC52" i="43"/>
  <c r="AC35" i="43"/>
  <c r="AT35" i="43" s="1"/>
  <c r="AF9" i="43"/>
  <c r="AG9" i="43" s="1"/>
  <c r="AH9" i="43" s="1"/>
  <c r="AI9" i="43" s="1"/>
  <c r="AJ9" i="43" s="1"/>
  <c r="AK9" i="43" s="1"/>
  <c r="AL9" i="43" s="1"/>
  <c r="AM9" i="43" s="1"/>
  <c r="AC13" i="43"/>
  <c r="AQ13" i="43" s="1"/>
  <c r="AC37" i="43"/>
  <c r="AA13" i="43"/>
  <c r="AC41" i="43"/>
  <c r="AD41" i="43" s="1"/>
  <c r="AB41" i="43"/>
  <c r="Z13" i="43"/>
  <c r="AB13" i="43"/>
  <c r="AA41" i="43"/>
  <c r="Z41" i="43"/>
  <c r="Y41" i="43"/>
  <c r="Y13" i="43"/>
  <c r="AN9" i="43" l="1"/>
  <c r="AP9" i="43"/>
  <c r="E305" i="43"/>
  <c r="E304" i="43"/>
  <c r="E303" i="43"/>
  <c r="E302" i="43"/>
  <c r="Y300" i="43"/>
  <c r="Y305" i="43" s="1"/>
  <c r="AG300" i="43"/>
  <c r="AH300" i="43" s="1"/>
  <c r="AI300" i="43" s="1"/>
  <c r="AJ300" i="43" s="1"/>
  <c r="AK300" i="43" s="1"/>
  <c r="AL300" i="43" s="1"/>
  <c r="AM300" i="43" s="1"/>
  <c r="AN300" i="43" s="1"/>
  <c r="Y292" i="43"/>
  <c r="Z288" i="43" s="1"/>
  <c r="AB290" i="43"/>
  <c r="AA290" i="43"/>
  <c r="Z290" i="43"/>
  <c r="AH284" i="43"/>
  <c r="AI284" i="43" s="1"/>
  <c r="AJ284" i="43" s="1"/>
  <c r="AK284" i="43" s="1"/>
  <c r="AL284" i="43" s="1"/>
  <c r="AM284" i="43" s="1"/>
  <c r="AN284" i="43" s="1"/>
  <c r="Z268" i="43"/>
  <c r="Z270" i="43"/>
  <c r="AG263" i="43"/>
  <c r="AH263" i="43" s="1"/>
  <c r="AH254" i="43"/>
  <c r="AI254" i="43" s="1"/>
  <c r="AJ254" i="43" s="1"/>
  <c r="AK254" i="43" s="1"/>
  <c r="AL254" i="43" s="1"/>
  <c r="AM254" i="43" s="1"/>
  <c r="AN254" i="43" s="1"/>
  <c r="AF252" i="43"/>
  <c r="J22" i="22"/>
  <c r="AH225" i="43"/>
  <c r="Y222" i="43"/>
  <c r="AF183" i="43"/>
  <c r="AG183" i="43" s="1"/>
  <c r="AH183" i="43" s="1"/>
  <c r="AI183" i="43" s="1"/>
  <c r="AJ183" i="43" s="1"/>
  <c r="AK183" i="43" s="1"/>
  <c r="AL183" i="43" s="1"/>
  <c r="AM183" i="43" s="1"/>
  <c r="AN183" i="43" s="1"/>
  <c r="Y178" i="43"/>
  <c r="Y185" i="43" s="1"/>
  <c r="Y325" i="43" s="1"/>
  <c r="AG169" i="43"/>
  <c r="AH169" i="43" s="1"/>
  <c r="AI169" i="43" s="1"/>
  <c r="AJ169" i="43" s="1"/>
  <c r="AK169" i="43" s="1"/>
  <c r="AL169" i="43" s="1"/>
  <c r="AM169" i="43" s="1"/>
  <c r="AN169" i="43" s="1"/>
  <c r="Y167" i="43"/>
  <c r="AN146" i="43"/>
  <c r="AM146" i="43"/>
  <c r="AL146" i="43"/>
  <c r="AK146" i="43"/>
  <c r="AJ146" i="43"/>
  <c r="AI146" i="43"/>
  <c r="AH146" i="43"/>
  <c r="AG146" i="43"/>
  <c r="AF146" i="43"/>
  <c r="AE146" i="43"/>
  <c r="AD146" i="43"/>
  <c r="AC146" i="43"/>
  <c r="AB146" i="43"/>
  <c r="AA146" i="43"/>
  <c r="AN133" i="43"/>
  <c r="AK133" i="43"/>
  <c r="AJ133" i="43"/>
  <c r="AI133" i="43"/>
  <c r="AH133" i="43"/>
  <c r="AG133" i="43"/>
  <c r="AF133" i="43"/>
  <c r="AE133" i="43"/>
  <c r="AD133" i="43"/>
  <c r="AD127" i="43"/>
  <c r="AE127" i="43" s="1"/>
  <c r="AF127" i="43" s="1"/>
  <c r="AG127" i="43" s="1"/>
  <c r="AH127" i="43" s="1"/>
  <c r="AI127" i="43" s="1"/>
  <c r="AJ127" i="43" s="1"/>
  <c r="AK127" i="43" s="1"/>
  <c r="AL127" i="43" s="1"/>
  <c r="AM127" i="43" s="1"/>
  <c r="AN127" i="43" s="1"/>
  <c r="AD126" i="43"/>
  <c r="AE126" i="43" s="1"/>
  <c r="AF126" i="43" s="1"/>
  <c r="AG126" i="43" s="1"/>
  <c r="AH126" i="43" s="1"/>
  <c r="AI126" i="43" s="1"/>
  <c r="AJ126" i="43" s="1"/>
  <c r="AK126" i="43" s="1"/>
  <c r="AL126" i="43" s="1"/>
  <c r="AM126" i="43" s="1"/>
  <c r="AN126" i="43" s="1"/>
  <c r="AD125" i="43"/>
  <c r="AE125" i="43" s="1"/>
  <c r="AF125" i="43" s="1"/>
  <c r="AG125" i="43" s="1"/>
  <c r="AH125" i="43" s="1"/>
  <c r="AI125" i="43" s="1"/>
  <c r="AJ125" i="43" s="1"/>
  <c r="AK125" i="43" s="1"/>
  <c r="AL125" i="43" s="1"/>
  <c r="AM125" i="43" s="1"/>
  <c r="AN125" i="43" s="1"/>
  <c r="AD117" i="43"/>
  <c r="AE117" i="43" s="1"/>
  <c r="AF117" i="43" s="1"/>
  <c r="AG117" i="43" s="1"/>
  <c r="AH117" i="43" s="1"/>
  <c r="AI117" i="43" s="1"/>
  <c r="AJ117" i="43" s="1"/>
  <c r="AK117" i="43" s="1"/>
  <c r="AL117" i="43" s="1"/>
  <c r="AM117" i="43" s="1"/>
  <c r="AN117" i="43" s="1"/>
  <c r="Y109" i="43"/>
  <c r="AD107" i="43"/>
  <c r="AE107" i="43" s="1"/>
  <c r="AF107" i="43" s="1"/>
  <c r="AG107" i="43" s="1"/>
  <c r="AH107" i="43" s="1"/>
  <c r="AI107" i="43" s="1"/>
  <c r="AJ107" i="43" s="1"/>
  <c r="AK107" i="43" s="1"/>
  <c r="AL107" i="43" s="1"/>
  <c r="AM107" i="43" s="1"/>
  <c r="AN107" i="43" s="1"/>
  <c r="AG53" i="43"/>
  <c r="Y40" i="43"/>
  <c r="Y39" i="43"/>
  <c r="AF21" i="43"/>
  <c r="Y118" i="43"/>
  <c r="Y53" i="43"/>
  <c r="I3" i="43"/>
  <c r="C33" i="22"/>
  <c r="B33" i="22" s="1"/>
  <c r="D32" i="22"/>
  <c r="E32" i="22" s="1"/>
  <c r="F32" i="22" s="1"/>
  <c r="G32" i="22" s="1"/>
  <c r="H32" i="22" s="1"/>
  <c r="I32" i="22" s="1"/>
  <c r="J32" i="22" s="1"/>
  <c r="K32" i="22" s="1"/>
  <c r="L32" i="22" s="1"/>
  <c r="M32" i="22" s="1"/>
  <c r="I15" i="22"/>
  <c r="K67" i="22" s="1"/>
  <c r="B11" i="22"/>
  <c r="B2" i="22"/>
  <c r="B49" i="22" l="1"/>
  <c r="B35" i="22"/>
  <c r="B47" i="22"/>
  <c r="B40" i="22"/>
  <c r="B44" i="22"/>
  <c r="B43" i="22"/>
  <c r="B46" i="22"/>
  <c r="B37" i="22"/>
  <c r="B48" i="22"/>
  <c r="D33" i="22"/>
  <c r="E33" i="22" s="1"/>
  <c r="F33" i="22" s="1"/>
  <c r="G33" i="22" s="1"/>
  <c r="H33" i="22" s="1"/>
  <c r="I33" i="22" s="1"/>
  <c r="J33" i="22" s="1"/>
  <c r="K33" i="22" s="1"/>
  <c r="L33" i="22" s="1"/>
  <c r="C44" i="22"/>
  <c r="C35" i="22"/>
  <c r="C37" i="22"/>
  <c r="AH53" i="43"/>
  <c r="AI53" i="43" s="1"/>
  <c r="AJ53" i="43" s="1"/>
  <c r="AK53" i="43" s="1"/>
  <c r="AL53" i="43" s="1"/>
  <c r="AM53" i="43" s="1"/>
  <c r="AN53" i="43" s="1"/>
  <c r="Z259" i="43"/>
  <c r="Y259" i="43"/>
  <c r="J66" i="22"/>
  <c r="M33" i="22"/>
  <c r="J3" i="43"/>
  <c r="K3" i="43" s="1"/>
  <c r="L3" i="43" s="1"/>
  <c r="Y228" i="43"/>
  <c r="Y223" i="43"/>
  <c r="Y225" i="43" s="1"/>
  <c r="AG21" i="43"/>
  <c r="Y303" i="43"/>
  <c r="AB280" i="43"/>
  <c r="AB286" i="43" s="1"/>
  <c r="AH21" i="43"/>
  <c r="AI263" i="43"/>
  <c r="Y226" i="43"/>
  <c r="Y114" i="43"/>
  <c r="Y104" i="43"/>
  <c r="Y52" i="43"/>
  <c r="AI225" i="43"/>
  <c r="AH283" i="43"/>
  <c r="AG252" i="43"/>
  <c r="AB270" i="43"/>
  <c r="Y192" i="43"/>
  <c r="Y197" i="43" s="1"/>
  <c r="Y203" i="43" s="1"/>
  <c r="Y304" i="43"/>
  <c r="Y302" i="43"/>
  <c r="B39" i="22" l="1"/>
  <c r="C36" i="22"/>
  <c r="B45" i="22"/>
  <c r="B50" i="22" s="1"/>
  <c r="C39" i="22"/>
  <c r="C38" i="22"/>
  <c r="AS53" i="43"/>
  <c r="Y204" i="43"/>
  <c r="Y205" i="43"/>
  <c r="Y213" i="43"/>
  <c r="Y211" i="43"/>
  <c r="Y210" i="43"/>
  <c r="Y324" i="43"/>
  <c r="Y100" i="43"/>
  <c r="Y229" i="43"/>
  <c r="Y94" i="43"/>
  <c r="Y91" i="43"/>
  <c r="Y97" i="43"/>
  <c r="Y96" i="43"/>
  <c r="AJ263" i="43"/>
  <c r="AI21" i="43"/>
  <c r="M3" i="43"/>
  <c r="AA270" i="43"/>
  <c r="AJ225" i="43"/>
  <c r="Y295" i="43"/>
  <c r="Y106" i="43"/>
  <c r="Y330" i="43" s="1"/>
  <c r="Y50" i="43"/>
  <c r="Y17" i="43"/>
  <c r="AI283" i="43"/>
  <c r="AH252" i="43"/>
  <c r="Y206" i="43" l="1"/>
  <c r="Y207" i="43" s="1"/>
  <c r="Y98" i="43"/>
  <c r="Y99" i="43"/>
  <c r="AK263" i="43"/>
  <c r="AJ21" i="43"/>
  <c r="Y110" i="43"/>
  <c r="Y116" i="43" s="1"/>
  <c r="N3" i="43"/>
  <c r="AK225" i="43"/>
  <c r="AJ283" i="43"/>
  <c r="AI252" i="43"/>
  <c r="Y51" i="43"/>
  <c r="Y19" i="43"/>
  <c r="Y331" i="43" l="1"/>
  <c r="Y332" i="43"/>
  <c r="AL263" i="43"/>
  <c r="AK21" i="43"/>
  <c r="O3" i="43"/>
  <c r="Y56" i="43"/>
  <c r="Y22" i="43"/>
  <c r="AL225" i="43"/>
  <c r="AJ252" i="43"/>
  <c r="AK283" i="43"/>
  <c r="Y119" i="43"/>
  <c r="AM263" i="43" l="1"/>
  <c r="AL21" i="43"/>
  <c r="AL283" i="43"/>
  <c r="AK252" i="43"/>
  <c r="AM225" i="43"/>
  <c r="P3" i="43"/>
  <c r="AN263" i="43" l="1"/>
  <c r="AN21" i="43" s="1"/>
  <c r="AM21" i="43"/>
  <c r="Q3" i="43"/>
  <c r="AM283" i="43"/>
  <c r="AL252" i="43"/>
  <c r="AN225" i="43"/>
  <c r="R3" i="43" l="1"/>
  <c r="AN283" i="43"/>
  <c r="AN252" i="43" s="1"/>
  <c r="AM252" i="43"/>
  <c r="S3" i="43" l="1"/>
  <c r="T3" i="43" l="1"/>
  <c r="U3" i="43" l="1"/>
  <c r="V3" i="43" l="1"/>
  <c r="W3" i="43" l="1"/>
  <c r="X3" i="43" l="1"/>
  <c r="Y3" i="43" l="1"/>
  <c r="Z3" i="43" l="1"/>
  <c r="Z275" i="43" l="1"/>
  <c r="Z292" i="43"/>
  <c r="Z216" i="43"/>
  <c r="Z39" i="43"/>
  <c r="Z266" i="43"/>
  <c r="Z121" i="43"/>
  <c r="Z147" i="43" s="1"/>
  <c r="AA3" i="43"/>
  <c r="Z120" i="43"/>
  <c r="Z178" i="43" l="1"/>
  <c r="Z185" i="43" s="1"/>
  <c r="Z325" i="43" s="1"/>
  <c r="Z167" i="43"/>
  <c r="AA268" i="43"/>
  <c r="Z274" i="43"/>
  <c r="Z291" i="43"/>
  <c r="Z294" i="43" s="1"/>
  <c r="Z192" i="43"/>
  <c r="Z197" i="43" s="1"/>
  <c r="Z203" i="43" s="1"/>
  <c r="Z205" i="43" s="1"/>
  <c r="Z206" i="43" s="1"/>
  <c r="Z207" i="43" s="1"/>
  <c r="Z311" i="43"/>
  <c r="Z318" i="43"/>
  <c r="Z319" i="43" s="1"/>
  <c r="Z209" i="43"/>
  <c r="AA288" i="43"/>
  <c r="Z293" i="43"/>
  <c r="Z114" i="43"/>
  <c r="Z53" i="43"/>
  <c r="Z40" i="43"/>
  <c r="Z109" i="43"/>
  <c r="AA275" i="43"/>
  <c r="AA292" i="43"/>
  <c r="AA216" i="43"/>
  <c r="AA121" i="43"/>
  <c r="AA120" i="43"/>
  <c r="AA39" i="43"/>
  <c r="AB3" i="43"/>
  <c r="AA134" i="43"/>
  <c r="Z118" i="43"/>
  <c r="Z212" i="43"/>
  <c r="Z272" i="43"/>
  <c r="AA293" i="43" l="1"/>
  <c r="Z264" i="43"/>
  <c r="Z204" i="43"/>
  <c r="AA160" i="43"/>
  <c r="AA109" i="43"/>
  <c r="AA222" i="43"/>
  <c r="AA259" i="43" s="1"/>
  <c r="AA192" i="43"/>
  <c r="AA197" i="43" s="1"/>
  <c r="AA203" i="43" s="1"/>
  <c r="Z215" i="43"/>
  <c r="Z217" i="43" s="1"/>
  <c r="Z313" i="43"/>
  <c r="Z312" i="43"/>
  <c r="Z314" i="43" s="1"/>
  <c r="Z302" i="43"/>
  <c r="Z304" i="43"/>
  <c r="Z303" i="43"/>
  <c r="Z300" i="43"/>
  <c r="Z305" i="43" s="1"/>
  <c r="Z276" i="43"/>
  <c r="Z104" i="43"/>
  <c r="Z100" i="43" s="1"/>
  <c r="Z226" i="43"/>
  <c r="Z223" i="43"/>
  <c r="Z225" i="43" s="1"/>
  <c r="AB275" i="43"/>
  <c r="AB292" i="43"/>
  <c r="AB216" i="43"/>
  <c r="AB134" i="43"/>
  <c r="AB39" i="43"/>
  <c r="AC3" i="43"/>
  <c r="AB120" i="43"/>
  <c r="AB121" i="43"/>
  <c r="AA311" i="43"/>
  <c r="AA318" i="43"/>
  <c r="AA319" i="43" s="1"/>
  <c r="AA40" i="43"/>
  <c r="AA53" i="43"/>
  <c r="AA167" i="43"/>
  <c r="AA114" i="43"/>
  <c r="AB278" i="43"/>
  <c r="Z52" i="43"/>
  <c r="AA209" i="43"/>
  <c r="AA147" i="43"/>
  <c r="AA178" i="43"/>
  <c r="AA185" i="43" s="1"/>
  <c r="AA325" i="43" s="1"/>
  <c r="AA118" i="43"/>
  <c r="AA212" i="43"/>
  <c r="AB288" i="43"/>
  <c r="AA291" i="43"/>
  <c r="AA294" i="43" s="1"/>
  <c r="AA205" i="43" l="1"/>
  <c r="AA206" i="43" s="1"/>
  <c r="AA207" i="43" s="1"/>
  <c r="AA285" i="43"/>
  <c r="AA266" i="43"/>
  <c r="AB293" i="43"/>
  <c r="Z91" i="43"/>
  <c r="Z94" i="43"/>
  <c r="Z97" i="43"/>
  <c r="Z96" i="43"/>
  <c r="AA264" i="43"/>
  <c r="AB268" i="43"/>
  <c r="AA274" i="43"/>
  <c r="AA272" i="43"/>
  <c r="AB254" i="43"/>
  <c r="AB212" i="43"/>
  <c r="AB178" i="43"/>
  <c r="AB185" i="43" s="1"/>
  <c r="AB325" i="43" s="1"/>
  <c r="AB222" i="43"/>
  <c r="AB192" i="43"/>
  <c r="AB197" i="43" s="1"/>
  <c r="AB203" i="43" s="1"/>
  <c r="AB249" i="43"/>
  <c r="AB279" i="43"/>
  <c r="AB291" i="43"/>
  <c r="AB294" i="43" s="1"/>
  <c r="Z50" i="43"/>
  <c r="Z17" i="43"/>
  <c r="AB209" i="43"/>
  <c r="AC292" i="43"/>
  <c r="AE165" i="43"/>
  <c r="AD3" i="43"/>
  <c r="AC134" i="43"/>
  <c r="AA226" i="43"/>
  <c r="AA215" i="43"/>
  <c r="AA217" i="43" s="1"/>
  <c r="AA300" i="43"/>
  <c r="AA305" i="43" s="1"/>
  <c r="AA304" i="43"/>
  <c r="AA303" i="43"/>
  <c r="AA302" i="43"/>
  <c r="AB251" i="43"/>
  <c r="AB252" i="43"/>
  <c r="AB40" i="43"/>
  <c r="AB118" i="43"/>
  <c r="AB253" i="43"/>
  <c r="AB160" i="43"/>
  <c r="AA223" i="43"/>
  <c r="Z324" i="43"/>
  <c r="Z295" i="43"/>
  <c r="Z106" i="43"/>
  <c r="Z330" i="43" s="1"/>
  <c r="Z211" i="43"/>
  <c r="Z213" i="43"/>
  <c r="Z210" i="43"/>
  <c r="AA276" i="43"/>
  <c r="AA104" i="43"/>
  <c r="AA100" i="43" s="1"/>
  <c r="AA313" i="43"/>
  <c r="AA312" i="43"/>
  <c r="AA314" i="43" s="1"/>
  <c r="AB147" i="43"/>
  <c r="AB167" i="43"/>
  <c r="AA52" i="43"/>
  <c r="AB109" i="43"/>
  <c r="AB114" i="43"/>
  <c r="AB318" i="43"/>
  <c r="AB319" i="43" s="1"/>
  <c r="AB311" i="43"/>
  <c r="AC288" i="43"/>
  <c r="AC278" i="43"/>
  <c r="AA204" i="43"/>
  <c r="AB205" i="43" l="1"/>
  <c r="AB206" i="43" s="1"/>
  <c r="AB207" i="43" s="1"/>
  <c r="AB223" i="43"/>
  <c r="AB225" i="43" s="1"/>
  <c r="AB259" i="43"/>
  <c r="AC259" i="43"/>
  <c r="AD288" i="43"/>
  <c r="AA225" i="43"/>
  <c r="Z98" i="43"/>
  <c r="Z99" i="43" s="1"/>
  <c r="AA94" i="43"/>
  <c r="AA91" i="43"/>
  <c r="AA97" i="43"/>
  <c r="AA96" i="43"/>
  <c r="AB264" i="43"/>
  <c r="AB52" i="43"/>
  <c r="AB204" i="43"/>
  <c r="AC160" i="43"/>
  <c r="AA324" i="43"/>
  <c r="AA295" i="43"/>
  <c r="AA284" i="43"/>
  <c r="AA106" i="43"/>
  <c r="AA330" i="43" s="1"/>
  <c r="AA213" i="43"/>
  <c r="AA211" i="43"/>
  <c r="AA210" i="43"/>
  <c r="AB312" i="43"/>
  <c r="AB314" i="43" s="1"/>
  <c r="AB313" i="43"/>
  <c r="AB53" i="43"/>
  <c r="AA50" i="43"/>
  <c r="AA17" i="43"/>
  <c r="AC114" i="43"/>
  <c r="AB215" i="43"/>
  <c r="AB217" i="43" s="1"/>
  <c r="AE3" i="43"/>
  <c r="AB300" i="43"/>
  <c r="AB305" i="43" s="1"/>
  <c r="AB304" i="43"/>
  <c r="AB303" i="43"/>
  <c r="AB302" i="43"/>
  <c r="Z110" i="43"/>
  <c r="AB104" i="43"/>
  <c r="AB100" i="43" s="1"/>
  <c r="Z19" i="43"/>
  <c r="Z51" i="43"/>
  <c r="AB226" i="43"/>
  <c r="AT52" i="43" l="1"/>
  <c r="AA98" i="43"/>
  <c r="AA99" i="43" s="1"/>
  <c r="AB210" i="43"/>
  <c r="AB91" i="43"/>
  <c r="AB94" i="43"/>
  <c r="AB97" i="43"/>
  <c r="AB96" i="43"/>
  <c r="AA51" i="43"/>
  <c r="AA19" i="43"/>
  <c r="Z56" i="43"/>
  <c r="Z22" i="43"/>
  <c r="Z25" i="43" s="1"/>
  <c r="Z54" i="43" s="1"/>
  <c r="AB324" i="43"/>
  <c r="AB295" i="43"/>
  <c r="AB284" i="43"/>
  <c r="AB106" i="43"/>
  <c r="AB330" i="43" s="1"/>
  <c r="AB211" i="43"/>
  <c r="AB250" i="43"/>
  <c r="AB213" i="43"/>
  <c r="AB50" i="43"/>
  <c r="AB17" i="43"/>
  <c r="Z116" i="43"/>
  <c r="AF190" i="43"/>
  <c r="AG190" i="43" s="1"/>
  <c r="AH190" i="43" s="1"/>
  <c r="AI190" i="43" s="1"/>
  <c r="AJ190" i="43" s="1"/>
  <c r="AK190" i="43" s="1"/>
  <c r="AL190" i="43" s="1"/>
  <c r="AM190" i="43" s="1"/>
  <c r="AN190" i="43" s="1"/>
  <c r="AF184" i="43"/>
  <c r="AG184" i="43" s="1"/>
  <c r="AH184" i="43" s="1"/>
  <c r="AI184" i="43" s="1"/>
  <c r="AJ184" i="43" s="1"/>
  <c r="AK184" i="43" s="1"/>
  <c r="AL184" i="43" s="1"/>
  <c r="AM184" i="43" s="1"/>
  <c r="AN184" i="43" s="1"/>
  <c r="AF165" i="43"/>
  <c r="AG165" i="43" s="1"/>
  <c r="AH165" i="43" s="1"/>
  <c r="AF200" i="43"/>
  <c r="AG200" i="43" s="1"/>
  <c r="AH200" i="43" s="1"/>
  <c r="AI200" i="43" s="1"/>
  <c r="AJ200" i="43" s="1"/>
  <c r="AK200" i="43" s="1"/>
  <c r="AL200" i="43" s="1"/>
  <c r="AM200" i="43" s="1"/>
  <c r="AN200" i="43" s="1"/>
  <c r="AF3" i="43"/>
  <c r="AF191" i="43"/>
  <c r="AG191" i="43" s="1"/>
  <c r="AH191" i="43" s="1"/>
  <c r="AI191" i="43" s="1"/>
  <c r="AJ191" i="43" s="1"/>
  <c r="AK191" i="43" s="1"/>
  <c r="AL191" i="43" s="1"/>
  <c r="AM191" i="43" s="1"/>
  <c r="AN191" i="43" s="1"/>
  <c r="AF188" i="43"/>
  <c r="AG188" i="43" s="1"/>
  <c r="AH188" i="43" s="1"/>
  <c r="AI188" i="43" s="1"/>
  <c r="AJ188" i="43" s="1"/>
  <c r="AK188" i="43" s="1"/>
  <c r="AL188" i="43" s="1"/>
  <c r="AM188" i="43" s="1"/>
  <c r="AN188" i="43" s="1"/>
  <c r="AA110" i="43"/>
  <c r="D10" i="254" l="1"/>
  <c r="Z332" i="43"/>
  <c r="Z331" i="43"/>
  <c r="Z55" i="43"/>
  <c r="Z57" i="43"/>
  <c r="AB98" i="43"/>
  <c r="AB99" i="43" s="1"/>
  <c r="AG3" i="43"/>
  <c r="AF187" i="43"/>
  <c r="AF192" i="43" s="1"/>
  <c r="AB110" i="43"/>
  <c r="AA56" i="43"/>
  <c r="AA22" i="43"/>
  <c r="AA25" i="43" s="1"/>
  <c r="AA54" i="43" s="1"/>
  <c r="Z119" i="43"/>
  <c r="AA116" i="43"/>
  <c r="AB19" i="43"/>
  <c r="AB56" i="43" s="1"/>
  <c r="AB51" i="43"/>
  <c r="Z228" i="43"/>
  <c r="Z229" i="43"/>
  <c r="AA332" i="43" l="1"/>
  <c r="AA331" i="43"/>
  <c r="AA55" i="43"/>
  <c r="AA57" i="43"/>
  <c r="AH3" i="43"/>
  <c r="AB22" i="43"/>
  <c r="AB25" i="43" s="1"/>
  <c r="AB54" i="43" s="1"/>
  <c r="Z124" i="43"/>
  <c r="Z123" i="43"/>
  <c r="Z122" i="43"/>
  <c r="AG187" i="43"/>
  <c r="AG192" i="43" s="1"/>
  <c r="AA228" i="43"/>
  <c r="AA229" i="43"/>
  <c r="AA119" i="43"/>
  <c r="AB116" i="43"/>
  <c r="AB331" i="43" l="1"/>
  <c r="AB332" i="43"/>
  <c r="Z144" i="43"/>
  <c r="Z150" i="43" s="1"/>
  <c r="Z152" i="43" s="1"/>
  <c r="Z58" i="43" s="1"/>
  <c r="Z333" i="43"/>
  <c r="Z323" i="43" s="1"/>
  <c r="Z326" i="43" s="1"/>
  <c r="AB55" i="43"/>
  <c r="AB57" i="43"/>
  <c r="AI3" i="43"/>
  <c r="Z128" i="43"/>
  <c r="Z135" i="43" s="1"/>
  <c r="Z138" i="43" s="1"/>
  <c r="AB228" i="43"/>
  <c r="AB229" i="43"/>
  <c r="Z320" i="43"/>
  <c r="Z321" i="43"/>
  <c r="AB119" i="43"/>
  <c r="AA124" i="43"/>
  <c r="AA333" i="43" s="1"/>
  <c r="AA122" i="43"/>
  <c r="AA123" i="43"/>
  <c r="AH187" i="43"/>
  <c r="AH192" i="43" s="1"/>
  <c r="Z59" i="43" l="1"/>
  <c r="Z153" i="43"/>
  <c r="AA321" i="43"/>
  <c r="AA320" i="43"/>
  <c r="AJ3" i="43"/>
  <c r="Z170" i="43"/>
  <c r="AI187" i="43"/>
  <c r="AI192" i="43" s="1"/>
  <c r="AA323" i="43"/>
  <c r="AA326" i="43" s="1"/>
  <c r="AA144" i="43"/>
  <c r="AA150" i="43" s="1"/>
  <c r="AA152" i="43" s="1"/>
  <c r="AA128" i="43"/>
  <c r="AA135" i="43" s="1"/>
  <c r="AA138" i="43" s="1"/>
  <c r="AB124" i="43"/>
  <c r="AB333" i="43" s="1"/>
  <c r="AB123" i="43"/>
  <c r="AB122" i="43"/>
  <c r="Z315" i="43"/>
  <c r="AA58" i="43" l="1"/>
  <c r="AA59" i="43"/>
  <c r="AC109" i="43"/>
  <c r="AK3" i="43"/>
  <c r="Z317" i="43"/>
  <c r="Z316" i="43"/>
  <c r="AB323" i="43"/>
  <c r="AB326" i="43" s="1"/>
  <c r="AB144" i="43"/>
  <c r="AB150" i="43" s="1"/>
  <c r="AB152" i="43" s="1"/>
  <c r="AB128" i="43"/>
  <c r="AB135" i="43" s="1"/>
  <c r="AB138" i="43" s="1"/>
  <c r="AJ187" i="43"/>
  <c r="AJ192" i="43" s="1"/>
  <c r="AA315" i="43"/>
  <c r="AA136" i="43"/>
  <c r="AB320" i="43"/>
  <c r="AB321" i="43"/>
  <c r="AA153" i="43"/>
  <c r="AA170" i="43"/>
  <c r="AB58" i="43" l="1"/>
  <c r="AB59" i="43"/>
  <c r="AD278" i="43"/>
  <c r="AC216" i="43"/>
  <c r="AL3" i="43"/>
  <c r="AA317" i="43"/>
  <c r="AA316" i="43"/>
  <c r="AB153" i="43"/>
  <c r="AB170" i="43"/>
  <c r="AK187" i="43"/>
  <c r="AK192" i="43" s="1"/>
  <c r="AB315" i="43"/>
  <c r="AB136" i="43"/>
  <c r="AC253" i="43" l="1"/>
  <c r="AC252" i="43"/>
  <c r="AC251" i="43"/>
  <c r="AM3" i="43"/>
  <c r="AN3" i="43" s="1"/>
  <c r="AB316" i="43"/>
  <c r="AB317" i="43"/>
  <c r="AL187" i="43"/>
  <c r="AL192" i="43" s="1"/>
  <c r="AM187" i="43" l="1"/>
  <c r="AM192" i="43" s="1"/>
  <c r="AC249" i="43" l="1"/>
  <c r="AC223" i="43"/>
  <c r="AC167" i="43"/>
  <c r="AC192" i="43"/>
  <c r="AC254" i="43"/>
  <c r="AN187" i="43"/>
  <c r="AN192" i="43" s="1"/>
  <c r="AC120" i="43" l="1"/>
  <c r="AC209" i="43"/>
  <c r="AQ209" i="43" s="1"/>
  <c r="AC118" i="43"/>
  <c r="AC264" i="43" l="1"/>
  <c r="AQ264" i="43" s="1"/>
  <c r="AC225" i="43"/>
  <c r="AC215" i="43"/>
  <c r="AC217" i="43" s="1"/>
  <c r="AC197" i="43" l="1"/>
  <c r="AC203" i="43" l="1"/>
  <c r="AQ203" i="43" s="1"/>
  <c r="AC121" i="43"/>
  <c r="AC147" i="43" l="1"/>
  <c r="AC318" i="43"/>
  <c r="AC311" i="43"/>
  <c r="AQ311" i="43" s="1"/>
  <c r="AC178" i="43" l="1"/>
  <c r="AC185" i="43" s="1"/>
  <c r="AC226" i="43"/>
  <c r="AC312" i="43"/>
  <c r="AC314" i="43" s="1"/>
  <c r="AC313" i="43"/>
  <c r="AC319" i="43"/>
  <c r="AC205" i="43" l="1"/>
  <c r="AC206" i="43" s="1"/>
  <c r="AC207" i="43" s="1"/>
  <c r="AQ185" i="43"/>
  <c r="AC325" i="43"/>
  <c r="AT325" i="43" s="1"/>
  <c r="AC204" i="43"/>
  <c r="AC17" i="43" l="1"/>
  <c r="AC39" i="43"/>
  <c r="AC40" i="43"/>
  <c r="AC53" i="43"/>
  <c r="AT53" i="43" s="1"/>
  <c r="AC104" i="43"/>
  <c r="AQ104" i="43" s="1"/>
  <c r="AC212" i="43"/>
  <c r="AT212" i="43" s="1"/>
  <c r="AC100" i="43" l="1"/>
  <c r="AT100" i="43" s="1"/>
  <c r="AC96" i="43"/>
  <c r="AT96" i="43" s="1"/>
  <c r="AC19" i="43"/>
  <c r="AC56" i="43" s="1"/>
  <c r="AT56" i="43" s="1"/>
  <c r="AQ17" i="43"/>
  <c r="AD52" i="43"/>
  <c r="AE52" i="43" s="1"/>
  <c r="AF52" i="43" s="1"/>
  <c r="AG52" i="43" s="1"/>
  <c r="AH52" i="43" s="1"/>
  <c r="AI52" i="43" s="1"/>
  <c r="AJ52" i="43" s="1"/>
  <c r="AK52" i="43" s="1"/>
  <c r="AL52" i="43" s="1"/>
  <c r="AM52" i="43" s="1"/>
  <c r="AN52" i="43" s="1"/>
  <c r="AC284" i="43"/>
  <c r="AC94" i="43"/>
  <c r="AC91" i="43"/>
  <c r="AC97" i="43"/>
  <c r="AT97" i="43" s="1"/>
  <c r="AC51" i="43"/>
  <c r="AC50" i="43"/>
  <c r="AT50" i="43" s="1"/>
  <c r="AC22" i="43"/>
  <c r="AC25" i="43" s="1"/>
  <c r="AQ25" i="43" s="1"/>
  <c r="AC106" i="43"/>
  <c r="AC210" i="43"/>
  <c r="AT210" i="43" s="1"/>
  <c r="AC295" i="43"/>
  <c r="AC211" i="43"/>
  <c r="AT211" i="43" s="1"/>
  <c r="AC213" i="43"/>
  <c r="AT213" i="43" s="1"/>
  <c r="AC250" i="43"/>
  <c r="AC324" i="43"/>
  <c r="AT324" i="43" s="1"/>
  <c r="AC330" i="43" l="1"/>
  <c r="AQ106" i="43"/>
  <c r="AT51" i="43"/>
  <c r="AC55" i="43"/>
  <c r="AC54" i="43"/>
  <c r="AC57" i="43"/>
  <c r="AC98" i="43"/>
  <c r="AC110" i="43"/>
  <c r="AQ110" i="43" s="1"/>
  <c r="AC99" i="43" l="1"/>
  <c r="AT99" i="43" s="1"/>
  <c r="AT98" i="43"/>
  <c r="AC116" i="43"/>
  <c r="AQ116" i="43" s="1"/>
  <c r="AS52" i="43" l="1"/>
  <c r="AC332" i="43"/>
  <c r="AC331" i="43"/>
  <c r="AC228" i="43"/>
  <c r="AC229" i="43"/>
  <c r="AC119" i="43"/>
  <c r="AC122" i="43" l="1"/>
  <c r="AC124" i="43"/>
  <c r="AC333" i="43" s="1"/>
  <c r="AC123" i="43"/>
  <c r="AC144" i="43" l="1"/>
  <c r="AC150" i="43" s="1"/>
  <c r="AC128" i="43"/>
  <c r="AC323" i="43"/>
  <c r="AC326" i="43" s="1"/>
  <c r="AC320" i="43"/>
  <c r="AC321" i="43"/>
  <c r="AC135" i="43" l="1"/>
  <c r="AC315" i="43" s="1"/>
  <c r="AQ315" i="43" s="1"/>
  <c r="AQ128" i="43"/>
  <c r="AC152" i="43"/>
  <c r="AQ150" i="43"/>
  <c r="AC59" i="43"/>
  <c r="AC58" i="43"/>
  <c r="AF123" i="43"/>
  <c r="AC153" i="43"/>
  <c r="AQ152" i="43" l="1"/>
  <c r="AC170" i="43"/>
  <c r="AC138" i="43"/>
  <c r="AQ135" i="43"/>
  <c r="AC136" i="43"/>
  <c r="AC317" i="43"/>
  <c r="AC316" i="43"/>
  <c r="AG123" i="43" l="1"/>
  <c r="D44" i="22"/>
  <c r="AH123" i="43" l="1"/>
  <c r="AI123" i="43" l="1"/>
  <c r="AJ123" i="43" l="1"/>
  <c r="AK123" i="43" l="1"/>
  <c r="AL123" i="43" l="1"/>
  <c r="AM123" i="43" l="1"/>
  <c r="AN123" i="43" l="1"/>
  <c r="AC280" i="43" l="1"/>
  <c r="AC290" i="43"/>
  <c r="Y25" i="43"/>
  <c r="Y54" i="43" s="1"/>
  <c r="AT54" i="43" s="1"/>
  <c r="Y120" i="43"/>
  <c r="Y121" i="43"/>
  <c r="AC279" i="43" l="1"/>
  <c r="AC286" i="43"/>
  <c r="Y122" i="43"/>
  <c r="Y320" i="43"/>
  <c r="AT320" i="43" s="1"/>
  <c r="Y321" i="43"/>
  <c r="AT321" i="43" s="1"/>
  <c r="Y55" i="43"/>
  <c r="AT55" i="43" s="1"/>
  <c r="Y57" i="43"/>
  <c r="AT57" i="43" s="1"/>
  <c r="AC293" i="43"/>
  <c r="AD293" i="43" s="1"/>
  <c r="AD290" i="43" s="1"/>
  <c r="AC291" i="43"/>
  <c r="Y147" i="43"/>
  <c r="Y124" i="43"/>
  <c r="Y333" i="43" s="1"/>
  <c r="Y123" i="43"/>
  <c r="AD88" i="43" l="1"/>
  <c r="AD89" i="43" s="1"/>
  <c r="AD90" i="43" s="1"/>
  <c r="AD294" i="43"/>
  <c r="AD292" i="43"/>
  <c r="AD182" i="43" s="1"/>
  <c r="AC294" i="43"/>
  <c r="AE291" i="43"/>
  <c r="AF291" i="43" s="1"/>
  <c r="AG291" i="43" s="1"/>
  <c r="AH291" i="43" s="1"/>
  <c r="AI291" i="43" s="1"/>
  <c r="AJ291" i="43" s="1"/>
  <c r="AK291" i="43" s="1"/>
  <c r="AL291" i="43" s="1"/>
  <c r="AM291" i="43" s="1"/>
  <c r="AN291" i="43" s="1"/>
  <c r="AD299" i="43"/>
  <c r="Y128" i="43"/>
  <c r="Y135" i="43" s="1"/>
  <c r="Y138" i="43" s="1"/>
  <c r="Y144" i="43"/>
  <c r="Y150" i="43" s="1"/>
  <c r="Y152" i="43" s="1"/>
  <c r="B2" i="254" s="1"/>
  <c r="Y323" i="43"/>
  <c r="B5" i="254" l="1"/>
  <c r="C2" i="254"/>
  <c r="C4" i="254"/>
  <c r="C3" i="254"/>
  <c r="Y326" i="43"/>
  <c r="AT326" i="43" s="1"/>
  <c r="AT323" i="43"/>
  <c r="Y58" i="43"/>
  <c r="AT58" i="43" s="1"/>
  <c r="Y59" i="43"/>
  <c r="AT59" i="43" s="1"/>
  <c r="Y315" i="43"/>
  <c r="Y317" i="43" s="1"/>
  <c r="AT317" i="43" s="1"/>
  <c r="Y170" i="43"/>
  <c r="Y153" i="43"/>
  <c r="Y136" i="43"/>
  <c r="Z136" i="43"/>
  <c r="C5" i="254" l="1"/>
  <c r="Y316" i="43"/>
  <c r="AT316" i="43" s="1"/>
  <c r="AD114" i="43" l="1"/>
  <c r="AE114" i="43"/>
  <c r="AF114" i="43"/>
  <c r="AG114" i="43"/>
  <c r="AH114" i="43"/>
  <c r="AI114" i="43"/>
  <c r="AJ114" i="43"/>
  <c r="AK114" i="43"/>
  <c r="AL114" i="43"/>
  <c r="AM114" i="43"/>
  <c r="AN114" i="43"/>
  <c r="AF275" i="43" l="1"/>
  <c r="AG275" i="43" s="1"/>
  <c r="AH275" i="43" s="1"/>
  <c r="AI275" i="43" s="1"/>
  <c r="AJ275" i="43" s="1"/>
  <c r="AK275" i="43" s="1"/>
  <c r="AL275" i="43" s="1"/>
  <c r="AM275" i="43" s="1"/>
  <c r="AN275" i="43" s="1"/>
  <c r="AE288" i="43" l="1"/>
  <c r="AE293" i="43"/>
  <c r="AF293" i="43" s="1"/>
  <c r="AG293" i="43" s="1"/>
  <c r="AH293" i="43" s="1"/>
  <c r="AI293" i="43" s="1"/>
  <c r="AJ293" i="43" s="1"/>
  <c r="AK293" i="43" s="1"/>
  <c r="AL293" i="43" s="1"/>
  <c r="AM293" i="43" s="1"/>
  <c r="AN293" i="43" s="1"/>
  <c r="AE290" i="43" l="1"/>
  <c r="AE88" i="43" s="1"/>
  <c r="AE292" i="43" l="1"/>
  <c r="AE299" i="43"/>
  <c r="AE182" i="43"/>
  <c r="AE294" i="43"/>
  <c r="AF288" i="43" l="1"/>
  <c r="AF290" i="43" l="1"/>
  <c r="AF88" i="43" s="1"/>
  <c r="AF299" i="43" l="1"/>
  <c r="AF294" i="43"/>
  <c r="AF292" i="43"/>
  <c r="AC285" i="43"/>
  <c r="AF182" i="43" l="1"/>
  <c r="AG288" i="43" l="1"/>
  <c r="AG290" i="43" l="1"/>
  <c r="AG88" i="43" s="1"/>
  <c r="AG292" i="43"/>
  <c r="AG294" i="43"/>
  <c r="AG182" i="43" l="1"/>
  <c r="AG299" i="43"/>
  <c r="AH288" i="43" l="1"/>
  <c r="AH290" i="43" l="1"/>
  <c r="AH88" i="43" s="1"/>
  <c r="AH292" i="43"/>
  <c r="AH294" i="43"/>
  <c r="AH182" i="43" l="1"/>
  <c r="AH299" i="43"/>
  <c r="AI288" i="43" l="1"/>
  <c r="AI290" i="43" l="1"/>
  <c r="AI88" i="43" s="1"/>
  <c r="AI292" i="43"/>
  <c r="AI294" i="43"/>
  <c r="AI182" i="43" l="1"/>
  <c r="AI299" i="43"/>
  <c r="AJ288" i="43" l="1"/>
  <c r="AJ290" i="43" s="1"/>
  <c r="AJ88" i="43" s="1"/>
  <c r="AJ294" i="43" l="1"/>
  <c r="AJ292" i="43" l="1"/>
  <c r="AJ182" i="43" s="1"/>
  <c r="AJ299" i="43"/>
  <c r="AK288" i="43" l="1"/>
  <c r="AK290" i="43" s="1"/>
  <c r="AK88" i="43" s="1"/>
  <c r="AK294" i="43" l="1"/>
  <c r="AK292" i="43" l="1"/>
  <c r="AK182" i="43" s="1"/>
  <c r="AK299" i="43"/>
  <c r="AL288" i="43" l="1"/>
  <c r="AL290" i="43" s="1"/>
  <c r="AL88" i="43" s="1"/>
  <c r="AL294" i="43" l="1"/>
  <c r="AL292" i="43" l="1"/>
  <c r="AL182" i="43" s="1"/>
  <c r="AL299" i="43"/>
  <c r="AM288" i="43" l="1"/>
  <c r="AM290" i="43" l="1"/>
  <c r="AM88" i="43" s="1"/>
  <c r="AM294" i="43" l="1"/>
  <c r="AM299" i="43"/>
  <c r="AM292" i="43"/>
  <c r="AM182" i="43" s="1"/>
  <c r="AN288" i="43" l="1"/>
  <c r="AN290" i="43" l="1"/>
  <c r="AN88" i="43" s="1"/>
  <c r="AN294" i="43" l="1"/>
  <c r="AN299" i="43"/>
  <c r="AN292" i="43"/>
  <c r="AN182" i="43" s="1"/>
  <c r="AE21" i="43" l="1"/>
  <c r="AD21" i="43"/>
  <c r="AI48" i="43" l="1"/>
  <c r="AN48" i="43"/>
  <c r="AD46" i="43"/>
  <c r="AE43" i="43" s="1"/>
  <c r="AE46" i="43" s="1"/>
  <c r="AD47" i="43" l="1"/>
  <c r="AD27" i="43" s="1"/>
  <c r="AD33" i="43" s="1"/>
  <c r="AE47" i="43"/>
  <c r="AF43" i="43"/>
  <c r="AF46" i="43" s="1"/>
  <c r="AE27" i="43" l="1"/>
  <c r="AE33" i="43" s="1"/>
  <c r="AF47" i="43"/>
  <c r="AF27" i="43" s="1"/>
  <c r="AG43" i="43"/>
  <c r="AG46" i="43" s="1"/>
  <c r="AD7" i="43"/>
  <c r="AD38" i="43" s="1"/>
  <c r="AD8" i="43"/>
  <c r="AD39" i="43" s="1"/>
  <c r="AD10" i="43" l="1"/>
  <c r="AD71" i="43" s="1"/>
  <c r="AD40" i="43"/>
  <c r="AG47" i="43"/>
  <c r="AG27" i="43" s="1"/>
  <c r="AH43" i="43"/>
  <c r="AH46" i="43" s="1"/>
  <c r="AF33" i="43"/>
  <c r="AD14" i="43" l="1"/>
  <c r="AD108" i="43" s="1"/>
  <c r="AD35" i="43"/>
  <c r="AH47" i="43"/>
  <c r="AH27" i="43" s="1"/>
  <c r="AI43" i="43"/>
  <c r="AI46" i="43" s="1"/>
  <c r="AG33" i="43"/>
  <c r="AD13" i="43"/>
  <c r="AD16" i="43"/>
  <c r="AD109" i="43" s="1"/>
  <c r="AD37" i="43"/>
  <c r="AD104" i="43"/>
  <c r="AD81" i="43"/>
  <c r="AD91" i="43" l="1"/>
  <c r="AD97" i="43"/>
  <c r="AD209" i="43"/>
  <c r="AD175" i="43" s="1"/>
  <c r="AD295" i="43"/>
  <c r="AD282" i="43"/>
  <c r="AD180" i="43" s="1"/>
  <c r="AD195" i="43" s="1"/>
  <c r="AI47" i="43"/>
  <c r="AI27" i="43" s="1"/>
  <c r="AJ43" i="43"/>
  <c r="AJ46" i="43" s="1"/>
  <c r="AD82" i="43"/>
  <c r="AD271" i="43" s="1"/>
  <c r="AH33" i="43"/>
  <c r="AD279" i="43" l="1"/>
  <c r="AD247" i="43"/>
  <c r="AD249" i="43" s="1"/>
  <c r="AI33" i="43"/>
  <c r="AD176" i="43"/>
  <c r="AD215" i="43"/>
  <c r="AD177" i="43"/>
  <c r="AD213" i="43" s="1"/>
  <c r="AK43" i="43"/>
  <c r="AK46" i="43" s="1"/>
  <c r="AJ47" i="43"/>
  <c r="AJ27" i="43" s="1"/>
  <c r="AD80" i="43"/>
  <c r="AD149" i="43" s="1"/>
  <c r="AE278" i="43"/>
  <c r="AD212" i="43" l="1"/>
  <c r="AD151" i="43"/>
  <c r="AJ33" i="43"/>
  <c r="AD250" i="43"/>
  <c r="AL43" i="43"/>
  <c r="AL46" i="43" s="1"/>
  <c r="AK47" i="43"/>
  <c r="AK27" i="43" s="1"/>
  <c r="AD211" i="43"/>
  <c r="AE277" i="43" l="1"/>
  <c r="AM43" i="43"/>
  <c r="AL47" i="43"/>
  <c r="AL27" i="43" s="1"/>
  <c r="AK33" i="43"/>
  <c r="C48" i="22"/>
  <c r="AD216" i="43"/>
  <c r="AD217" i="43" s="1"/>
  <c r="AM46" i="43" l="1"/>
  <c r="AM47" i="43" s="1"/>
  <c r="AM27" i="43" s="1"/>
  <c r="AP43" i="43"/>
  <c r="AF277" i="43"/>
  <c r="AL33" i="43"/>
  <c r="AN43" i="43" l="1"/>
  <c r="AN46" i="43" s="1"/>
  <c r="AN47" i="43" s="1"/>
  <c r="AN27" i="43" s="1"/>
  <c r="AG277" i="43"/>
  <c r="AM33" i="43"/>
  <c r="AS33" i="43" s="1"/>
  <c r="AH277" i="43" l="1"/>
  <c r="AN33" i="43"/>
  <c r="AI277" i="43" l="1"/>
  <c r="AJ277" i="43" l="1"/>
  <c r="AK277" i="43" l="1"/>
  <c r="AN81" i="43"/>
  <c r="AL277" i="43" l="1"/>
  <c r="AN82" i="43"/>
  <c r="AN271" i="43" s="1"/>
  <c r="AM277" i="43" l="1"/>
  <c r="AN80" i="43"/>
  <c r="AN149" i="43" s="1"/>
  <c r="AN277" i="43" l="1"/>
  <c r="AD297" i="43" l="1"/>
  <c r="AD12" i="43"/>
  <c r="AD301" i="43" l="1"/>
  <c r="AD11" i="43"/>
  <c r="AD105" i="43" s="1"/>
  <c r="AD106" i="43" s="1"/>
  <c r="AD330" i="43" s="1"/>
  <c r="AD305" i="43" l="1"/>
  <c r="AD304" i="43"/>
  <c r="AD302" i="43"/>
  <c r="AD303" i="43"/>
  <c r="AD110" i="43"/>
  <c r="AD15" i="43" l="1"/>
  <c r="AD145" i="43" s="1"/>
  <c r="C46" i="22"/>
  <c r="AD17" i="43" l="1"/>
  <c r="AD19" i="43" s="1"/>
  <c r="AD56" i="43" s="1"/>
  <c r="AD286" i="43"/>
  <c r="AD111" i="43"/>
  <c r="AD116" i="43" s="1"/>
  <c r="AB266" i="43"/>
  <c r="AC268" i="43"/>
  <c r="AC272" i="43" s="1"/>
  <c r="AB272" i="43"/>
  <c r="AB274" i="43"/>
  <c r="AB276" i="43"/>
  <c r="AB285" i="43"/>
  <c r="C43" i="22" l="1"/>
  <c r="C45" i="22" s="1"/>
  <c r="AD331" i="43"/>
  <c r="AD332" i="43"/>
  <c r="AC276" i="43"/>
  <c r="AD51" i="43"/>
  <c r="AC274" i="43"/>
  <c r="AE81" i="43" l="1"/>
  <c r="AF81" i="43"/>
  <c r="AG81" i="43"/>
  <c r="AH81" i="43"/>
  <c r="AI81" i="43"/>
  <c r="AI82" i="43" s="1"/>
  <c r="AI271" i="43" s="1"/>
  <c r="AJ81" i="43"/>
  <c r="AK81" i="43"/>
  <c r="AK82" i="43" s="1"/>
  <c r="AK80" i="43" s="1"/>
  <c r="AK149" i="43" s="1"/>
  <c r="AL81" i="43"/>
  <c r="AM81" i="43"/>
  <c r="AM82" i="43" s="1"/>
  <c r="AM271" i="43" s="1"/>
  <c r="AE82" i="43"/>
  <c r="AE80" i="43" s="1"/>
  <c r="AE149" i="43" s="1"/>
  <c r="AP156" i="43"/>
  <c r="AE271" i="43" l="1"/>
  <c r="AH82" i="43"/>
  <c r="AH271" i="43" s="1"/>
  <c r="AM80" i="43"/>
  <c r="AM149" i="43" s="1"/>
  <c r="AG82" i="43"/>
  <c r="AG271" i="43" s="1"/>
  <c r="AK271" i="43"/>
  <c r="AL82" i="43"/>
  <c r="AL271" i="43" s="1"/>
  <c r="AJ82" i="43"/>
  <c r="AJ271" i="43" s="1"/>
  <c r="AI80" i="43"/>
  <c r="AI149" i="43" s="1"/>
  <c r="AF82" i="43"/>
  <c r="AF271" i="43" s="1"/>
  <c r="AL80" i="43" l="1"/>
  <c r="AL149" i="43" s="1"/>
  <c r="AH80" i="43"/>
  <c r="AH149" i="43" s="1"/>
  <c r="AJ80" i="43"/>
  <c r="AJ149" i="43" s="1"/>
  <c r="AG80" i="43"/>
  <c r="AG149" i="43" s="1"/>
  <c r="AF80" i="43"/>
  <c r="AF149" i="43" s="1"/>
  <c r="AD98" i="43" l="1"/>
  <c r="AD99" i="43" s="1"/>
  <c r="AD155" i="43"/>
  <c r="C47" i="22" s="1"/>
  <c r="AD269" i="43" l="1"/>
  <c r="AD273" i="43" s="1"/>
  <c r="AE268" i="43" s="1"/>
  <c r="AD160" i="43"/>
  <c r="AD179" i="43" l="1"/>
  <c r="AD285" i="43"/>
  <c r="AD276" i="43"/>
  <c r="AE270" i="43"/>
  <c r="AD100" i="43" l="1"/>
  <c r="AD251" i="43"/>
  <c r="AE86" i="43"/>
  <c r="AE87" i="43"/>
  <c r="AE89" i="43" s="1"/>
  <c r="AE15" i="43" s="1"/>
  <c r="AE286" i="43" l="1"/>
  <c r="AE12" i="43"/>
  <c r="AE90" i="43"/>
  <c r="D46" i="22" s="1"/>
  <c r="AE297" i="43"/>
  <c r="AE301" i="43" l="1"/>
  <c r="AE302" i="43" s="1"/>
  <c r="AE145" i="43"/>
  <c r="AE111" i="43"/>
  <c r="AE305" i="43" l="1"/>
  <c r="AE303" i="43"/>
  <c r="AE304" i="43"/>
  <c r="AS96" i="43" l="1"/>
  <c r="B12" i="254"/>
  <c r="C12" i="254" s="1"/>
  <c r="B11" i="254" l="1"/>
  <c r="C11" i="254" s="1"/>
  <c r="C10" i="254"/>
  <c r="C9" i="254"/>
  <c r="C8" i="254"/>
  <c r="C7" i="254"/>
  <c r="I12" i="253" l="1"/>
  <c r="I14" i="253" s="1"/>
  <c r="I21" i="253"/>
  <c r="I18" i="253" l="1"/>
  <c r="I15" i="253"/>
  <c r="D12" i="253"/>
  <c r="D14" i="253" s="1"/>
  <c r="D15" i="253" s="1"/>
  <c r="D20" i="253"/>
  <c r="D21" i="253"/>
  <c r="E12" i="253"/>
  <c r="E14" i="253" s="1"/>
  <c r="F12" i="253"/>
  <c r="F14" i="253" s="1"/>
  <c r="G12" i="253"/>
  <c r="G14" i="253" s="1"/>
  <c r="H12" i="253"/>
  <c r="H14" i="253" s="1"/>
  <c r="E18" i="253"/>
  <c r="F18" i="253"/>
  <c r="G18" i="253"/>
  <c r="H18" i="253"/>
  <c r="E20" i="253"/>
  <c r="F20" i="253"/>
  <c r="G20" i="253"/>
  <c r="H20" i="253"/>
  <c r="I20" i="253"/>
  <c r="E21" i="253"/>
  <c r="F21" i="253"/>
  <c r="G21" i="253"/>
  <c r="H21" i="253"/>
  <c r="D18" i="253" l="1"/>
  <c r="H15" i="253"/>
  <c r="G15" i="253"/>
  <c r="F15" i="253"/>
  <c r="E15" i="253"/>
  <c r="D2" i="254"/>
  <c r="E2" i="254"/>
  <c r="E3" i="254"/>
  <c r="D4" i="254"/>
  <c r="E4" i="254"/>
  <c r="D5" i="254"/>
  <c r="E5" i="254"/>
  <c r="D7" i="254"/>
  <c r="E7" i="254"/>
  <c r="E8" i="254"/>
  <c r="E9" i="254"/>
  <c r="E10" i="254"/>
  <c r="D11" i="254"/>
  <c r="E11" i="254"/>
  <c r="D12" i="254"/>
  <c r="E12" i="254"/>
  <c r="K9" i="22"/>
  <c r="L9" i="22"/>
  <c r="B15" i="22"/>
  <c r="B16" i="22"/>
  <c r="I16" i="22"/>
  <c r="B17" i="22"/>
  <c r="I17" i="22"/>
  <c r="I19" i="22"/>
  <c r="B20" i="22"/>
  <c r="C20" i="22"/>
  <c r="C21" i="22"/>
  <c r="B22" i="22"/>
  <c r="C22" i="22"/>
  <c r="J23" i="22"/>
  <c r="B24" i="22"/>
  <c r="J24" i="22"/>
  <c r="B26" i="22"/>
  <c r="B29" i="22"/>
  <c r="C29" i="22"/>
  <c r="D29" i="22"/>
  <c r="E29" i="22"/>
  <c r="F29" i="22"/>
  <c r="G29" i="22"/>
  <c r="H29" i="22"/>
  <c r="I29" i="22"/>
  <c r="J29" i="22"/>
  <c r="K29" i="22"/>
  <c r="L29" i="22"/>
  <c r="D35" i="22"/>
  <c r="E35" i="22"/>
  <c r="F35" i="22"/>
  <c r="G35" i="22"/>
  <c r="H35" i="22"/>
  <c r="I35" i="22"/>
  <c r="J35" i="22"/>
  <c r="K35" i="22"/>
  <c r="L35" i="22"/>
  <c r="M35" i="22"/>
  <c r="O35" i="22"/>
  <c r="D36" i="22"/>
  <c r="E36" i="22"/>
  <c r="F36" i="22"/>
  <c r="G36" i="22"/>
  <c r="H36" i="22"/>
  <c r="I36" i="22"/>
  <c r="J36" i="22"/>
  <c r="K36" i="22"/>
  <c r="L36" i="22"/>
  <c r="M36" i="22"/>
  <c r="D37" i="22"/>
  <c r="E37" i="22"/>
  <c r="F37" i="22"/>
  <c r="G37" i="22"/>
  <c r="H37" i="22"/>
  <c r="I37" i="22"/>
  <c r="J37" i="22"/>
  <c r="K37" i="22"/>
  <c r="L37" i="22"/>
  <c r="M37" i="22"/>
  <c r="O37" i="22"/>
  <c r="D38" i="22"/>
  <c r="E38" i="22"/>
  <c r="F38" i="22"/>
  <c r="G38" i="22"/>
  <c r="H38" i="22"/>
  <c r="I38" i="22"/>
  <c r="J38" i="22"/>
  <c r="K38" i="22"/>
  <c r="L38" i="22"/>
  <c r="M38" i="22"/>
  <c r="D39" i="22"/>
  <c r="E39" i="22"/>
  <c r="F39" i="22"/>
  <c r="G39" i="22"/>
  <c r="H39" i="22"/>
  <c r="I39" i="22"/>
  <c r="J39" i="22"/>
  <c r="K39" i="22"/>
  <c r="L39" i="22"/>
  <c r="M39" i="22"/>
  <c r="C40" i="22"/>
  <c r="D40" i="22"/>
  <c r="E40" i="22"/>
  <c r="F40" i="22"/>
  <c r="G40" i="22"/>
  <c r="H40" i="22"/>
  <c r="I40" i="22"/>
  <c r="J40" i="22"/>
  <c r="K40" i="22"/>
  <c r="L40" i="22"/>
  <c r="M40" i="22"/>
  <c r="O40" i="22"/>
  <c r="C41" i="22"/>
  <c r="D41" i="22"/>
  <c r="E41" i="22"/>
  <c r="F41" i="22"/>
  <c r="G41" i="22"/>
  <c r="H41" i="22"/>
  <c r="I41" i="22"/>
  <c r="J41" i="22"/>
  <c r="K41" i="22"/>
  <c r="L41" i="22"/>
  <c r="M41" i="22"/>
  <c r="D43" i="22"/>
  <c r="E43" i="22"/>
  <c r="F43" i="22"/>
  <c r="G43" i="22"/>
  <c r="H43" i="22"/>
  <c r="I43" i="22"/>
  <c r="J43" i="22"/>
  <c r="K43" i="22"/>
  <c r="L43" i="22"/>
  <c r="M43" i="22"/>
  <c r="E44" i="22"/>
  <c r="F44" i="22"/>
  <c r="G44" i="22"/>
  <c r="H44" i="22"/>
  <c r="I44" i="22"/>
  <c r="J44" i="22"/>
  <c r="K44" i="22"/>
  <c r="L44" i="22"/>
  <c r="M44" i="22"/>
  <c r="D45" i="22"/>
  <c r="E45" i="22"/>
  <c r="F45" i="22"/>
  <c r="G45" i="22"/>
  <c r="H45" i="22"/>
  <c r="I45" i="22"/>
  <c r="J45" i="22"/>
  <c r="K45" i="22"/>
  <c r="L45" i="22"/>
  <c r="M45" i="22"/>
  <c r="E46" i="22"/>
  <c r="F46" i="22"/>
  <c r="G46" i="22"/>
  <c r="H46" i="22"/>
  <c r="I46" i="22"/>
  <c r="J46" i="22"/>
  <c r="K46" i="22"/>
  <c r="L46" i="22"/>
  <c r="M46" i="22"/>
  <c r="D47" i="22"/>
  <c r="E47" i="22"/>
  <c r="F47" i="22"/>
  <c r="G47" i="22"/>
  <c r="H47" i="22"/>
  <c r="I47" i="22"/>
  <c r="J47" i="22"/>
  <c r="K47" i="22"/>
  <c r="L47" i="22"/>
  <c r="M47" i="22"/>
  <c r="D48" i="22"/>
  <c r="E48" i="22"/>
  <c r="F48" i="22"/>
  <c r="G48" i="22"/>
  <c r="H48" i="22"/>
  <c r="I48" i="22"/>
  <c r="J48" i="22"/>
  <c r="K48" i="22"/>
  <c r="L48" i="22"/>
  <c r="M48" i="22"/>
  <c r="C49" i="22"/>
  <c r="D49" i="22"/>
  <c r="E49" i="22"/>
  <c r="F49" i="22"/>
  <c r="G49" i="22"/>
  <c r="H49" i="22"/>
  <c r="I49" i="22"/>
  <c r="J49" i="22"/>
  <c r="K49" i="22"/>
  <c r="L49" i="22"/>
  <c r="M49" i="22"/>
  <c r="C50" i="22"/>
  <c r="D50" i="22"/>
  <c r="E50" i="22"/>
  <c r="F50" i="22"/>
  <c r="G50" i="22"/>
  <c r="H50" i="22"/>
  <c r="I50" i="22"/>
  <c r="J50" i="22"/>
  <c r="K50" i="22"/>
  <c r="L50" i="22"/>
  <c r="M50" i="22"/>
  <c r="D51" i="22"/>
  <c r="E51" i="22"/>
  <c r="F51" i="22"/>
  <c r="G51" i="22"/>
  <c r="H51" i="22"/>
  <c r="I51" i="22"/>
  <c r="J51" i="22"/>
  <c r="K51" i="22"/>
  <c r="L51" i="22"/>
  <c r="M51" i="22"/>
  <c r="C53" i="22"/>
  <c r="D53" i="22"/>
  <c r="E53" i="22"/>
  <c r="F53" i="22"/>
  <c r="G53" i="22"/>
  <c r="H53" i="22"/>
  <c r="I53" i="22"/>
  <c r="J53" i="22"/>
  <c r="K53" i="22"/>
  <c r="L53" i="22"/>
  <c r="C54" i="22"/>
  <c r="D54" i="22"/>
  <c r="E54" i="22"/>
  <c r="F54" i="22"/>
  <c r="G54" i="22"/>
  <c r="H54" i="22"/>
  <c r="I54" i="22"/>
  <c r="J54" i="22"/>
  <c r="K54" i="22"/>
  <c r="L54" i="22"/>
  <c r="C55" i="22"/>
  <c r="D55" i="22"/>
  <c r="E55" i="22"/>
  <c r="F55" i="22"/>
  <c r="G55" i="22"/>
  <c r="H55" i="22"/>
  <c r="I55" i="22"/>
  <c r="J55" i="22"/>
  <c r="K55" i="22"/>
  <c r="L55" i="22"/>
  <c r="B57" i="22"/>
  <c r="K57" i="22"/>
  <c r="B58" i="22"/>
  <c r="K58" i="22"/>
  <c r="B61" i="22"/>
  <c r="K61" i="22"/>
  <c r="B62" i="22"/>
  <c r="K62" i="22"/>
  <c r="B63" i="22"/>
  <c r="K63" i="22"/>
  <c r="B64" i="22"/>
  <c r="K64" i="22"/>
  <c r="B65" i="22"/>
  <c r="K65" i="22"/>
  <c r="B66" i="22"/>
  <c r="K66" i="22"/>
  <c r="E1" i="43"/>
  <c r="AE7" i="43"/>
  <c r="AF7" i="43"/>
  <c r="AG7" i="43"/>
  <c r="AH7" i="43"/>
  <c r="AI7" i="43"/>
  <c r="AJ7" i="43"/>
  <c r="AK7" i="43"/>
  <c r="AL7" i="43"/>
  <c r="AM7" i="43"/>
  <c r="AN7" i="43"/>
  <c r="AP7" i="43"/>
  <c r="AE8" i="43"/>
  <c r="AF8" i="43"/>
  <c r="AG8" i="43"/>
  <c r="AH8" i="43"/>
  <c r="AI8" i="43"/>
  <c r="AJ8" i="43"/>
  <c r="AK8" i="43"/>
  <c r="AL8" i="43"/>
  <c r="AM8" i="43"/>
  <c r="AN8" i="43"/>
  <c r="AP8" i="43"/>
  <c r="AE10" i="43"/>
  <c r="AF10" i="43"/>
  <c r="AG10" i="43"/>
  <c r="AH10" i="43"/>
  <c r="AI10" i="43"/>
  <c r="AJ10" i="43"/>
  <c r="AK10" i="43"/>
  <c r="AL10" i="43"/>
  <c r="AM10" i="43"/>
  <c r="AN10" i="43"/>
  <c r="AP10" i="43"/>
  <c r="AE11" i="43"/>
  <c r="AF11" i="43"/>
  <c r="AG11" i="43"/>
  <c r="AH11" i="43"/>
  <c r="AI11" i="43"/>
  <c r="AJ11" i="43"/>
  <c r="AK11" i="43"/>
  <c r="AL11" i="43"/>
  <c r="AM11" i="43"/>
  <c r="AN11" i="43"/>
  <c r="AF12" i="43"/>
  <c r="AG12" i="43"/>
  <c r="AH12" i="43"/>
  <c r="AI12" i="43"/>
  <c r="AJ12" i="43"/>
  <c r="AK12" i="43"/>
  <c r="AL12" i="43"/>
  <c r="AM12" i="43"/>
  <c r="AN12" i="43"/>
  <c r="AE13" i="43"/>
  <c r="AF13" i="43"/>
  <c r="AG13" i="43"/>
  <c r="AH13" i="43"/>
  <c r="AI13" i="43"/>
  <c r="AJ13" i="43"/>
  <c r="AK13" i="43"/>
  <c r="AL13" i="43"/>
  <c r="AM13" i="43"/>
  <c r="AN13" i="43"/>
  <c r="AP13" i="43"/>
  <c r="AE14" i="43"/>
  <c r="AF14" i="43"/>
  <c r="AG14" i="43"/>
  <c r="AH14" i="43"/>
  <c r="AI14" i="43"/>
  <c r="AJ14" i="43"/>
  <c r="AK14" i="43"/>
  <c r="AL14" i="43"/>
  <c r="AM14" i="43"/>
  <c r="AN14" i="43"/>
  <c r="AP14" i="43"/>
  <c r="AF15" i="43"/>
  <c r="AG15" i="43"/>
  <c r="AH15" i="43"/>
  <c r="AI15" i="43"/>
  <c r="AJ15" i="43"/>
  <c r="AK15" i="43"/>
  <c r="AL15" i="43"/>
  <c r="AM15" i="43"/>
  <c r="AN15" i="43"/>
  <c r="AE16" i="43"/>
  <c r="AF16" i="43"/>
  <c r="AG16" i="43"/>
  <c r="AH16" i="43"/>
  <c r="AI16" i="43"/>
  <c r="AJ16" i="43"/>
  <c r="AK16" i="43"/>
  <c r="AL16" i="43"/>
  <c r="AM16" i="43"/>
  <c r="AN16" i="43"/>
  <c r="AE17" i="43"/>
  <c r="AF17" i="43"/>
  <c r="AG17" i="43"/>
  <c r="AH17" i="43"/>
  <c r="AI17" i="43"/>
  <c r="AJ17" i="43"/>
  <c r="AK17" i="43"/>
  <c r="AL17" i="43"/>
  <c r="AM17" i="43"/>
  <c r="AN17" i="43"/>
  <c r="AP17" i="43"/>
  <c r="AE19" i="43"/>
  <c r="AF19" i="43"/>
  <c r="AG19" i="43"/>
  <c r="AH19" i="43"/>
  <c r="AI19" i="43"/>
  <c r="AJ19" i="43"/>
  <c r="AK19" i="43"/>
  <c r="AL19" i="43"/>
  <c r="AM19" i="43"/>
  <c r="AN19" i="43"/>
  <c r="AD20" i="43"/>
  <c r="AE20" i="43"/>
  <c r="AF20" i="43"/>
  <c r="AG20" i="43"/>
  <c r="AH20" i="43"/>
  <c r="AI20" i="43"/>
  <c r="AJ20" i="43"/>
  <c r="AK20" i="43"/>
  <c r="AL20" i="43"/>
  <c r="AM20" i="43"/>
  <c r="AN20" i="43"/>
  <c r="AD22" i="43"/>
  <c r="AE22" i="43"/>
  <c r="AF22" i="43"/>
  <c r="AG22" i="43"/>
  <c r="AH22" i="43"/>
  <c r="AI22" i="43"/>
  <c r="AJ22" i="43"/>
  <c r="AK22" i="43"/>
  <c r="AL22" i="43"/>
  <c r="AM22" i="43"/>
  <c r="AN22" i="43"/>
  <c r="AD23" i="43"/>
  <c r="AE23" i="43"/>
  <c r="AF23" i="43"/>
  <c r="AG23" i="43"/>
  <c r="AH23" i="43"/>
  <c r="AI23" i="43"/>
  <c r="AJ23" i="43"/>
  <c r="AK23" i="43"/>
  <c r="AL23" i="43"/>
  <c r="AM23" i="43"/>
  <c r="AN23" i="43"/>
  <c r="AD24" i="43"/>
  <c r="AE24" i="43"/>
  <c r="AF24" i="43"/>
  <c r="AG24" i="43"/>
  <c r="AH24" i="43"/>
  <c r="AI24" i="43"/>
  <c r="AJ24" i="43"/>
  <c r="AK24" i="43"/>
  <c r="AL24" i="43"/>
  <c r="AM24" i="43"/>
  <c r="AN24" i="43"/>
  <c r="AD25" i="43"/>
  <c r="AE25" i="43"/>
  <c r="AF25" i="43"/>
  <c r="AG25" i="43"/>
  <c r="AH25" i="43"/>
  <c r="AI25" i="43"/>
  <c r="AJ25" i="43"/>
  <c r="AK25" i="43"/>
  <c r="AL25" i="43"/>
  <c r="AM25" i="43"/>
  <c r="AN25" i="43"/>
  <c r="AP25" i="43"/>
  <c r="AE35" i="43"/>
  <c r="AF35" i="43"/>
  <c r="AG35" i="43"/>
  <c r="AH35" i="43"/>
  <c r="AI35" i="43"/>
  <c r="AJ35" i="43"/>
  <c r="AK35" i="43"/>
  <c r="AL35" i="43"/>
  <c r="AM35" i="43"/>
  <c r="AN35" i="43"/>
  <c r="AS35" i="43"/>
  <c r="AE37" i="43"/>
  <c r="AF37" i="43"/>
  <c r="AG37" i="43"/>
  <c r="AH37" i="43"/>
  <c r="AI37" i="43"/>
  <c r="AJ37" i="43"/>
  <c r="AK37" i="43"/>
  <c r="AL37" i="43"/>
  <c r="AM37" i="43"/>
  <c r="AN37" i="43"/>
  <c r="AE38" i="43"/>
  <c r="AF38" i="43"/>
  <c r="AG38" i="43"/>
  <c r="AH38" i="43"/>
  <c r="AI38" i="43"/>
  <c r="AJ38" i="43"/>
  <c r="AK38" i="43"/>
  <c r="AL38" i="43"/>
  <c r="AM38" i="43"/>
  <c r="AN38" i="43"/>
  <c r="AE39" i="43"/>
  <c r="AF39" i="43"/>
  <c r="AG39" i="43"/>
  <c r="AH39" i="43"/>
  <c r="AI39" i="43"/>
  <c r="AJ39" i="43"/>
  <c r="AK39" i="43"/>
  <c r="AL39" i="43"/>
  <c r="AM39" i="43"/>
  <c r="AN39" i="43"/>
  <c r="AE40" i="43"/>
  <c r="AF40" i="43"/>
  <c r="AG40" i="43"/>
  <c r="AH40" i="43"/>
  <c r="AI40" i="43"/>
  <c r="AJ40" i="43"/>
  <c r="AK40" i="43"/>
  <c r="AL40" i="43"/>
  <c r="AM40" i="43"/>
  <c r="AN40" i="43"/>
  <c r="AE41" i="43"/>
  <c r="AF41" i="43"/>
  <c r="AG41" i="43"/>
  <c r="AH41" i="43"/>
  <c r="AI41" i="43"/>
  <c r="AJ41" i="43"/>
  <c r="AK41" i="43"/>
  <c r="AL41" i="43"/>
  <c r="AM41" i="43"/>
  <c r="AE50" i="43"/>
  <c r="AF50" i="43"/>
  <c r="AG50" i="43"/>
  <c r="AH50" i="43"/>
  <c r="AI50" i="43"/>
  <c r="AJ50" i="43"/>
  <c r="AK50" i="43"/>
  <c r="AL50" i="43"/>
  <c r="AM50" i="43"/>
  <c r="AN50" i="43"/>
  <c r="AS50" i="43"/>
  <c r="AE51" i="43"/>
  <c r="AF51" i="43"/>
  <c r="AG51" i="43"/>
  <c r="AH51" i="43"/>
  <c r="AI51" i="43"/>
  <c r="AJ51" i="43"/>
  <c r="AK51" i="43"/>
  <c r="AL51" i="43"/>
  <c r="AM51" i="43"/>
  <c r="AN51" i="43"/>
  <c r="AS51" i="43"/>
  <c r="AD54" i="43"/>
  <c r="AE54" i="43"/>
  <c r="AF54" i="43"/>
  <c r="AG54" i="43"/>
  <c r="AH54" i="43"/>
  <c r="AI54" i="43"/>
  <c r="AJ54" i="43"/>
  <c r="AK54" i="43"/>
  <c r="AL54" i="43"/>
  <c r="AM54" i="43"/>
  <c r="AN54" i="43"/>
  <c r="AS54" i="43"/>
  <c r="AD55" i="43"/>
  <c r="AE55" i="43"/>
  <c r="AF55" i="43"/>
  <c r="AG55" i="43"/>
  <c r="AH55" i="43"/>
  <c r="AI55" i="43"/>
  <c r="AJ55" i="43"/>
  <c r="AK55" i="43"/>
  <c r="AL55" i="43"/>
  <c r="AM55" i="43"/>
  <c r="AN55" i="43"/>
  <c r="AS55" i="43"/>
  <c r="AE56" i="43"/>
  <c r="AF56" i="43"/>
  <c r="AG56" i="43"/>
  <c r="AH56" i="43"/>
  <c r="AI56" i="43"/>
  <c r="AJ56" i="43"/>
  <c r="AK56" i="43"/>
  <c r="AL56" i="43"/>
  <c r="AM56" i="43"/>
  <c r="AN56" i="43"/>
  <c r="AS56" i="43"/>
  <c r="AD57" i="43"/>
  <c r="AE57" i="43"/>
  <c r="AF57" i="43"/>
  <c r="AG57" i="43"/>
  <c r="AH57" i="43"/>
  <c r="AI57" i="43"/>
  <c r="AJ57" i="43"/>
  <c r="AK57" i="43"/>
  <c r="AL57" i="43"/>
  <c r="AM57" i="43"/>
  <c r="AN57" i="43"/>
  <c r="AS57" i="43"/>
  <c r="AD58" i="43"/>
  <c r="AE58" i="43"/>
  <c r="AF58" i="43"/>
  <c r="AG58" i="43"/>
  <c r="AH58" i="43"/>
  <c r="AI58" i="43"/>
  <c r="AJ58" i="43"/>
  <c r="AK58" i="43"/>
  <c r="AL58" i="43"/>
  <c r="AM58" i="43"/>
  <c r="AN58" i="43"/>
  <c r="AS58" i="43"/>
  <c r="AD59" i="43"/>
  <c r="AE59" i="43"/>
  <c r="AF59" i="43"/>
  <c r="AG59" i="43"/>
  <c r="AH59" i="43"/>
  <c r="AI59" i="43"/>
  <c r="AJ59" i="43"/>
  <c r="AK59" i="43"/>
  <c r="AL59" i="43"/>
  <c r="AM59" i="43"/>
  <c r="AN59" i="43"/>
  <c r="AS59" i="43"/>
  <c r="AE62" i="43"/>
  <c r="AF62" i="43"/>
  <c r="AG62" i="43"/>
  <c r="AH62" i="43"/>
  <c r="AI62" i="43"/>
  <c r="AJ62" i="43"/>
  <c r="AK62" i="43"/>
  <c r="AL62" i="43"/>
  <c r="AM62" i="43"/>
  <c r="AN62" i="43"/>
  <c r="AE63" i="43"/>
  <c r="AF63" i="43"/>
  <c r="AG63" i="43"/>
  <c r="AH63" i="43"/>
  <c r="AI63" i="43"/>
  <c r="AJ63" i="43"/>
  <c r="AK63" i="43"/>
  <c r="AL63" i="43"/>
  <c r="AM63" i="43"/>
  <c r="AN63" i="43"/>
  <c r="AE68" i="43"/>
  <c r="AF68" i="43"/>
  <c r="AG68" i="43"/>
  <c r="AH68" i="43"/>
  <c r="AI68" i="43"/>
  <c r="AJ68" i="43"/>
  <c r="AK68" i="43"/>
  <c r="AL68" i="43"/>
  <c r="AM68" i="43"/>
  <c r="AN68" i="43"/>
  <c r="AF86" i="43"/>
  <c r="AG86" i="43"/>
  <c r="AH86" i="43"/>
  <c r="AI86" i="43"/>
  <c r="AJ86" i="43"/>
  <c r="AK86" i="43"/>
  <c r="AL86" i="43"/>
  <c r="AM86" i="43"/>
  <c r="AN86" i="43"/>
  <c r="AF87" i="43"/>
  <c r="AG87" i="43"/>
  <c r="AH87" i="43"/>
  <c r="AI87" i="43"/>
  <c r="AJ87" i="43"/>
  <c r="AK87" i="43"/>
  <c r="AL87" i="43"/>
  <c r="AM87" i="43"/>
  <c r="AN87" i="43"/>
  <c r="AF89" i="43"/>
  <c r="AG89" i="43"/>
  <c r="AH89" i="43"/>
  <c r="AI89" i="43"/>
  <c r="AJ89" i="43"/>
  <c r="AK89" i="43"/>
  <c r="AL89" i="43"/>
  <c r="AM89" i="43"/>
  <c r="AN89" i="43"/>
  <c r="AF90" i="43"/>
  <c r="AG90" i="43"/>
  <c r="AH90" i="43"/>
  <c r="AI90" i="43"/>
  <c r="AJ90" i="43"/>
  <c r="AK90" i="43"/>
  <c r="AL90" i="43"/>
  <c r="AM90" i="43"/>
  <c r="AN90" i="43"/>
  <c r="AE91" i="43"/>
  <c r="AF91" i="43"/>
  <c r="AG91" i="43"/>
  <c r="AH91" i="43"/>
  <c r="AI91" i="43"/>
  <c r="AJ91" i="43"/>
  <c r="AK91" i="43"/>
  <c r="AL91" i="43"/>
  <c r="AM91" i="43"/>
  <c r="AN91" i="43"/>
  <c r="AE97" i="43"/>
  <c r="AF97" i="43"/>
  <c r="AG97" i="43"/>
  <c r="AH97" i="43"/>
  <c r="AI97" i="43"/>
  <c r="AJ97" i="43"/>
  <c r="AK97" i="43"/>
  <c r="AL97" i="43"/>
  <c r="AM97" i="43"/>
  <c r="AN97" i="43"/>
  <c r="AS97" i="43"/>
  <c r="AE98" i="43"/>
  <c r="AF98" i="43"/>
  <c r="AG98" i="43"/>
  <c r="AH98" i="43"/>
  <c r="AI98" i="43"/>
  <c r="AJ98" i="43"/>
  <c r="AK98" i="43"/>
  <c r="AL98" i="43"/>
  <c r="AM98" i="43"/>
  <c r="AN98" i="43"/>
  <c r="AS98" i="43"/>
  <c r="AE99" i="43"/>
  <c r="AF99" i="43"/>
  <c r="AG99" i="43"/>
  <c r="AH99" i="43"/>
  <c r="AI99" i="43"/>
  <c r="AJ99" i="43"/>
  <c r="AK99" i="43"/>
  <c r="AL99" i="43"/>
  <c r="AM99" i="43"/>
  <c r="AN99" i="43"/>
  <c r="AS99" i="43"/>
  <c r="AE100" i="43"/>
  <c r="AF100" i="43"/>
  <c r="AG100" i="43"/>
  <c r="AH100" i="43"/>
  <c r="AI100" i="43"/>
  <c r="AJ100" i="43"/>
  <c r="AK100" i="43"/>
  <c r="AL100" i="43"/>
  <c r="AM100" i="43"/>
  <c r="AN100" i="43"/>
  <c r="AS100" i="43"/>
  <c r="AE104" i="43"/>
  <c r="AF104" i="43"/>
  <c r="AG104" i="43"/>
  <c r="AH104" i="43"/>
  <c r="AI104" i="43"/>
  <c r="AJ104" i="43"/>
  <c r="AK104" i="43"/>
  <c r="AL104" i="43"/>
  <c r="AM104" i="43"/>
  <c r="AN104" i="43"/>
  <c r="AP104" i="43"/>
  <c r="AE105" i="43"/>
  <c r="AF105" i="43"/>
  <c r="AG105" i="43"/>
  <c r="AH105" i="43"/>
  <c r="AI105" i="43"/>
  <c r="AJ105" i="43"/>
  <c r="AK105" i="43"/>
  <c r="AL105" i="43"/>
  <c r="AM105" i="43"/>
  <c r="AN105" i="43"/>
  <c r="AE106" i="43"/>
  <c r="AF106" i="43"/>
  <c r="AG106" i="43"/>
  <c r="AH106" i="43"/>
  <c r="AI106" i="43"/>
  <c r="AJ106" i="43"/>
  <c r="AK106" i="43"/>
  <c r="AL106" i="43"/>
  <c r="AM106" i="43"/>
  <c r="AN106" i="43"/>
  <c r="AP106" i="43"/>
  <c r="AE108" i="43"/>
  <c r="AF108" i="43"/>
  <c r="AG108" i="43"/>
  <c r="AH108" i="43"/>
  <c r="AI108" i="43"/>
  <c r="AJ108" i="43"/>
  <c r="AK108" i="43"/>
  <c r="AL108" i="43"/>
  <c r="AM108" i="43"/>
  <c r="AN108" i="43"/>
  <c r="AE109" i="43"/>
  <c r="AF109" i="43"/>
  <c r="AG109" i="43"/>
  <c r="AH109" i="43"/>
  <c r="AI109" i="43"/>
  <c r="AJ109" i="43"/>
  <c r="AK109" i="43"/>
  <c r="AL109" i="43"/>
  <c r="AM109" i="43"/>
  <c r="AN109" i="43"/>
  <c r="AE110" i="43"/>
  <c r="AF110" i="43"/>
  <c r="AG110" i="43"/>
  <c r="AH110" i="43"/>
  <c r="AI110" i="43"/>
  <c r="AJ110" i="43"/>
  <c r="AK110" i="43"/>
  <c r="AL110" i="43"/>
  <c r="AM110" i="43"/>
  <c r="AN110" i="43"/>
  <c r="AP110" i="43"/>
  <c r="AF111" i="43"/>
  <c r="AG111" i="43"/>
  <c r="AH111" i="43"/>
  <c r="AI111" i="43"/>
  <c r="AJ111" i="43"/>
  <c r="AK111" i="43"/>
  <c r="AL111" i="43"/>
  <c r="AM111" i="43"/>
  <c r="AN111" i="43"/>
  <c r="AE116" i="43"/>
  <c r="AF116" i="43"/>
  <c r="AG116" i="43"/>
  <c r="AH116" i="43"/>
  <c r="AI116" i="43"/>
  <c r="AJ116" i="43"/>
  <c r="AK116" i="43"/>
  <c r="AL116" i="43"/>
  <c r="AM116" i="43"/>
  <c r="AN116" i="43"/>
  <c r="AP116" i="43"/>
  <c r="AD118" i="43"/>
  <c r="AE118" i="43"/>
  <c r="AF118" i="43"/>
  <c r="AG118" i="43"/>
  <c r="AH118" i="43"/>
  <c r="AI118" i="43"/>
  <c r="AJ118" i="43"/>
  <c r="AK118" i="43"/>
  <c r="AL118" i="43"/>
  <c r="AM118" i="43"/>
  <c r="AN118" i="43"/>
  <c r="AD119" i="43"/>
  <c r="AE119" i="43"/>
  <c r="AF119" i="43"/>
  <c r="AG119" i="43"/>
  <c r="AH119" i="43"/>
  <c r="AI119" i="43"/>
  <c r="AJ119" i="43"/>
  <c r="AK119" i="43"/>
  <c r="AL119" i="43"/>
  <c r="AM119" i="43"/>
  <c r="AN119" i="43"/>
  <c r="AD120" i="43"/>
  <c r="AE120" i="43"/>
  <c r="AF120" i="43"/>
  <c r="AG120" i="43"/>
  <c r="AH120" i="43"/>
  <c r="AI120" i="43"/>
  <c r="AJ120" i="43"/>
  <c r="AK120" i="43"/>
  <c r="AL120" i="43"/>
  <c r="AM120" i="43"/>
  <c r="AN120" i="43"/>
  <c r="AD121" i="43"/>
  <c r="AE121" i="43"/>
  <c r="AF121" i="43"/>
  <c r="AG121" i="43"/>
  <c r="AH121" i="43"/>
  <c r="AI121" i="43"/>
  <c r="AJ121" i="43"/>
  <c r="AK121" i="43"/>
  <c r="AL121" i="43"/>
  <c r="AM121" i="43"/>
  <c r="AN121" i="43"/>
  <c r="AF122" i="43"/>
  <c r="AG122" i="43"/>
  <c r="AH122" i="43"/>
  <c r="AI122" i="43"/>
  <c r="AJ122" i="43"/>
  <c r="AK122" i="43"/>
  <c r="AL122" i="43"/>
  <c r="AM122" i="43"/>
  <c r="AN122" i="43"/>
  <c r="AD124" i="43"/>
  <c r="AE124" i="43"/>
  <c r="AF124" i="43"/>
  <c r="AG124" i="43"/>
  <c r="AH124" i="43"/>
  <c r="AI124" i="43"/>
  <c r="AJ124" i="43"/>
  <c r="AK124" i="43"/>
  <c r="AL124" i="43"/>
  <c r="AM124" i="43"/>
  <c r="AN124" i="43"/>
  <c r="AD128" i="43"/>
  <c r="AE128" i="43"/>
  <c r="AF128" i="43"/>
  <c r="AG128" i="43"/>
  <c r="AH128" i="43"/>
  <c r="AI128" i="43"/>
  <c r="AJ128" i="43"/>
  <c r="AK128" i="43"/>
  <c r="AL128" i="43"/>
  <c r="AM128" i="43"/>
  <c r="AN128" i="43"/>
  <c r="AP128" i="43"/>
  <c r="AD130" i="43"/>
  <c r="AE130" i="43"/>
  <c r="AF130" i="43"/>
  <c r="AG130" i="43"/>
  <c r="AH130" i="43"/>
  <c r="AI130" i="43"/>
  <c r="AJ130" i="43"/>
  <c r="AK130" i="43"/>
  <c r="AL130" i="43"/>
  <c r="AM130" i="43"/>
  <c r="AN130" i="43"/>
  <c r="AP130" i="43"/>
  <c r="AD131" i="43"/>
  <c r="AE131" i="43"/>
  <c r="AF131" i="43"/>
  <c r="AG131" i="43"/>
  <c r="AH131" i="43"/>
  <c r="AI131" i="43"/>
  <c r="AJ131" i="43"/>
  <c r="AK131" i="43"/>
  <c r="AL131" i="43"/>
  <c r="AM131" i="43"/>
  <c r="AN131" i="43"/>
  <c r="AD134" i="43"/>
  <c r="AE134" i="43"/>
  <c r="AF134" i="43"/>
  <c r="AG134" i="43"/>
  <c r="AH134" i="43"/>
  <c r="AI134" i="43"/>
  <c r="AJ134" i="43"/>
  <c r="AK134" i="43"/>
  <c r="AL134" i="43"/>
  <c r="AM134" i="43"/>
  <c r="AN134" i="43"/>
  <c r="AD135" i="43"/>
  <c r="AE135" i="43"/>
  <c r="AF135" i="43"/>
  <c r="AG135" i="43"/>
  <c r="AH135" i="43"/>
  <c r="AI135" i="43"/>
  <c r="AJ135" i="43"/>
  <c r="AK135" i="43"/>
  <c r="AL135" i="43"/>
  <c r="AM135" i="43"/>
  <c r="AN135" i="43"/>
  <c r="AP135" i="43"/>
  <c r="AD136" i="43"/>
  <c r="AE136" i="43"/>
  <c r="AF136" i="43"/>
  <c r="AG136" i="43"/>
  <c r="AH136" i="43"/>
  <c r="AI136" i="43"/>
  <c r="AJ136" i="43"/>
  <c r="AK136" i="43"/>
  <c r="AL136" i="43"/>
  <c r="AM136" i="43"/>
  <c r="AN136" i="43"/>
  <c r="AD144" i="43"/>
  <c r="AE144" i="43"/>
  <c r="AF144" i="43"/>
  <c r="AG144" i="43"/>
  <c r="AH144" i="43"/>
  <c r="AI144" i="43"/>
  <c r="AJ144" i="43"/>
  <c r="AK144" i="43"/>
  <c r="AL144" i="43"/>
  <c r="AM144" i="43"/>
  <c r="AN144" i="43"/>
  <c r="AF145" i="43"/>
  <c r="AG145" i="43"/>
  <c r="AH145" i="43"/>
  <c r="AI145" i="43"/>
  <c r="AJ145" i="43"/>
  <c r="AK145" i="43"/>
  <c r="AL145" i="43"/>
  <c r="AM145" i="43"/>
  <c r="AN145" i="43"/>
  <c r="AD147" i="43"/>
  <c r="AE147" i="43"/>
  <c r="AF147" i="43"/>
  <c r="AG147" i="43"/>
  <c r="AH147" i="43"/>
  <c r="AI147" i="43"/>
  <c r="AJ147" i="43"/>
  <c r="AK147" i="43"/>
  <c r="AL147" i="43"/>
  <c r="AM147" i="43"/>
  <c r="AN147" i="43"/>
  <c r="AD150" i="43"/>
  <c r="AE150" i="43"/>
  <c r="AF150" i="43"/>
  <c r="AG150" i="43"/>
  <c r="AH150" i="43"/>
  <c r="AI150" i="43"/>
  <c r="AJ150" i="43"/>
  <c r="AK150" i="43"/>
  <c r="AL150" i="43"/>
  <c r="AM150" i="43"/>
  <c r="AN150" i="43"/>
  <c r="AP150" i="43"/>
  <c r="AE151" i="43"/>
  <c r="AF151" i="43"/>
  <c r="AG151" i="43"/>
  <c r="AH151" i="43"/>
  <c r="AI151" i="43"/>
  <c r="AJ151" i="43"/>
  <c r="AK151" i="43"/>
  <c r="AL151" i="43"/>
  <c r="AM151" i="43"/>
  <c r="AN151" i="43"/>
  <c r="AD152" i="43"/>
  <c r="AE152" i="43"/>
  <c r="AF152" i="43"/>
  <c r="AG152" i="43"/>
  <c r="AH152" i="43"/>
  <c r="AI152" i="43"/>
  <c r="AJ152" i="43"/>
  <c r="AK152" i="43"/>
  <c r="AL152" i="43"/>
  <c r="AM152" i="43"/>
  <c r="AN152" i="43"/>
  <c r="AP152" i="43"/>
  <c r="AD153" i="43"/>
  <c r="AE153" i="43"/>
  <c r="AF153" i="43"/>
  <c r="AG153" i="43"/>
  <c r="AH153" i="43"/>
  <c r="AI153" i="43"/>
  <c r="AJ153" i="43"/>
  <c r="AK153" i="43"/>
  <c r="AL153" i="43"/>
  <c r="AM153" i="43"/>
  <c r="AN153" i="43"/>
  <c r="AE155" i="43"/>
  <c r="AF155" i="43"/>
  <c r="AG155" i="43"/>
  <c r="AH155" i="43"/>
  <c r="AI155" i="43"/>
  <c r="AJ155" i="43"/>
  <c r="AK155" i="43"/>
  <c r="AL155" i="43"/>
  <c r="AM155" i="43"/>
  <c r="AN155" i="43"/>
  <c r="AP155" i="43"/>
  <c r="AE160" i="43"/>
  <c r="AF160" i="43"/>
  <c r="AG160" i="43"/>
  <c r="AH160" i="43"/>
  <c r="AI160" i="43"/>
  <c r="AJ160" i="43"/>
  <c r="AK160" i="43"/>
  <c r="AL160" i="43"/>
  <c r="AM160" i="43"/>
  <c r="AN160" i="43"/>
  <c r="AD162" i="43"/>
  <c r="AE162" i="43"/>
  <c r="AF162" i="43"/>
  <c r="AG162" i="43"/>
  <c r="AH162" i="43"/>
  <c r="AI162" i="43"/>
  <c r="AJ162" i="43"/>
  <c r="AK162" i="43"/>
  <c r="AL162" i="43"/>
  <c r="AM162" i="43"/>
  <c r="AN162" i="43"/>
  <c r="AD167" i="43"/>
  <c r="AE167" i="43"/>
  <c r="AF167" i="43"/>
  <c r="AG167" i="43"/>
  <c r="AH167" i="43"/>
  <c r="AI167" i="43"/>
  <c r="AJ167" i="43"/>
  <c r="AK167" i="43"/>
  <c r="AL167" i="43"/>
  <c r="AM167" i="43"/>
  <c r="AN167" i="43"/>
  <c r="AD170" i="43"/>
  <c r="AE170" i="43"/>
  <c r="AF170" i="43"/>
  <c r="AG170" i="43"/>
  <c r="AH170" i="43"/>
  <c r="AI170" i="43"/>
  <c r="AJ170" i="43"/>
  <c r="AK170" i="43"/>
  <c r="AL170" i="43"/>
  <c r="AM170" i="43"/>
  <c r="AN170" i="43"/>
  <c r="AD174" i="43"/>
  <c r="AE174" i="43"/>
  <c r="AF174" i="43"/>
  <c r="AG174" i="43"/>
  <c r="AH174" i="43"/>
  <c r="AI174" i="43"/>
  <c r="AJ174" i="43"/>
  <c r="AK174" i="43"/>
  <c r="AL174" i="43"/>
  <c r="AM174" i="43"/>
  <c r="AN174" i="43"/>
  <c r="AE175" i="43"/>
  <c r="AF175" i="43"/>
  <c r="AG175" i="43"/>
  <c r="AH175" i="43"/>
  <c r="AI175" i="43"/>
  <c r="AJ175" i="43"/>
  <c r="AK175" i="43"/>
  <c r="AL175" i="43"/>
  <c r="AM175" i="43"/>
  <c r="AN175" i="43"/>
  <c r="AE176" i="43"/>
  <c r="AF176" i="43"/>
  <c r="AG176" i="43"/>
  <c r="AH176" i="43"/>
  <c r="AI176" i="43"/>
  <c r="AJ176" i="43"/>
  <c r="AK176" i="43"/>
  <c r="AL176" i="43"/>
  <c r="AM176" i="43"/>
  <c r="AN176" i="43"/>
  <c r="AE177" i="43"/>
  <c r="AF177" i="43"/>
  <c r="AG177" i="43"/>
  <c r="AH177" i="43"/>
  <c r="AI177" i="43"/>
  <c r="AJ177" i="43"/>
  <c r="AK177" i="43"/>
  <c r="AL177" i="43"/>
  <c r="AM177" i="43"/>
  <c r="AN177" i="43"/>
  <c r="AD178" i="43"/>
  <c r="AE178" i="43"/>
  <c r="AF178" i="43"/>
  <c r="AG178" i="43"/>
  <c r="AH178" i="43"/>
  <c r="AI178" i="43"/>
  <c r="AJ178" i="43"/>
  <c r="AK178" i="43"/>
  <c r="AL178" i="43"/>
  <c r="AM178" i="43"/>
  <c r="AN178" i="43"/>
  <c r="AE179" i="43"/>
  <c r="AF179" i="43"/>
  <c r="AG179" i="43"/>
  <c r="AH179" i="43"/>
  <c r="AI179" i="43"/>
  <c r="AJ179" i="43"/>
  <c r="AK179" i="43"/>
  <c r="AL179" i="43"/>
  <c r="AM179" i="43"/>
  <c r="AN179" i="43"/>
  <c r="AE180" i="43"/>
  <c r="AF180" i="43"/>
  <c r="AG180" i="43"/>
  <c r="AH180" i="43"/>
  <c r="AI180" i="43"/>
  <c r="AJ180" i="43"/>
  <c r="AK180" i="43"/>
  <c r="AL180" i="43"/>
  <c r="AM180" i="43"/>
  <c r="AN180" i="43"/>
  <c r="AD185" i="43"/>
  <c r="AE185" i="43"/>
  <c r="AF185" i="43"/>
  <c r="AG185" i="43"/>
  <c r="AH185" i="43"/>
  <c r="AI185" i="43"/>
  <c r="AJ185" i="43"/>
  <c r="AK185" i="43"/>
  <c r="AL185" i="43"/>
  <c r="AM185" i="43"/>
  <c r="AN185" i="43"/>
  <c r="AP185" i="43"/>
  <c r="AD194" i="43"/>
  <c r="AE194" i="43"/>
  <c r="AF194" i="43"/>
  <c r="AG194" i="43"/>
  <c r="AH194" i="43"/>
  <c r="AI194" i="43"/>
  <c r="AJ194" i="43"/>
  <c r="AK194" i="43"/>
  <c r="AL194" i="43"/>
  <c r="AM194" i="43"/>
  <c r="AN194" i="43"/>
  <c r="AE195" i="43"/>
  <c r="AF195" i="43"/>
  <c r="AG195" i="43"/>
  <c r="AH195" i="43"/>
  <c r="AI195" i="43"/>
  <c r="AJ195" i="43"/>
  <c r="AK195" i="43"/>
  <c r="AL195" i="43"/>
  <c r="AM195" i="43"/>
  <c r="AN195" i="43"/>
  <c r="AD196" i="43"/>
  <c r="AE196" i="43"/>
  <c r="AF196" i="43"/>
  <c r="AG196" i="43"/>
  <c r="AH196" i="43"/>
  <c r="AI196" i="43"/>
  <c r="AJ196" i="43"/>
  <c r="AK196" i="43"/>
  <c r="AL196" i="43"/>
  <c r="AM196" i="43"/>
  <c r="AN196" i="43"/>
  <c r="AD197" i="43"/>
  <c r="AE197" i="43"/>
  <c r="AF197" i="43"/>
  <c r="AG197" i="43"/>
  <c r="AH197" i="43"/>
  <c r="AI197" i="43"/>
  <c r="AJ197" i="43"/>
  <c r="AK197" i="43"/>
  <c r="AL197" i="43"/>
  <c r="AM197" i="43"/>
  <c r="AN197" i="43"/>
  <c r="AD201" i="43"/>
  <c r="AE201" i="43"/>
  <c r="AF201" i="43"/>
  <c r="AG201" i="43"/>
  <c r="AH201" i="43"/>
  <c r="AI201" i="43"/>
  <c r="AJ201" i="43"/>
  <c r="AK201" i="43"/>
  <c r="AL201" i="43"/>
  <c r="AM201" i="43"/>
  <c r="AN201" i="43"/>
  <c r="AD203" i="43"/>
  <c r="AE203" i="43"/>
  <c r="AF203" i="43"/>
  <c r="AG203" i="43"/>
  <c r="AH203" i="43"/>
  <c r="AI203" i="43"/>
  <c r="AJ203" i="43"/>
  <c r="AK203" i="43"/>
  <c r="AL203" i="43"/>
  <c r="AM203" i="43"/>
  <c r="AN203" i="43"/>
  <c r="AP203" i="43"/>
  <c r="AD204" i="43"/>
  <c r="AE204" i="43"/>
  <c r="AF204" i="43"/>
  <c r="AG204" i="43"/>
  <c r="AH204" i="43"/>
  <c r="AI204" i="43"/>
  <c r="AJ204" i="43"/>
  <c r="AK204" i="43"/>
  <c r="AL204" i="43"/>
  <c r="AM204" i="43"/>
  <c r="AN204" i="43"/>
  <c r="AD205" i="43"/>
  <c r="AE205" i="43"/>
  <c r="AF205" i="43"/>
  <c r="AG205" i="43"/>
  <c r="AH205" i="43"/>
  <c r="AI205" i="43"/>
  <c r="AJ205" i="43"/>
  <c r="AK205" i="43"/>
  <c r="AL205" i="43"/>
  <c r="AM205" i="43"/>
  <c r="AN205" i="43"/>
  <c r="AD206" i="43"/>
  <c r="AE206" i="43"/>
  <c r="AF206" i="43"/>
  <c r="AG206" i="43"/>
  <c r="AH206" i="43"/>
  <c r="AI206" i="43"/>
  <c r="AJ206" i="43"/>
  <c r="AK206" i="43"/>
  <c r="AL206" i="43"/>
  <c r="AM206" i="43"/>
  <c r="AN206" i="43"/>
  <c r="AD207" i="43"/>
  <c r="AE207" i="43"/>
  <c r="AF207" i="43"/>
  <c r="AG207" i="43"/>
  <c r="AH207" i="43"/>
  <c r="AI207" i="43"/>
  <c r="AJ207" i="43"/>
  <c r="AK207" i="43"/>
  <c r="AL207" i="43"/>
  <c r="AM207" i="43"/>
  <c r="AN207" i="43"/>
  <c r="AE209" i="43"/>
  <c r="AF209" i="43"/>
  <c r="AG209" i="43"/>
  <c r="AH209" i="43"/>
  <c r="AI209" i="43"/>
  <c r="AJ209" i="43"/>
  <c r="AK209" i="43"/>
  <c r="AL209" i="43"/>
  <c r="AM209" i="43"/>
  <c r="AN209" i="43"/>
  <c r="AP209" i="43"/>
  <c r="AE211" i="43"/>
  <c r="AF211" i="43"/>
  <c r="AG211" i="43"/>
  <c r="AH211" i="43"/>
  <c r="AI211" i="43"/>
  <c r="AJ211" i="43"/>
  <c r="AK211" i="43"/>
  <c r="AL211" i="43"/>
  <c r="AM211" i="43"/>
  <c r="AN211" i="43"/>
  <c r="AS211" i="43"/>
  <c r="AE212" i="43"/>
  <c r="AF212" i="43"/>
  <c r="AG212" i="43"/>
  <c r="AH212" i="43"/>
  <c r="AI212" i="43"/>
  <c r="AJ212" i="43"/>
  <c r="AK212" i="43"/>
  <c r="AL212" i="43"/>
  <c r="AM212" i="43"/>
  <c r="AN212" i="43"/>
  <c r="AS212" i="43"/>
  <c r="AE213" i="43"/>
  <c r="AF213" i="43"/>
  <c r="AG213" i="43"/>
  <c r="AH213" i="43"/>
  <c r="AI213" i="43"/>
  <c r="AJ213" i="43"/>
  <c r="AK213" i="43"/>
  <c r="AL213" i="43"/>
  <c r="AM213" i="43"/>
  <c r="AN213" i="43"/>
  <c r="AS213" i="43"/>
  <c r="AE215" i="43"/>
  <c r="AF215" i="43"/>
  <c r="AG215" i="43"/>
  <c r="AH215" i="43"/>
  <c r="AI215" i="43"/>
  <c r="AJ215" i="43"/>
  <c r="AK215" i="43"/>
  <c r="AL215" i="43"/>
  <c r="AM215" i="43"/>
  <c r="AN215" i="43"/>
  <c r="AE216" i="43"/>
  <c r="AF216" i="43"/>
  <c r="AG216" i="43"/>
  <c r="AH216" i="43"/>
  <c r="AI216" i="43"/>
  <c r="AJ216" i="43"/>
  <c r="AK216" i="43"/>
  <c r="AL216" i="43"/>
  <c r="AM216" i="43"/>
  <c r="AN216" i="43"/>
  <c r="AE217" i="43"/>
  <c r="AF217" i="43"/>
  <c r="AG217" i="43"/>
  <c r="AH217" i="43"/>
  <c r="AI217" i="43"/>
  <c r="AJ217" i="43"/>
  <c r="AK217" i="43"/>
  <c r="AL217" i="43"/>
  <c r="AM217" i="43"/>
  <c r="AN217" i="43"/>
  <c r="AD222" i="43"/>
  <c r="AE222" i="43"/>
  <c r="AF222" i="43"/>
  <c r="AG222" i="43"/>
  <c r="AH222" i="43"/>
  <c r="AI222" i="43"/>
  <c r="AJ222" i="43"/>
  <c r="AK222" i="43"/>
  <c r="AL222" i="43"/>
  <c r="AM222" i="43"/>
  <c r="AN222" i="43"/>
  <c r="AP222" i="43"/>
  <c r="AD223" i="43"/>
  <c r="AE223" i="43"/>
  <c r="AF223" i="43"/>
  <c r="AG223" i="43"/>
  <c r="AH223" i="43"/>
  <c r="AI223" i="43"/>
  <c r="AJ223" i="43"/>
  <c r="AK223" i="43"/>
  <c r="AL223" i="43"/>
  <c r="AM223" i="43"/>
  <c r="AN223" i="43"/>
  <c r="AD224" i="43"/>
  <c r="AE224" i="43"/>
  <c r="AF224" i="43"/>
  <c r="AG224" i="43"/>
  <c r="AH224" i="43"/>
  <c r="AI224" i="43"/>
  <c r="AJ224" i="43"/>
  <c r="AK224" i="43"/>
  <c r="AL224" i="43"/>
  <c r="AM224" i="43"/>
  <c r="AN224" i="43"/>
  <c r="AD226" i="43"/>
  <c r="AE226" i="43"/>
  <c r="AF226" i="43"/>
  <c r="AG226" i="43"/>
  <c r="AH226" i="43"/>
  <c r="AI226" i="43"/>
  <c r="AJ226" i="43"/>
  <c r="AK226" i="43"/>
  <c r="AL226" i="43"/>
  <c r="AM226" i="43"/>
  <c r="AN226" i="43"/>
  <c r="AD227" i="43"/>
  <c r="AE227" i="43"/>
  <c r="AF227" i="43"/>
  <c r="AG227" i="43"/>
  <c r="AH227" i="43"/>
  <c r="AI227" i="43"/>
  <c r="AJ227" i="43"/>
  <c r="AK227" i="43"/>
  <c r="AL227" i="43"/>
  <c r="AM227" i="43"/>
  <c r="AN227" i="43"/>
  <c r="AE228" i="43"/>
  <c r="AF228" i="43"/>
  <c r="AG228" i="43"/>
  <c r="AH228" i="43"/>
  <c r="AI228" i="43"/>
  <c r="AJ228" i="43"/>
  <c r="AK228" i="43"/>
  <c r="AL228" i="43"/>
  <c r="AM228" i="43"/>
  <c r="AD229" i="43"/>
  <c r="AE229" i="43"/>
  <c r="AF229" i="43"/>
  <c r="AG229" i="43"/>
  <c r="AH229" i="43"/>
  <c r="AI229" i="43"/>
  <c r="AJ229" i="43"/>
  <c r="AK229" i="43"/>
  <c r="AL229" i="43"/>
  <c r="AM229" i="43"/>
  <c r="AN229" i="43"/>
  <c r="AD244" i="43"/>
  <c r="AE244" i="43"/>
  <c r="AF244" i="43"/>
  <c r="AG244" i="43"/>
  <c r="AH244" i="43"/>
  <c r="AI244" i="43"/>
  <c r="AJ244" i="43"/>
  <c r="AK244" i="43"/>
  <c r="AL244" i="43"/>
  <c r="AM244" i="43"/>
  <c r="AN244" i="43"/>
  <c r="AD245" i="43"/>
  <c r="AE245" i="43"/>
  <c r="AF245" i="43"/>
  <c r="AG245" i="43"/>
  <c r="AH245" i="43"/>
  <c r="AI245" i="43"/>
  <c r="AJ245" i="43"/>
  <c r="AK245" i="43"/>
  <c r="AL245" i="43"/>
  <c r="AM245" i="43"/>
  <c r="AN245" i="43"/>
  <c r="AE247" i="43"/>
  <c r="AF247" i="43"/>
  <c r="AG247" i="43"/>
  <c r="AH247" i="43"/>
  <c r="AI247" i="43"/>
  <c r="AJ247" i="43"/>
  <c r="AK247" i="43"/>
  <c r="AL247" i="43"/>
  <c r="AM247" i="43"/>
  <c r="AN247" i="43"/>
  <c r="AE249" i="43"/>
  <c r="AF249" i="43"/>
  <c r="AG249" i="43"/>
  <c r="AH249" i="43"/>
  <c r="AI249" i="43"/>
  <c r="AJ249" i="43"/>
  <c r="AK249" i="43"/>
  <c r="AL249" i="43"/>
  <c r="AM249" i="43"/>
  <c r="AN249" i="43"/>
  <c r="AE250" i="43"/>
  <c r="AF250" i="43"/>
  <c r="AG250" i="43"/>
  <c r="AH250" i="43"/>
  <c r="AI250" i="43"/>
  <c r="AJ250" i="43"/>
  <c r="AK250" i="43"/>
  <c r="AL250" i="43"/>
  <c r="AM250" i="43"/>
  <c r="AN250" i="43"/>
  <c r="AE251" i="43"/>
  <c r="AF251" i="43"/>
  <c r="AG251" i="43"/>
  <c r="AH251" i="43"/>
  <c r="AI251" i="43"/>
  <c r="AJ251" i="43"/>
  <c r="AK251" i="43"/>
  <c r="AL251" i="43"/>
  <c r="AM251" i="43"/>
  <c r="AN251" i="43"/>
  <c r="AD256" i="43"/>
  <c r="AE256" i="43"/>
  <c r="AF256" i="43"/>
  <c r="AG256" i="43"/>
  <c r="AH256" i="43"/>
  <c r="AI256" i="43"/>
  <c r="AJ256" i="43"/>
  <c r="AK256" i="43"/>
  <c r="AL256" i="43"/>
  <c r="AM256" i="43"/>
  <c r="AN256" i="43"/>
  <c r="AD258" i="43"/>
  <c r="AE258" i="43"/>
  <c r="AF258" i="43"/>
  <c r="AG258" i="43"/>
  <c r="AH258" i="43"/>
  <c r="AI258" i="43"/>
  <c r="AJ258" i="43"/>
  <c r="AK258" i="43"/>
  <c r="AL258" i="43"/>
  <c r="AM258" i="43"/>
  <c r="AN258" i="43"/>
  <c r="AD259" i="43"/>
  <c r="AE259" i="43"/>
  <c r="AF259" i="43"/>
  <c r="AG259" i="43"/>
  <c r="AH259" i="43"/>
  <c r="AI259" i="43"/>
  <c r="AJ259" i="43"/>
  <c r="AK259" i="43"/>
  <c r="AL259" i="43"/>
  <c r="AM259" i="43"/>
  <c r="AN259" i="43"/>
  <c r="AD261" i="43"/>
  <c r="AE261" i="43"/>
  <c r="AF261" i="43"/>
  <c r="AG261" i="43"/>
  <c r="AH261" i="43"/>
  <c r="AI261" i="43"/>
  <c r="AJ261" i="43"/>
  <c r="AK261" i="43"/>
  <c r="AL261" i="43"/>
  <c r="AM261" i="43"/>
  <c r="AN261" i="43"/>
  <c r="AD264" i="43"/>
  <c r="AE264" i="43"/>
  <c r="AF264" i="43"/>
  <c r="AG264" i="43"/>
  <c r="AH264" i="43"/>
  <c r="AI264" i="43"/>
  <c r="AJ264" i="43"/>
  <c r="AK264" i="43"/>
  <c r="AL264" i="43"/>
  <c r="AM264" i="43"/>
  <c r="AN264" i="43"/>
  <c r="AP264" i="43"/>
  <c r="AF268" i="43"/>
  <c r="AG268" i="43"/>
  <c r="AH268" i="43"/>
  <c r="AI268" i="43"/>
  <c r="AJ268" i="43"/>
  <c r="AK268" i="43"/>
  <c r="AL268" i="43"/>
  <c r="AM268" i="43"/>
  <c r="AN268" i="43"/>
  <c r="AE269" i="43"/>
  <c r="AF269" i="43"/>
  <c r="AG269" i="43"/>
  <c r="AH269" i="43"/>
  <c r="AI269" i="43"/>
  <c r="AJ269" i="43"/>
  <c r="AK269" i="43"/>
  <c r="AL269" i="43"/>
  <c r="AM269" i="43"/>
  <c r="AN269" i="43"/>
  <c r="AF270" i="43"/>
  <c r="AG270" i="43"/>
  <c r="AH270" i="43"/>
  <c r="AI270" i="43"/>
  <c r="AJ270" i="43"/>
  <c r="AK270" i="43"/>
  <c r="AL270" i="43"/>
  <c r="AM270" i="43"/>
  <c r="AN270" i="43"/>
  <c r="AE273" i="43"/>
  <c r="AF273" i="43"/>
  <c r="AG273" i="43"/>
  <c r="AH273" i="43"/>
  <c r="AI273" i="43"/>
  <c r="AJ273" i="43"/>
  <c r="AK273" i="43"/>
  <c r="AL273" i="43"/>
  <c r="AM273" i="43"/>
  <c r="AN273" i="43"/>
  <c r="AE276" i="43"/>
  <c r="AF276" i="43"/>
  <c r="AG276" i="43"/>
  <c r="AH276" i="43"/>
  <c r="AI276" i="43"/>
  <c r="AJ276" i="43"/>
  <c r="AK276" i="43"/>
  <c r="AL276" i="43"/>
  <c r="AM276" i="43"/>
  <c r="AN276" i="43"/>
  <c r="AF278" i="43"/>
  <c r="AG278" i="43"/>
  <c r="AH278" i="43"/>
  <c r="AI278" i="43"/>
  <c r="AJ278" i="43"/>
  <c r="AK278" i="43"/>
  <c r="AL278" i="43"/>
  <c r="AM278" i="43"/>
  <c r="AN278" i="43"/>
  <c r="AE279" i="43"/>
  <c r="AF279" i="43"/>
  <c r="AG279" i="43"/>
  <c r="AH279" i="43"/>
  <c r="AI279" i="43"/>
  <c r="AJ279" i="43"/>
  <c r="AK279" i="43"/>
  <c r="AL279" i="43"/>
  <c r="AM279" i="43"/>
  <c r="AN279" i="43"/>
  <c r="AE282" i="43"/>
  <c r="AF282" i="43"/>
  <c r="AG282" i="43"/>
  <c r="AH282" i="43"/>
  <c r="AI282" i="43"/>
  <c r="AJ282" i="43"/>
  <c r="AK282" i="43"/>
  <c r="AL282" i="43"/>
  <c r="AM282" i="43"/>
  <c r="AN282" i="43"/>
  <c r="AE285" i="43"/>
  <c r="AF285" i="43"/>
  <c r="AG285" i="43"/>
  <c r="AH285" i="43"/>
  <c r="AI285" i="43"/>
  <c r="AJ285" i="43"/>
  <c r="AK285" i="43"/>
  <c r="AL285" i="43"/>
  <c r="AM285" i="43"/>
  <c r="AN285" i="43"/>
  <c r="AF286" i="43"/>
  <c r="AG286" i="43"/>
  <c r="AH286" i="43"/>
  <c r="AI286" i="43"/>
  <c r="AJ286" i="43"/>
  <c r="AK286" i="43"/>
  <c r="AL286" i="43"/>
  <c r="AM286" i="43"/>
  <c r="AN286" i="43"/>
  <c r="AE295" i="43"/>
  <c r="AF295" i="43"/>
  <c r="AG295" i="43"/>
  <c r="AH295" i="43"/>
  <c r="AI295" i="43"/>
  <c r="AJ295" i="43"/>
  <c r="AK295" i="43"/>
  <c r="AL295" i="43"/>
  <c r="AM295" i="43"/>
  <c r="AN295" i="43"/>
  <c r="AF297" i="43"/>
  <c r="AG297" i="43"/>
  <c r="AH297" i="43"/>
  <c r="AI297" i="43"/>
  <c r="AJ297" i="43"/>
  <c r="AK297" i="43"/>
  <c r="AL297" i="43"/>
  <c r="AM297" i="43"/>
  <c r="AN297" i="43"/>
  <c r="AF301" i="43"/>
  <c r="AG301" i="43"/>
  <c r="AH301" i="43"/>
  <c r="AI301" i="43"/>
  <c r="AJ301" i="43"/>
  <c r="AK301" i="43"/>
  <c r="AL301" i="43"/>
  <c r="AM301" i="43"/>
  <c r="AN301" i="43"/>
  <c r="AF302" i="43"/>
  <c r="AG302" i="43"/>
  <c r="AH302" i="43"/>
  <c r="AI302" i="43"/>
  <c r="AJ302" i="43"/>
  <c r="AK302" i="43"/>
  <c r="AL302" i="43"/>
  <c r="AM302" i="43"/>
  <c r="AN302" i="43"/>
  <c r="AF303" i="43"/>
  <c r="AG303" i="43"/>
  <c r="AH303" i="43"/>
  <c r="AI303" i="43"/>
  <c r="AJ303" i="43"/>
  <c r="AK303" i="43"/>
  <c r="AL303" i="43"/>
  <c r="AM303" i="43"/>
  <c r="AN303" i="43"/>
  <c r="AF304" i="43"/>
  <c r="AG304" i="43"/>
  <c r="AH304" i="43"/>
  <c r="AI304" i="43"/>
  <c r="AJ304" i="43"/>
  <c r="AK304" i="43"/>
  <c r="AL304" i="43"/>
  <c r="AM304" i="43"/>
  <c r="AN304" i="43"/>
  <c r="AF305" i="43"/>
  <c r="AG305" i="43"/>
  <c r="AH305" i="43"/>
  <c r="AI305" i="43"/>
  <c r="AJ305" i="43"/>
  <c r="AK305" i="43"/>
  <c r="AL305" i="43"/>
  <c r="AM305" i="43"/>
  <c r="AN305" i="43"/>
  <c r="AD311" i="43"/>
  <c r="AE311" i="43"/>
  <c r="AF311" i="43"/>
  <c r="AG311" i="43"/>
  <c r="AH311" i="43"/>
  <c r="AI311" i="43"/>
  <c r="AJ311" i="43"/>
  <c r="AK311" i="43"/>
  <c r="AL311" i="43"/>
  <c r="AM311" i="43"/>
  <c r="AN311" i="43"/>
  <c r="AP311" i="43"/>
  <c r="AD312" i="43"/>
  <c r="AE312" i="43"/>
  <c r="AF312" i="43"/>
  <c r="AG312" i="43"/>
  <c r="AH312" i="43"/>
  <c r="AI312" i="43"/>
  <c r="AJ312" i="43"/>
  <c r="AK312" i="43"/>
  <c r="AL312" i="43"/>
  <c r="AM312" i="43"/>
  <c r="AN312" i="43"/>
  <c r="AD313" i="43"/>
  <c r="AE313" i="43"/>
  <c r="AF313" i="43"/>
  <c r="AG313" i="43"/>
  <c r="AH313" i="43"/>
  <c r="AI313" i="43"/>
  <c r="AJ313" i="43"/>
  <c r="AK313" i="43"/>
  <c r="AL313" i="43"/>
  <c r="AM313" i="43"/>
  <c r="AN313" i="43"/>
  <c r="AD314" i="43"/>
  <c r="AE314" i="43"/>
  <c r="AF314" i="43"/>
  <c r="AG314" i="43"/>
  <c r="AH314" i="43"/>
  <c r="AI314" i="43"/>
  <c r="AJ314" i="43"/>
  <c r="AK314" i="43"/>
  <c r="AL314" i="43"/>
  <c r="AM314" i="43"/>
  <c r="AN314" i="43"/>
  <c r="AD315" i="43"/>
  <c r="AE315" i="43"/>
  <c r="AF315" i="43"/>
  <c r="AG315" i="43"/>
  <c r="AH315" i="43"/>
  <c r="AI315" i="43"/>
  <c r="AJ315" i="43"/>
  <c r="AK315" i="43"/>
  <c r="AL315" i="43"/>
  <c r="AM315" i="43"/>
  <c r="AN315" i="43"/>
  <c r="AP315" i="43"/>
  <c r="AD316" i="43"/>
  <c r="AE316" i="43"/>
  <c r="AF316" i="43"/>
  <c r="AG316" i="43"/>
  <c r="AH316" i="43"/>
  <c r="AI316" i="43"/>
  <c r="AJ316" i="43"/>
  <c r="AK316" i="43"/>
  <c r="AL316" i="43"/>
  <c r="AM316" i="43"/>
  <c r="AN316" i="43"/>
  <c r="AS316" i="43"/>
  <c r="AD317" i="43"/>
  <c r="AE317" i="43"/>
  <c r="AF317" i="43"/>
  <c r="AG317" i="43"/>
  <c r="AH317" i="43"/>
  <c r="AI317" i="43"/>
  <c r="AJ317" i="43"/>
  <c r="AK317" i="43"/>
  <c r="AL317" i="43"/>
  <c r="AM317" i="43"/>
  <c r="AN317" i="43"/>
  <c r="AS317" i="43"/>
  <c r="AD318" i="43"/>
  <c r="AE318" i="43"/>
  <c r="AF318" i="43"/>
  <c r="AG318" i="43"/>
  <c r="AH318" i="43"/>
  <c r="AI318" i="43"/>
  <c r="AJ318" i="43"/>
  <c r="AK318" i="43"/>
  <c r="AL318" i="43"/>
  <c r="AM318" i="43"/>
  <c r="AN318" i="43"/>
  <c r="AD319" i="43"/>
  <c r="AE319" i="43"/>
  <c r="AF319" i="43"/>
  <c r="AG319" i="43"/>
  <c r="AH319" i="43"/>
  <c r="AI319" i="43"/>
  <c r="AJ319" i="43"/>
  <c r="AK319" i="43"/>
  <c r="AL319" i="43"/>
  <c r="AM319" i="43"/>
  <c r="AN319" i="43"/>
  <c r="AD320" i="43"/>
  <c r="AE320" i="43"/>
  <c r="AF320" i="43"/>
  <c r="AG320" i="43"/>
  <c r="AH320" i="43"/>
  <c r="AI320" i="43"/>
  <c r="AJ320" i="43"/>
  <c r="AK320" i="43"/>
  <c r="AL320" i="43"/>
  <c r="AM320" i="43"/>
  <c r="AN320" i="43"/>
  <c r="AS320" i="43"/>
  <c r="AD321" i="43"/>
  <c r="AE321" i="43"/>
  <c r="AF321" i="43"/>
  <c r="AG321" i="43"/>
  <c r="AH321" i="43"/>
  <c r="AI321" i="43"/>
  <c r="AJ321" i="43"/>
  <c r="AK321" i="43"/>
  <c r="AL321" i="43"/>
  <c r="AM321" i="43"/>
  <c r="AN321" i="43"/>
  <c r="AS321" i="43"/>
  <c r="AD323" i="43"/>
  <c r="AE323" i="43"/>
  <c r="AF323" i="43"/>
  <c r="AG323" i="43"/>
  <c r="AH323" i="43"/>
  <c r="AI323" i="43"/>
  <c r="AJ323" i="43"/>
  <c r="AK323" i="43"/>
  <c r="AL323" i="43"/>
  <c r="AM323" i="43"/>
  <c r="AN323" i="43"/>
  <c r="AS323" i="43"/>
  <c r="AD324" i="43"/>
  <c r="AE324" i="43"/>
  <c r="AF324" i="43"/>
  <c r="AG324" i="43"/>
  <c r="AH324" i="43"/>
  <c r="AI324" i="43"/>
  <c r="AJ324" i="43"/>
  <c r="AK324" i="43"/>
  <c r="AL324" i="43"/>
  <c r="AM324" i="43"/>
  <c r="AN324" i="43"/>
  <c r="AS324" i="43"/>
  <c r="AD325" i="43"/>
  <c r="AE325" i="43"/>
  <c r="AF325" i="43"/>
  <c r="AG325" i="43"/>
  <c r="AH325" i="43"/>
  <c r="AI325" i="43"/>
  <c r="AJ325" i="43"/>
  <c r="AK325" i="43"/>
  <c r="AL325" i="43"/>
  <c r="AM325" i="43"/>
  <c r="AN325" i="43"/>
  <c r="AS325" i="43"/>
  <c r="AD326" i="43"/>
  <c r="AE326" i="43"/>
  <c r="AF326" i="43"/>
  <c r="AG326" i="43"/>
  <c r="AH326" i="43"/>
  <c r="AI326" i="43"/>
  <c r="AJ326" i="43"/>
  <c r="AK326" i="43"/>
  <c r="AL326" i="43"/>
  <c r="AM326" i="43"/>
  <c r="AN326" i="43"/>
  <c r="AS326" i="43"/>
  <c r="AE330" i="43"/>
  <c r="AF330" i="43"/>
  <c r="AG330" i="43"/>
  <c r="AH330" i="43"/>
  <c r="AI330" i="43"/>
  <c r="AJ330" i="43"/>
  <c r="AK330" i="43"/>
  <c r="AL330" i="43"/>
  <c r="AM330" i="43"/>
  <c r="AN330" i="43"/>
  <c r="AE331" i="43"/>
  <c r="AF331" i="43"/>
  <c r="AG331" i="43"/>
  <c r="AH331" i="43"/>
  <c r="AI331" i="43"/>
  <c r="AJ331" i="43"/>
  <c r="AK331" i="43"/>
  <c r="AL331" i="43"/>
  <c r="AM331" i="43"/>
  <c r="AN331" i="43"/>
  <c r="AE332" i="43"/>
  <c r="AF332" i="43"/>
  <c r="AG332" i="43"/>
  <c r="AH332" i="43"/>
  <c r="AI332" i="43"/>
  <c r="AJ332" i="43"/>
  <c r="AK332" i="43"/>
  <c r="AL332" i="43"/>
  <c r="AM332" i="43"/>
  <c r="AN332" i="43"/>
  <c r="AD333" i="43"/>
  <c r="AE333" i="43"/>
  <c r="AF333" i="43"/>
  <c r="AG333" i="43"/>
  <c r="AH333" i="43"/>
  <c r="AI333" i="43"/>
  <c r="AJ333" i="43"/>
  <c r="AK333" i="43"/>
  <c r="AL333" i="43"/>
  <c r="AM333" i="43"/>
  <c r="AN333" i="43"/>
  <c r="B6" i="253"/>
  <c r="C16" i="253"/>
  <c r="D16" i="253"/>
  <c r="E16" i="253"/>
  <c r="F16" i="253"/>
  <c r="G16" i="253"/>
  <c r="H16" i="253"/>
  <c r="I16" i="253"/>
  <c r="C19" i="253"/>
  <c r="D19" i="253"/>
  <c r="E19" i="253"/>
  <c r="F19" i="253"/>
  <c r="G19" i="253"/>
  <c r="H19" i="253"/>
  <c r="I19" i="253"/>
  <c r="C22" i="253"/>
  <c r="D22" i="253"/>
  <c r="E22" i="253"/>
  <c r="F22" i="253"/>
  <c r="G22" i="253"/>
  <c r="H22" i="253"/>
  <c r="I22" i="253"/>
  <c r="B23" i="253"/>
</calcChain>
</file>

<file path=xl/comments1.xml><?xml version="1.0" encoding="utf-8"?>
<comments xmlns="http://schemas.openxmlformats.org/spreadsheetml/2006/main">
  <authors>
    <author>Ram Zilka</author>
  </authors>
  <commentList>
    <comment ref="AD157" authorId="0" shapeId="0">
      <text>
        <r>
          <rPr>
            <sz val="9"/>
            <color indexed="81"/>
            <rFont val="Tahoma"/>
            <family val="2"/>
          </rPr>
          <t>Ahern Rentals Acquisition</t>
        </r>
      </text>
    </comment>
    <comment ref="T181" authorId="0" shapeId="0">
      <text>
        <r>
          <rPr>
            <sz val="9"/>
            <color indexed="81"/>
            <rFont val="Tahoma"/>
            <family val="2"/>
          </rPr>
          <t>Includes Other Intangible Assets</t>
        </r>
      </text>
    </comment>
  </commentList>
</comments>
</file>

<file path=xl/sharedStrings.xml><?xml version="1.0" encoding="utf-8"?>
<sst xmlns="http://schemas.openxmlformats.org/spreadsheetml/2006/main" count="555" uniqueCount="382">
  <si>
    <t>ROE</t>
  </si>
  <si>
    <t>EBIT</t>
  </si>
  <si>
    <t>Tax Rate</t>
  </si>
  <si>
    <t>EBIT*(1-Tax Rate)</t>
  </si>
  <si>
    <t>DD&amp;A</t>
  </si>
  <si>
    <t>Year</t>
  </si>
  <si>
    <t>Period</t>
  </si>
  <si>
    <t>Free Cash Flow to Firm</t>
  </si>
  <si>
    <t>WACC</t>
  </si>
  <si>
    <t>Discount Factor</t>
  </si>
  <si>
    <t>Current period adjustment</t>
  </si>
  <si>
    <t>PV FCFF</t>
  </si>
  <si>
    <t>Enterprise Value</t>
  </si>
  <si>
    <t>Less: Debt</t>
  </si>
  <si>
    <t>Less: Prefs</t>
  </si>
  <si>
    <t>Less: Minority Interest</t>
  </si>
  <si>
    <t>Plus: Net Cash</t>
  </si>
  <si>
    <t>Equity Value</t>
  </si>
  <si>
    <t>Shares Outstanding</t>
  </si>
  <si>
    <t>Intrinsic value/share</t>
  </si>
  <si>
    <t>Exit Share Price</t>
  </si>
  <si>
    <t>EPS</t>
  </si>
  <si>
    <t>FV FCFF</t>
  </si>
  <si>
    <t>Y/Y EPS Growth</t>
  </si>
  <si>
    <t>Y/Y FCFF Growth</t>
  </si>
  <si>
    <t>Discounted Cash Flow (DCF)</t>
  </si>
  <si>
    <t>Current year</t>
  </si>
  <si>
    <t>Risk free rate</t>
  </si>
  <si>
    <t>EQRP</t>
  </si>
  <si>
    <t>Cost of Debt</t>
  </si>
  <si>
    <t>After-tax Cost of Debt</t>
  </si>
  <si>
    <t>Current Price</t>
  </si>
  <si>
    <t>Pref Value</t>
  </si>
  <si>
    <t>Debt Value</t>
  </si>
  <si>
    <t>Override</t>
  </si>
  <si>
    <t>WACC - Model</t>
  </si>
  <si>
    <t>na</t>
  </si>
  <si>
    <t>Terminal Value Assumptions - EV</t>
  </si>
  <si>
    <t>Terminal Growth Rate</t>
  </si>
  <si>
    <t>Cost of Capital</t>
  </si>
  <si>
    <t>Excess ROIC</t>
  </si>
  <si>
    <t>Terminal Growth</t>
  </si>
  <si>
    <t>n=</t>
  </si>
  <si>
    <t>ROIC</t>
  </si>
  <si>
    <t>Avg. ROIC</t>
  </si>
  <si>
    <t>Avg. ROE</t>
  </si>
  <si>
    <t>Actual Company History</t>
  </si>
  <si>
    <t>Implied ROIC</t>
  </si>
  <si>
    <t>Implied Exit P/E (1Y Forward)</t>
  </si>
  <si>
    <t>ND/EBITDA</t>
  </si>
  <si>
    <t>Forecast</t>
  </si>
  <si>
    <t>Reinvest. Rate (Capex/EBIT)</t>
  </si>
  <si>
    <t>Date:</t>
  </si>
  <si>
    <t>Exchange:</t>
  </si>
  <si>
    <t>Ticker:</t>
  </si>
  <si>
    <t>Terminal Enterprise Value</t>
  </si>
  <si>
    <t>Terminal Equity Value</t>
  </si>
  <si>
    <t>Terminal Growth Spread</t>
  </si>
  <si>
    <t>Cap./EBIT</t>
  </si>
  <si>
    <t>Credit Spread</t>
  </si>
  <si>
    <t>Ticker Details</t>
  </si>
  <si>
    <t>CAGR</t>
  </si>
  <si>
    <t>EBITDA</t>
  </si>
  <si>
    <t>EBITDA Margin</t>
  </si>
  <si>
    <t>Income Statement</t>
  </si>
  <si>
    <t>SG&amp;A (incl. stock-based comp)</t>
  </si>
  <si>
    <t>Impairment</t>
  </si>
  <si>
    <t>Interest income</t>
  </si>
  <si>
    <t>Interest expense</t>
  </si>
  <si>
    <t>EBT</t>
  </si>
  <si>
    <t>Current tax</t>
  </si>
  <si>
    <t>Current tax rate</t>
  </si>
  <si>
    <t>Deferred tax</t>
  </si>
  <si>
    <t>Deferred tax rate</t>
  </si>
  <si>
    <t>Net Income</t>
  </si>
  <si>
    <t>Discontinued operations</t>
  </si>
  <si>
    <t>Minority Interest</t>
  </si>
  <si>
    <t>Prefs</t>
  </si>
  <si>
    <t>Net Income to Common</t>
  </si>
  <si>
    <t>Check</t>
  </si>
  <si>
    <t>W.A. shares outstanding (diluted)</t>
  </si>
  <si>
    <t>EPS to common</t>
  </si>
  <si>
    <t>EPS growth rate</t>
  </si>
  <si>
    <t>Cash Flow Statement</t>
  </si>
  <si>
    <t>Deferred taxes</t>
  </si>
  <si>
    <t>Share Based Comp</t>
  </si>
  <si>
    <t>Other</t>
  </si>
  <si>
    <t>Change in NWC</t>
  </si>
  <si>
    <t>Cash Flow from Operations</t>
  </si>
  <si>
    <t>Capex</t>
  </si>
  <si>
    <t>M&amp;A</t>
  </si>
  <si>
    <t>Cash Flow from Investing</t>
  </si>
  <si>
    <t>Change in debt</t>
  </si>
  <si>
    <t>Common dividends (net of DRIP)</t>
  </si>
  <si>
    <t>Cash Flow from Financing</t>
  </si>
  <si>
    <t>Other changes in cash</t>
  </si>
  <si>
    <t>Total change in cash</t>
  </si>
  <si>
    <t>Balance Sheet</t>
  </si>
  <si>
    <t>Investment Securities</t>
  </si>
  <si>
    <t>Current assets</t>
  </si>
  <si>
    <t>PP&amp;E</t>
  </si>
  <si>
    <t>Goodwill</t>
  </si>
  <si>
    <t>Intangibles</t>
  </si>
  <si>
    <t>Total assets</t>
  </si>
  <si>
    <t>Short-term debt</t>
  </si>
  <si>
    <t>Trade &amp; other payables</t>
  </si>
  <si>
    <t>Current liabilities</t>
  </si>
  <si>
    <t>Total liabilities</t>
  </si>
  <si>
    <t>Common equity</t>
  </si>
  <si>
    <t>Retained earnings and OCI</t>
  </si>
  <si>
    <t>Total liabilities &amp; equity</t>
  </si>
  <si>
    <t>non-cash NWC</t>
  </si>
  <si>
    <t>Gross Margin</t>
  </si>
  <si>
    <t>Net Margin</t>
  </si>
  <si>
    <t>Debt &amp; Interest Expense</t>
  </si>
  <si>
    <t>Total debt</t>
  </si>
  <si>
    <t>Net debt</t>
  </si>
  <si>
    <t>Average debt</t>
  </si>
  <si>
    <t>Interest rate</t>
  </si>
  <si>
    <t>Weighted-average basic (mln)</t>
  </si>
  <si>
    <t>Weighted-average diluted (mln)</t>
  </si>
  <si>
    <t>PP&amp;E &amp; Other Assets</t>
  </si>
  <si>
    <t>Ratios</t>
  </si>
  <si>
    <t>Book Value of Equity</t>
  </si>
  <si>
    <t>BVPS</t>
  </si>
  <si>
    <t>Invested Capital</t>
  </si>
  <si>
    <t>EBIT Margin</t>
  </si>
  <si>
    <t>Net margin (NI/S)</t>
  </si>
  <si>
    <t>Asset turnover (S/A)</t>
  </si>
  <si>
    <t>Leverage (A/E)</t>
  </si>
  <si>
    <t>Financial Statements</t>
  </si>
  <si>
    <t>Gross Revenue</t>
  </si>
  <si>
    <t>Cost of Revenue</t>
  </si>
  <si>
    <t>Operating Costs</t>
  </si>
  <si>
    <t>W.A. Shares Outstanding</t>
  </si>
  <si>
    <t>EPS Growth Rate</t>
  </si>
  <si>
    <t>Cash Flow From Investing</t>
  </si>
  <si>
    <t>Cash Flow From Financing</t>
  </si>
  <si>
    <t>Current Assets</t>
  </si>
  <si>
    <t>Cash &amp; Equivalents</t>
  </si>
  <si>
    <t>Total Assets</t>
  </si>
  <si>
    <t>Short-term Debt</t>
  </si>
  <si>
    <t>Current Liabilities</t>
  </si>
  <si>
    <t>Total Liabilities</t>
  </si>
  <si>
    <t>Long-term Debt</t>
  </si>
  <si>
    <t>Common Equity</t>
  </si>
  <si>
    <t>Segment Analysis</t>
  </si>
  <si>
    <t>Balance Sheet Drivers</t>
  </si>
  <si>
    <t>Profitability (Return)</t>
  </si>
  <si>
    <t>Profitability (Margins)</t>
  </si>
  <si>
    <t>Revenue</t>
  </si>
  <si>
    <t>EBITDA Margins</t>
  </si>
  <si>
    <t>Capex, M&amp;A</t>
  </si>
  <si>
    <t>Y/Y Revenue Growth</t>
  </si>
  <si>
    <t>Y/Y EBITDA Growth</t>
  </si>
  <si>
    <t>Cash Flow from Operating Activities</t>
  </si>
  <si>
    <t>Change in non-cash NWC</t>
  </si>
  <si>
    <t>ROIC (excl. excess cash)</t>
  </si>
  <si>
    <t>Gain(loss) assets held for sale</t>
  </si>
  <si>
    <t>Net Revenue</t>
  </si>
  <si>
    <t>CFO/share</t>
  </si>
  <si>
    <t>BVPS - ex.cash</t>
  </si>
  <si>
    <t>Invested Capital - ex.cash</t>
  </si>
  <si>
    <t>Terminal WACC</t>
  </si>
  <si>
    <t>Terminal WACC Assumptions</t>
  </si>
  <si>
    <t>Terminal D/EBITDA</t>
  </si>
  <si>
    <t>Terminal D/Cap</t>
  </si>
  <si>
    <t>Change in common equity (net)</t>
  </si>
  <si>
    <t>Model Drivers</t>
  </si>
  <si>
    <t>Impairments</t>
  </si>
  <si>
    <t>AwABTAVMT0NBTAFI/////wFQEgAAADtDSVFBVkcuTkFTREFRR1M6VFRXTy5JUV9MQVNUU0FMRVBSSUNFLjAxLzAxLzIwMTAuMzEvMTIvMjAxMAEAAABRqgUAAgAAABAxMC4yODI0NjAzMTc0NjAzAHD7R4YQcdgIZfFLhhBx2Ag7Q0lRQVZHLk5BU0RBUUdTOlRUV08uSVFfTEFTVFNBTEVQUklDRS4wMS8wMS8yMDE0LjMxLzEyLzIwMTQBAAAAUaoFAAIAAAAQMjIuMDY3OTE2NjY2NjY2NwBw+0eGEHHYCITKS4YQcdgIO0NJUUFWRy5OQVNEQVFHUzpUVFdPLklRX0xBU1RTQUxFUFJJQ0UuMDEvMDEvMjAxMi4zMS8xMi8yMDEyAQAAAFGqBQACAAAACjEyLjI4MDc3OTYAcPtHhhBx2Ahl8UuGEHHYCDtDSVFBVkcuTkFTREFRR1M6VFRXTy5JUV9MQVNUU0FMRVBSSUNFLjAxLzAxLzIwMDUuMzEvMTIvMjAwNQEAAABRqgUAAgAAABAyMy41MDQxNjc1Mzk2ODI1AHD7R4YQcdgIZfFLhhBx2Ag7Q0lRQVZHLk5BU0RBUUdTOlRUV08uSVFfTEFTVFNBTEVQUklDRS4wMS8wMS8yMDE3LjMxLzEyLzIwMTcBAAAAUaoFAAIAAAAQODAuODYwMTU5MzYyNTQ5OABw+0eGEHHYCIqjS4YQcdgIK0NJUS5OQVNEQVE6VFRXTy5JUV9MQVNUU0FMRVBSSUNFLjE1LzEwLzIwMjABAAAAUaoFAAIAAAAHMTY4LjAwNQBw+0eGEHHYCN92s4YQcdgIIUNJUS5OQVNEQVE6VFRXTy5JUV9MQVNUU0FMRVBSSUNFLgEAAABRqgUAAgAAAAcxNjguMDA1</t>
  </si>
  <si>
    <t>AKxEsIYQcdgI33azhhBx2Ag7Q0lRQVZHLk5BU0RBUUdTOlRUV08uSVFfTEFTVFNBTEVQUklDRS4wMS8wMS8yMDE5LjMxLzEyLzIwMTkBAAAAUaoFAAIAAAAQMTExLjgwMjIyMjIyMjIyMgBw+0eGEHHYCITKS4YQcdgIO0NJUUFWRy5OQVNEQVFHUzpUVFdPLklRX0xBU1RTQUxFUFJJQ0UuMDEvMDEvMjAwOS4zMS8xMi8yMDA5AQAAAFGqBQACAAAAEDkuMjEzNjcwNjM0OTIwNjQAcPtHhhBx2Ahl8UuGEHHYCDtDSVFBVkcuTkFTREFRR1M6VFRXTy5JUV9MQVNUU0FMRVBSSUNFLjAxLzAxLzIwMTEuMzEvMTIvMjAxMQEAAABRqgUAAgAAABAxNC4zNzQyMDYzNDkyMDYzAHD7R4YQcdgIZfFLhhBx2Ag7Q0lRQVZHLk5BU0RBUUdTOlRUV08uSVFfTEFTVFNBTEVQUklDRS4wMS8wMS8yMDE2LjMxLzEyLzIwMTYBAAAAUaoFAAIAAAAQNDAuMjQ4NTMxNzQ2MDMxNwBw+0eGEHHYCITKS4YQcdgIO0NJUUFWRy5OQVNEQVFHUzpUVFdPLklRX0xBU1RTQUxFUFJJQ0UuMDEvMDEvMjAyMC4zMS8xMi8yMDIwAQAAAFGqBQACAAAAEDEzOC43MTIzMzY2ODM0MTcAcPtHhhBx2AiEykuGEHHYCDtDSVFBVkcuTkFTREFRR1M6VFRXTy5JUV9MQVNUU0FMRVBSSUNFLjAxLzAxLzIwMDcuMzEvMTIvMjAwNwEAAABRqgUAAgAAABAxOC4yNjM3NDAyMzkwNDM4AHD7R4YQcdgIZfFLhhBx2Ag7Q0lRQVZHLk5BU0RBUUdTOlRUV08uSVFfTEFT</t>
  </si>
  <si>
    <t>VFNBTEVQUklDRS4wMS8wMS8yMDE4LjMxLzEyLzIwMTgBAAAAUaoFAAIAAAAQMTE1Ljg5NzUwOTk2MDE1OQBw+0eGEHHYCITKS4YQcdgIO0NJUUFWRy5OQVNEQVFHUzpUVFdPLklRX0xBU1RTQUxFUFJJQ0UuMDEvMDEvMjAwOC4zMS8xMi8yMDA4AQAAAFGqBQACAAAAEDIwLjEyMzI4MDYzMjQxMTEAcPtHhhBx2AgpF0yGEHHYCDtDSVFBVkcuTkFTREFRR1M6VFRXTy5JUV9MQVNUU0FMRVBSSUNFLjAxLzAxLzIwMTUuMzEvMTIvMjAxNQEAAABRqgUAAgAAABAyOS4yNjcxNDI4NTcxNDI5AHD7R4YQcdgIhMpLhhBx2Ag7Q0lRQVZHLk5BU0RBUUdTOlRUV08uSVFfTEFTVFNBTEVQUklDRS4wMS8wMS8yMDEzLjMxLzEyLzIwMTMBAAAAUaoFAAIAAAAQMTYuMTc2MTc0NjAzMTc0NgBw+0eGEHHYCITKS4YQcdgIO0NJUUFWRy5OQVNEQVFHUzpUVFdPLklRX0xBU1RTQUxFUFJJQ0UuMDEvMDEvMjAwNi4zMS8xMi8yMDA2AQAAAFGqBQACAAAAEDE1LjE5NDU0MTQzNDI2MjkAcPtHhhBx2Ahl8UuGEHHYCA==</t>
  </si>
  <si>
    <t>Other - Capex</t>
  </si>
  <si>
    <t>Operating Income</t>
  </si>
  <si>
    <t>SG&amp;A</t>
  </si>
  <si>
    <t>Delta</t>
  </si>
  <si>
    <t>Remaining Useful Life</t>
  </si>
  <si>
    <t>Revenue/PP&amp;E</t>
  </si>
  <si>
    <t>non-cash NWC as % of revenue</t>
  </si>
  <si>
    <t>Opening ROU</t>
  </si>
  <si>
    <t>Ending ROU</t>
  </si>
  <si>
    <t>Actual Change in non-cash NWC</t>
  </si>
  <si>
    <t>P/B</t>
  </si>
  <si>
    <t>Cash</t>
  </si>
  <si>
    <t>Trade and other receivables</t>
  </si>
  <si>
    <t>Inventories</t>
  </si>
  <si>
    <t>Prepaid expenses and other assets</t>
  </si>
  <si>
    <t>Other financial liabilities</t>
  </si>
  <si>
    <t>Deferred revenue and other liabilities</t>
  </si>
  <si>
    <t>Income taxes payable</t>
  </si>
  <si>
    <t>Borrowings</t>
  </si>
  <si>
    <t>Exchange rights</t>
  </si>
  <si>
    <t>Foreign exchange translation reserve</t>
  </si>
  <si>
    <t>D&amp;A</t>
  </si>
  <si>
    <t>Special charges</t>
  </si>
  <si>
    <t>Other expenses (income)</t>
  </si>
  <si>
    <t>Cash tax</t>
  </si>
  <si>
    <t>Cost of sales</t>
  </si>
  <si>
    <t>Operating Margin</t>
  </si>
  <si>
    <t>Repayment of contingent and deferred consideration</t>
  </si>
  <si>
    <t>Payments on lease liabilites</t>
  </si>
  <si>
    <t>Interest expense on borrowings</t>
  </si>
  <si>
    <t>Other int. expense</t>
  </si>
  <si>
    <t>Other finance expense</t>
  </si>
  <si>
    <t>Total finance expense</t>
  </si>
  <si>
    <t>Other financial liabilites</t>
  </si>
  <si>
    <t>Lease liability</t>
  </si>
  <si>
    <t>Lease liability as a % of Rev.</t>
  </si>
  <si>
    <t>Lease liability as a % of PP&amp;E</t>
  </si>
  <si>
    <t>Avg remain lease life</t>
  </si>
  <si>
    <t>Net income Margin</t>
  </si>
  <si>
    <t>Revenue Growth Attributable to M&amp;A</t>
  </si>
  <si>
    <t>Product Rev.</t>
  </si>
  <si>
    <t>Service Rev.</t>
  </si>
  <si>
    <t>Total revenue</t>
  </si>
  <si>
    <t>Gross profit</t>
  </si>
  <si>
    <t>PP&amp;E D&amp;A</t>
  </si>
  <si>
    <t>ROU D&amp;A</t>
  </si>
  <si>
    <t>Intangible D&amp;A</t>
  </si>
  <si>
    <t>Other D&amp;A</t>
  </si>
  <si>
    <t>Total D&amp;A</t>
  </si>
  <si>
    <t>Opening PP&amp;E, Excl. ROU</t>
  </si>
  <si>
    <t>Ending PP&amp;E, Excl. ROU</t>
  </si>
  <si>
    <t>Opening Intangibles</t>
  </si>
  <si>
    <t>Ending Intangibles</t>
  </si>
  <si>
    <t>Capex as a % of DD&amp;A</t>
  </si>
  <si>
    <t>Organic additions</t>
  </si>
  <si>
    <t>ROU/PP&amp;E</t>
  </si>
  <si>
    <t>ROU/Revenue</t>
  </si>
  <si>
    <t>Capex as a % of D&amp;A</t>
  </si>
  <si>
    <t>SG&amp;A as a % of Rev.</t>
  </si>
  <si>
    <t>Other as a % of Rev.</t>
  </si>
  <si>
    <t>Other Non-current assets</t>
  </si>
  <si>
    <t>Other financial liabilities - Current</t>
  </si>
  <si>
    <t>Other financial liabilities - Non Current</t>
  </si>
  <si>
    <t>Deferred tax Liability</t>
  </si>
  <si>
    <t>Other - Financing</t>
  </si>
  <si>
    <t>Current/Total</t>
  </si>
  <si>
    <t>Net Trade as a % of revenue</t>
  </si>
  <si>
    <t>Other as a % of revenue</t>
  </si>
  <si>
    <t>Inventory as a % of product revenue</t>
  </si>
  <si>
    <t>PP&amp;E, excl ROU - Capex</t>
  </si>
  <si>
    <t>Intangibles - Capex</t>
  </si>
  <si>
    <t>PP&amp;E, excl ROU - Other</t>
  </si>
  <si>
    <t>Revenue/Intangibles</t>
  </si>
  <si>
    <t>Other expenses</t>
  </si>
  <si>
    <t>Adj. EBITDA Margin</t>
  </si>
  <si>
    <t>Change in fair value of contingent consideration</t>
  </si>
  <si>
    <t>Share price ($/share)</t>
  </si>
  <si>
    <t>Other CFO adj.</t>
  </si>
  <si>
    <t>General</t>
  </si>
  <si>
    <t>Specialty</t>
  </si>
  <si>
    <t>Rental Asset D&amp;A</t>
  </si>
  <si>
    <t>Non Rental D&amp;A</t>
  </si>
  <si>
    <t>Merger Related Costs</t>
  </si>
  <si>
    <t>Restructuring Charge</t>
  </si>
  <si>
    <t>General Rev. Growth, YoY</t>
  </si>
  <si>
    <t>Specialty Rev. Growth, YoY</t>
  </si>
  <si>
    <t>Other Rev. Growth, YoY</t>
  </si>
  <si>
    <t>Specialty Rev. as a % of Total</t>
  </si>
  <si>
    <t>Asset Disposals</t>
  </si>
  <si>
    <t>Additional paid-in capital</t>
  </si>
  <si>
    <t>Adj EBITDA</t>
  </si>
  <si>
    <t>D/Adj EBITDA</t>
  </si>
  <si>
    <t>Depreciation &amp; Amortization Total</t>
  </si>
  <si>
    <t>D&amp;A Rental Equipment</t>
  </si>
  <si>
    <t>Depreciation Non-Rental</t>
  </si>
  <si>
    <t>Amortization Non-Rental</t>
  </si>
  <si>
    <t>Total D&amp;A Non-Rental Equipment</t>
  </si>
  <si>
    <t>D&amp;A Rental Equipment % of Sales</t>
  </si>
  <si>
    <t>Depreciation Non-Rental % of Sales</t>
  </si>
  <si>
    <t>Amortization Non-Rental % of Sales</t>
  </si>
  <si>
    <t>Total D&amp;A Non-Rental Equipment % of Sales</t>
  </si>
  <si>
    <t>Gross Capex as % of Sales</t>
  </si>
  <si>
    <t>Asset Sales as % of Sales</t>
  </si>
  <si>
    <t>Net Capex as % of Sales</t>
  </si>
  <si>
    <t>Net Capex/Total D&amp;A</t>
  </si>
  <si>
    <t>Avg OEC</t>
  </si>
  <si>
    <t>Inflation</t>
  </si>
  <si>
    <t>Fleet Productivity</t>
  </si>
  <si>
    <t xml:space="preserve">Volume </t>
  </si>
  <si>
    <t>Price</t>
  </si>
  <si>
    <t>Ancillary &amp; Re-Rent Revenue</t>
  </si>
  <si>
    <t>Total Rental Equipment Revenue Growth</t>
  </si>
  <si>
    <t>Other Sales Growth</t>
  </si>
  <si>
    <t>Other Sales % of Total</t>
  </si>
  <si>
    <t>Total Reported Growth</t>
  </si>
  <si>
    <t>Fleet Capex</t>
  </si>
  <si>
    <t>Ending OEC</t>
  </si>
  <si>
    <t>OEC Beginning</t>
  </si>
  <si>
    <t>Average OEC</t>
  </si>
  <si>
    <t>AVG</t>
  </si>
  <si>
    <t>Notes</t>
  </si>
  <si>
    <t>Other/Disposals</t>
  </si>
  <si>
    <t>Costs</t>
  </si>
  <si>
    <t>Impact of FVM of Acquired Fleet</t>
  </si>
  <si>
    <t>AR securitization facility expiring 2022</t>
  </si>
  <si>
    <t>$3.75b ABL expiring 2024</t>
  </si>
  <si>
    <t>Term loan facility expiring 2025</t>
  </si>
  <si>
    <t>5 7/8 Senior Notes due 2026</t>
  </si>
  <si>
    <t>5 1/2 Senior Notes due 2025</t>
  </si>
  <si>
    <t>4 5/8 Senior Notes due 2025</t>
  </si>
  <si>
    <t>6 1/2 Senior Notes due 2026</t>
  </si>
  <si>
    <t>5 1/2 Senior Notes due 2027</t>
  </si>
  <si>
    <t>3 7/8 Senior Secured Notes due 2027</t>
  </si>
  <si>
    <t>4 7/8 Senior Notes due 2028</t>
  </si>
  <si>
    <t>Finance Leases</t>
  </si>
  <si>
    <t>Total Debt</t>
  </si>
  <si>
    <t>Share of Disposals on Trl 5Y Basis</t>
  </si>
  <si>
    <t>NYSE</t>
  </si>
  <si>
    <t>URI</t>
  </si>
  <si>
    <t>Implied Interest Rate</t>
  </si>
  <si>
    <t>Net Interest Expense</t>
  </si>
  <si>
    <t>Weighted Average Interest Rate %</t>
  </si>
  <si>
    <t>Other Fees</t>
  </si>
  <si>
    <t>Gain on Sales of Rental Equipment</t>
  </si>
  <si>
    <t>Proceeds from Sales of Equipment</t>
  </si>
  <si>
    <t>Implied Book Value</t>
  </si>
  <si>
    <t>P/B Sale Multiple</t>
  </si>
  <si>
    <t>2Yr Average</t>
  </si>
  <si>
    <t>Operating Lease Liability</t>
  </si>
  <si>
    <t>ROU Assets</t>
  </si>
  <si>
    <t>Revenue/PPE (x)</t>
  </si>
  <si>
    <t>Difference</t>
  </si>
  <si>
    <t>Change YoY</t>
  </si>
  <si>
    <t>Difference/2</t>
  </si>
  <si>
    <t>Asset Sales</t>
  </si>
  <si>
    <t>Target P/E</t>
  </si>
  <si>
    <t>Esimated Share Price</t>
  </si>
  <si>
    <t>Useful Life</t>
  </si>
  <si>
    <t>Salvage Value</t>
  </si>
  <si>
    <t>Revenues</t>
  </si>
  <si>
    <t>Taxes</t>
  </si>
  <si>
    <t>FCF</t>
  </si>
  <si>
    <t>IRR</t>
  </si>
  <si>
    <t>Less Taxes</t>
  </si>
  <si>
    <t>Less Change in NWC</t>
  </si>
  <si>
    <t>Less Capex</t>
  </si>
  <si>
    <t>Depreciation Per Annum</t>
  </si>
  <si>
    <t>Maintenance Capex % of Sales</t>
  </si>
  <si>
    <t>PPE Book Value</t>
  </si>
  <si>
    <t>Exit BV Multiple</t>
  </si>
  <si>
    <t>Assumptions</t>
  </si>
  <si>
    <t>Operating Lease Liabilities</t>
  </si>
  <si>
    <t xml:space="preserve">ROU D&amp;A </t>
  </si>
  <si>
    <t>Peer Comparisons</t>
  </si>
  <si>
    <t>Aggreko PLC</t>
  </si>
  <si>
    <t>H&amp;E Equipment Services Inc</t>
  </si>
  <si>
    <t>Ashtead Group PLC</t>
  </si>
  <si>
    <t>Herc Holdings Inc</t>
  </si>
  <si>
    <t>'02-21</t>
  </si>
  <si>
    <t>Half-year adjustment</t>
  </si>
  <si>
    <t>Adj. FCF Margin</t>
  </si>
  <si>
    <t>'21-31</t>
  </si>
  <si>
    <t>'22-31</t>
  </si>
  <si>
    <t>'12-21</t>
  </si>
  <si>
    <t>Locations</t>
  </si>
  <si>
    <t>Revenue Per Location</t>
  </si>
  <si>
    <t>Discount to IV</t>
  </si>
  <si>
    <t>Estimated IRR</t>
  </si>
  <si>
    <t>ROE - excl. cash</t>
  </si>
  <si>
    <t>Sources of Cashflow</t>
  </si>
  <si>
    <t>Uses of Cashflow</t>
  </si>
  <si>
    <t>%</t>
  </si>
  <si>
    <t>Total</t>
  </si>
  <si>
    <t>Share Buybacks</t>
  </si>
  <si>
    <t>Dividends</t>
  </si>
  <si>
    <t>FCF Conversion (% Adj EBITDA)</t>
  </si>
  <si>
    <t>Beta (levered)</t>
  </si>
  <si>
    <t>Segments</t>
  </si>
  <si>
    <t>Specialty Equipment Gross Profits</t>
  </si>
  <si>
    <t>Specialty GM%</t>
  </si>
  <si>
    <t>General Equipment Gross Profits</t>
  </si>
  <si>
    <t>General GM%</t>
  </si>
  <si>
    <t>Other GM%</t>
  </si>
  <si>
    <t>Other Gross Profits</t>
  </si>
  <si>
    <t>Total GM%</t>
  </si>
  <si>
    <t>Cost of Preferred Equity</t>
  </si>
  <si>
    <t>Cost of Common Equity</t>
  </si>
  <si>
    <t>Inputs</t>
  </si>
  <si>
    <t>CAGR 21-31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</si>
</sst>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2">
    <numFmt numFmtId="8" formatCode="&quot;$&quot;#,##0.00_);[Red]\(&quot;$&quot;#,##0.00\)"/>
    <numFmt numFmtId="43" formatCode="_(* #,##0.00_);_(* \(#,##0.00\);_(* &quot;-&quot;??_);_(@_)"/>
    <numFmt numFmtId="164" formatCode="&quot;$&quot;#,##0;\-&quot;$&quot;#,##0"/>
    <numFmt numFmtId="165" formatCode="&quot;$&quot;#,##0;[Red]\-&quot;$&quot;#,##0"/>
    <numFmt numFmtId="166" formatCode="&quot;$&quot;#,##0.00;[Red]\-&quot;$&quot;#,##0.00"/>
    <numFmt numFmtId="167" formatCode="_-&quot;$&quot;* #,##0_-;\-&quot;$&quot;* #,##0_-;_-&quot;$&quot;* &quot;-&quot;_-;_-@_-"/>
    <numFmt numFmtId="168" formatCode="_-* #,##0_-;\-* #,##0_-;_-* &quot;-&quot;_-;_-@_-"/>
    <numFmt numFmtId="169" formatCode="_-&quot;$&quot;* #,##0.00_-;\-&quot;$&quot;* #,##0.00_-;_-&quot;$&quot;* &quot;-&quot;??_-;_-@_-"/>
    <numFmt numFmtId="170" formatCode="_-* #,##0.00_-;\-* #,##0.00_-;_-* &quot;-&quot;??_-;_-@_-"/>
    <numFmt numFmtId="171" formatCode="0.0\x"/>
    <numFmt numFmtId="172" formatCode="0.0%"/>
    <numFmt numFmtId="173" formatCode="&quot;$&quot;#,##0.00"/>
    <numFmt numFmtId="174" formatCode=";;;"/>
    <numFmt numFmtId="175" formatCode="yy\-mm\-dd;@"/>
    <numFmt numFmtId="176" formatCode="&quot;$&quot;#,##0"/>
    <numFmt numFmtId="177" formatCode="#,##0.000"/>
    <numFmt numFmtId="178" formatCode="0.0000"/>
    <numFmt numFmtId="179" formatCode="#,##0.0"/>
    <numFmt numFmtId="180" formatCode="0.0"/>
    <numFmt numFmtId="181" formatCode="_(* #,##0_);_(* \(#,##0\);_(* &quot;-&quot;??_);_(@_)"/>
    <numFmt numFmtId="182" formatCode="#,##0;\(#,##0\);\-"/>
    <numFmt numFmtId="183" formatCode="#,##0.0\ ;\(#,##0.0\)"/>
    <numFmt numFmtId="184" formatCode="#,##0,;;;&quot;$K&quot;"/>
    <numFmt numFmtId="185" formatCode="_ * #,##0.00_ ;_ * \-#,##0.00_ ;_ * &quot;-&quot;??_ ;_ @_ "/>
    <numFmt numFmtId="186" formatCode="#,##0.0_);\(#,##0.0\);0_._0_)"/>
    <numFmt numFmtId="187" formatCode="0.0_)\%;\(0.0\)\%;0.0_)\%;@_)_%"/>
    <numFmt numFmtId="188" formatCode="#,##0.0_)_%;\(#,##0.0\)_%;0.0_)_%;@_)_%"/>
    <numFmt numFmtId="189" formatCode="#,##0.0_);\(#,##0.0\);#,##0.0_);@_)"/>
    <numFmt numFmtId="190" formatCode="dd\-mmm\-yy_)"/>
    <numFmt numFmtId="191" formatCode="#,##0.0_);\(#,##0.0\)"/>
    <numFmt numFmtId="192" formatCode="&quot;$&quot;_(#,##0.00_);&quot;$&quot;\(#,##0.00\);&quot;$&quot;_(0.00_);@_)"/>
    <numFmt numFmtId="193" formatCode="&quot;$&quot;_(#,##0.00_);&quot;$&quot;\(#,##0.00\)"/>
    <numFmt numFmtId="194" formatCode="&quot;$&quot;#,##0.000_);[Red]\(&quot;$&quot;#,##0.000\)"/>
    <numFmt numFmtId="195" formatCode="&quot;£&quot;_(#,##0.00_);&quot;£&quot;\(#,##0.00\)"/>
    <numFmt numFmtId="196" formatCode="&quot;£&quot;_(#,##0.00_);&quot;£&quot;\(#,##0.00\);&quot;£&quot;_(0.00_);@_)"/>
    <numFmt numFmtId="197" formatCode="#,##0.00_);\(#,##0.00\);0.00_);@_)"/>
    <numFmt numFmtId="198" formatCode="0.0_)"/>
    <numFmt numFmtId="199" formatCode="\€_(#,##0.00_);\€\(#,##0.00\);\€_(0.00_);@_)"/>
    <numFmt numFmtId="200" formatCode="0.00_)"/>
    <numFmt numFmtId="201" formatCode="#,##0_)\x;\(#,##0\)\x;0_)\x;@_)_x"/>
    <numFmt numFmtId="202" formatCode="#,##0.0_)\x;\(#,##0.0\)\x;0.0_)\x;@_)_x"/>
    <numFmt numFmtId="203" formatCode="#,##0.0_)\x;\(#,##0.0\)\x"/>
    <numFmt numFmtId="204" formatCode="&quot;$&quot;#,##0.0000_);[Red]\(&quot;$&quot;#,##0.0000\)"/>
    <numFmt numFmtId="205" formatCode="#,##0_)_x;\(#,##0\)_x;0_)_x;@_)_x"/>
    <numFmt numFmtId="206" formatCode="#,##0.0_)_x;\(#,##0.0\)_x;0.0_)_x;@_)_x"/>
    <numFmt numFmtId="207" formatCode="#,##0.0_)_x;\(#,##0.0\)_x"/>
    <numFmt numFmtId="208" formatCode="&quot;$&quot;#,##0.0_);[Red]\(&quot;$&quot;#,##0.0\)"/>
    <numFmt numFmtId="209" formatCode="0.0_)\%;\(0.0\)\%"/>
    <numFmt numFmtId="210" formatCode="#,##0.000_);\(#,##0.000\)"/>
    <numFmt numFmtId="211" formatCode="#,##0.0_)_%;\(#,##0.0\)_%"/>
    <numFmt numFmtId="212" formatCode="&quot;!&quot;#,##0_);\(&quot;!&quot;#,##0\)"/>
    <numFmt numFmtId="213" formatCode="_(* #,##0_);_(* \(#,##0\);_(* &quot; - &quot;_);_(@_)"/>
    <numFmt numFmtId="214" formatCode="#,##0,\ ;[Red]\(#,##0,\);&quot;&quot;"/>
    <numFmt numFmtId="215" formatCode="#,##0,_$;\-#,##0,_$"/>
    <numFmt numFmtId="216" formatCode="#,##0;\-#,##0;&quot;-&quot;"/>
    <numFmt numFmtId="217" formatCode="0.00000000%"/>
    <numFmt numFmtId="218" formatCode="0.0&quot;  &quot;"/>
    <numFmt numFmtId="219" formatCode="0.000&quot;  &quot;"/>
    <numFmt numFmtId="220" formatCode="0.0000&quot;  &quot;"/>
    <numFmt numFmtId="221" formatCode="0.00000&quot;  &quot;"/>
    <numFmt numFmtId="222" formatCode="0%;\(0%\)"/>
    <numFmt numFmtId="223" formatCode="0.00&quot;  &quot;"/>
    <numFmt numFmtId="224" formatCode="#,##0\ ;[Red]\(#,##0\)"/>
    <numFmt numFmtId="225" formatCode="[$-409]mmmm\ d\,\ yyyy;@"/>
    <numFmt numFmtId="226" formatCode="#,##0.00\ &quot;F&quot;;[Red]\-#,##0.00\ &quot;F&quot;"/>
    <numFmt numFmtId="227" formatCode="&quot;$&quot;#,##0.0_);\(&quot;$&quot;#,##0.0\)"/>
    <numFmt numFmtId="228" formatCode="_(&quot;$&quot;* #,##0.0_);_(&quot;$&quot;* \(#,##0.0\);_(&quot;$&quot;* &quot;-&quot;??_);_(@_)"/>
    <numFmt numFmtId="229" formatCode="_-* #,##0.0\ _F_-;\-* #,##0.0\ _F_-;_-* \-?\ _F_-;_-@_-"/>
    <numFmt numFmtId="230" formatCode="&quot;\&quot;#,##0;&quot;\&quot;&quot;\&quot;&quot;\&quot;&quot;\&quot;\-#,##0"/>
    <numFmt numFmtId="231" formatCode="&quot;$&quot;#,##0\ ;\(&quot;$&quot;#,##0\)"/>
    <numFmt numFmtId="232" formatCode="0.00000"/>
    <numFmt numFmtId="233" formatCode="_(* #,##0_);_(* \(#,##0\);_(* &quot;0&quot;??_);_(@_)"/>
    <numFmt numFmtId="234" formatCode="#,##0;\(#,##0\)"/>
    <numFmt numFmtId="235" formatCode="#,##0.00000"/>
    <numFmt numFmtId="236" formatCode="#,##0.0;\(#,##0.0\)"/>
    <numFmt numFmtId="237" formatCode="mmm\-d\-yyyy"/>
    <numFmt numFmtId="238" formatCode="_(* #,##0_);_(* \(#,##0\);_(* &quot;&quot;\ \-\ &quot;&quot;_);_(@_)"/>
    <numFmt numFmtId="239" formatCode="_(* #,##0_);[Red]_(* \(#,##0\);_(* &quot;&quot;\ \-\ &quot;&quot;_);_(@_)"/>
    <numFmt numFmtId="240" formatCode="#,##0,_$;[Red]\-#,##0,_$"/>
    <numFmt numFmtId="241" formatCode="#,##0.00,_$;[Red]\-#,##0.00,_$"/>
    <numFmt numFmtId="242" formatCode="_(* #,###.00_);_(* \(#,###.00\);_(* &quot;-&quot;??_);_(@_)"/>
    <numFmt numFmtId="243" formatCode="_(&quot;$&quot;* \ #,##0.00_);_(&quot;$&quot;* \ \(#,##0.00\);_(&quot;$&quot;* \ &quot;-&quot;??_);_(@_)"/>
    <numFmt numFmtId="244" formatCode="_(&quot;$&quot;* #,##0,_);_(&quot;$&quot;* \(#,##0,\);_(&quot;$&quot;* &quot;-&quot;_);_(@_)"/>
    <numFmt numFmtId="245" formatCode="_([$€]* #,##0.00_);_([$€]* \(#,##0.00\);_([$€]* &quot;-&quot;??_);_(@_)"/>
    <numFmt numFmtId="246" formatCode="_-* #,##0.00\ [$€]_-;\-* #,##0.00\ [$€]_-;_-* &quot;-&quot;??\ [$€]_-;_-@_-"/>
    <numFmt numFmtId="247" formatCode="_-* #,##0.00\ &quot;€&quot;_-;\-* #,##0.00\ &quot;€&quot;_-;_-* &quot;-&quot;??\ &quot;€&quot;_-;_-@_-"/>
    <numFmt numFmtId="248" formatCode="\$#,##0_);[Red]&quot;($&quot;#,##0\)"/>
    <numFmt numFmtId="249" formatCode="#,##0,,,\ ;;;&quot;Gb/s&quot;"/>
    <numFmt numFmtId="250" formatCode="&quot;$&quot;#,##0,_);\(&quot;$&quot;#,##0\)"/>
    <numFmt numFmtId="251" formatCode="0;;"/>
    <numFmt numFmtId="252" formatCode="_-* #,##0.00\ &quot;DM&quot;_-;\-* #,##0.00\ &quot;DM&quot;_-;_-* &quot;-&quot;??\ &quot;DM&quot;_-;_-@_-"/>
    <numFmt numFmtId="253" formatCode="#,##0.0_);[Red]\(#,##0.0\)"/>
    <numFmt numFmtId="254" formatCode="#,##0.000%_);[Red]\(#,##0.000%\)"/>
    <numFmt numFmtId="255" formatCode="mm/dd/yy;;;"/>
    <numFmt numFmtId="256" formatCode="#,##0,;;;&quot;Kb/s&quot;"/>
    <numFmt numFmtId="257" formatCode="#,##0,,;;;&quot;Mb/s&quot;"/>
    <numFmt numFmtId="258" formatCode="_-* #,##0\ _D_M_-;\-* #,##0\ _D_M_-;_-* &quot;-&quot;\ _D_M_-;_-@_-"/>
    <numFmt numFmtId="259" formatCode="_-* #,##0.00\ _D_M_-;\-* #,##0.00\ _D_M_-;_-* &quot;-&quot;??\ _D_M_-;_-@_-"/>
    <numFmt numFmtId="260" formatCode="&quot;$&quot;0.000"/>
    <numFmt numFmtId="261" formatCode="_-* #,##0\ &quot;DM&quot;_-;\-* #,##0\ &quot;DM&quot;_-;_-* &quot;-&quot;\ &quot;DM&quot;_-;_-@_-"/>
    <numFmt numFmtId="262" formatCode="_-&quot;£&quot;* #,##0.00_-;\-&quot;£&quot;* #,##0.00_-;_-&quot;£&quot;* &quot;-&quot;??_-;_-@_-"/>
    <numFmt numFmtId="263" formatCode="0.0;\(0.0\)"/>
    <numFmt numFmtId="264" formatCode="#,##0.0_);[Red]\(#,##0.0\);&quot;N/A &quot;"/>
    <numFmt numFmtId="265" formatCode="###0.0_x;\(###0.0\)_x"/>
    <numFmt numFmtId="266" formatCode="\$#,##0_);&quot;($&quot;#,##0\)"/>
    <numFmt numFmtId="267" formatCode="#,##0.0%_);\(#,##0.0&quot;%)&quot;"/>
    <numFmt numFmtId="268" formatCode="#,##0.0,,_);\(#,##0.0,,\);\-_)"/>
    <numFmt numFmtId="269" formatCode="#,##0_);\(#,##0\);\-_)"/>
    <numFmt numFmtId="270" formatCode="_-* #,##0.000000_-;\-* #,##0.000000_-;_-* \-??_-;_-@_-"/>
    <numFmt numFmtId="271" formatCode="#,##0.0,_);\(#,##0.0,\);\-_)"/>
    <numFmt numFmtId="272" formatCode="#,##0.00_);\(#,##0.00\);\-_)"/>
    <numFmt numFmtId="273" formatCode="0.0%&quot;NetPPE/sales&quot;"/>
    <numFmt numFmtId="274" formatCode="#,##0&quot; &quot;\ &quot; &quot;;[Red]\(#,##0\)\ &quot; &quot;;&quot;—&quot;&quot; &quot;&quot; &quot;&quot; &quot;&quot; &quot;"/>
    <numFmt numFmtId="275" formatCode="0.0%&quot;NWI/Sls&quot;"/>
    <numFmt numFmtId="276" formatCode="_(\$* #,##0.00_);_(\$* \(#,##0.00\);_(\$* \-??_);_(@_)"/>
    <numFmt numFmtId="277" formatCode="mmmm\ dd\,\ yyyy"/>
    <numFmt numFmtId="278" formatCode="0.000000000"/>
    <numFmt numFmtId="279" formatCode="_(* #,##0_);_(* \(#,##0\);_(* \-_);_(@_)"/>
    <numFmt numFmtId="280" formatCode="0.000000"/>
    <numFmt numFmtId="281" formatCode="0.0%&quot;Sales&quot;"/>
    <numFmt numFmtId="282" formatCode="0.0%_);\(0.0%\)"/>
    <numFmt numFmtId="283" formatCode="mm/dd/yy"/>
    <numFmt numFmtId="284" formatCode="#,##0.0\ ;[Red]\-#,##0.0\ "/>
    <numFmt numFmtId="285" formatCode="0.0000000000000"/>
    <numFmt numFmtId="286" formatCode="0.0%;[Red]\(0.0%\);&quot; &quot;"/>
    <numFmt numFmtId="287" formatCode="_-* #,##0.000_-;\-* #,##0.000_-;_-* &quot;-&quot;??_-;_-@_-"/>
    <numFmt numFmtId="288" formatCode="&quot;TFCF: &quot;#,##0_);[Red]&quot;No! &quot;\(#,##0\)"/>
    <numFmt numFmtId="289" formatCode="_(* #,##0,_);[Red]_(* \(#,##0,\);_(* 0_);_(@_)"/>
    <numFmt numFmtId="290" formatCode="_(* #,##0_);[Red]_(* \(#,##0\);_(* 0_);_(@_)"/>
    <numFmt numFmtId="291" formatCode="_-* #,##0\ _B_F_-;\-* #,##0\ _B_F_-;_-* &quot;-&quot;\ _B_F_-;_-@_-"/>
    <numFmt numFmtId="292" formatCode="_-* #,##0.00\ _B_F_-;\-* #,##0.00\ _B_F_-;_-* &quot;-&quot;??\ _B_F_-;_-@_-"/>
    <numFmt numFmtId="293" formatCode="&quot;\&quot;#,##0;[Red]&quot;\&quot;&quot;\&quot;\-#,##0"/>
    <numFmt numFmtId="294" formatCode="&quot;\&quot;#,##0.00;[Red]&quot;\&quot;&quot;\&quot;&quot;\&quot;&quot;\&quot;&quot;\&quot;&quot;\&quot;\-#,##0.00"/>
    <numFmt numFmtId="295" formatCode="&quot;\&quot;#,##0;[Red]&quot;\&quot;\-#,##0"/>
    <numFmt numFmtId="296" formatCode="_-* #,##0\ &quot;BF&quot;_-;\-* #,##0\ &quot;BF&quot;_-;_-* &quot;-&quot;\ &quot;BF&quot;_-;_-@_-"/>
    <numFmt numFmtId="297" formatCode="_-* #,##0.00\ &quot;BF&quot;_-;\-* #,##0.00\ &quot;BF&quot;_-;_-* &quot;-&quot;??\ &quot;BF&quot;_-;_-@_-"/>
    <numFmt numFmtId="298" formatCode="0.00\x"/>
    <numFmt numFmtId="299" formatCode="0.000"/>
    <numFmt numFmtId="300" formatCode="0.000%"/>
    <numFmt numFmtId="301" formatCode="&quot;$&quot;#,##0.0"/>
    <numFmt numFmtId="302" formatCode="_(* #,##0.0_);_(* \(#,##0.0\);_(* &quot;-&quot;??_);_(@_)"/>
    <numFmt numFmtId="303" formatCode="0.0000000000000000%"/>
  </numFmts>
  <fonts count="28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Trebuchet MS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u/>
      <sz val="9"/>
      <name val="Arial"/>
      <family val="2"/>
    </font>
    <font>
      <sz val="10"/>
      <color indexed="12"/>
      <name val="Arial"/>
      <family val="2"/>
    </font>
    <font>
      <sz val="10"/>
      <name val="Helv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8"/>
      <name val="Times New Roman"/>
      <family val="1"/>
    </font>
    <font>
      <sz val="8"/>
      <name val="Arial"/>
      <family val="2"/>
    </font>
    <font>
      <sz val="7"/>
      <name val="Times New Roman"/>
      <family val="1"/>
    </font>
    <font>
      <sz val="8"/>
      <color indexed="12"/>
      <name val="Arial"/>
      <family val="2"/>
    </font>
    <font>
      <sz val="10"/>
      <color indexed="8"/>
      <name val="MS Sans Serif"/>
      <family val="2"/>
    </font>
    <font>
      <sz val="12"/>
      <name val="Helv"/>
      <family val="2"/>
    </font>
    <font>
      <sz val="12"/>
      <name val="Times New Roman"/>
      <family val="1"/>
    </font>
    <font>
      <sz val="12"/>
      <name val="????"/>
      <charset val="136"/>
    </font>
    <font>
      <sz val="10"/>
      <name val="Helvetica-Narrow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4"/>
      <name val="AngsanaUPC"/>
      <family val="1"/>
    </font>
    <font>
      <sz val="10"/>
      <name val="MS Sans Serif"/>
      <family val="2"/>
    </font>
    <font>
      <sz val="10"/>
      <color indexed="8"/>
      <name val="Times New Roman"/>
      <family val="2"/>
    </font>
    <font>
      <sz val="11"/>
      <color indexed="8"/>
      <name val="宋体"/>
      <charset val="134"/>
    </font>
    <font>
      <sz val="12"/>
      <color indexed="8"/>
      <name val="新細明體"/>
      <family val="1"/>
      <charset val="136"/>
    </font>
    <font>
      <sz val="11"/>
      <color indexed="9"/>
      <name val="Calibri"/>
      <family val="2"/>
    </font>
    <font>
      <sz val="10"/>
      <color indexed="9"/>
      <name val="Times New Roman"/>
      <family val="2"/>
    </font>
    <font>
      <sz val="11"/>
      <color indexed="9"/>
      <name val="宋体"/>
      <charset val="134"/>
    </font>
    <font>
      <sz val="12"/>
      <color indexed="9"/>
      <name val="新細明體"/>
      <family val="1"/>
      <charset val="136"/>
    </font>
    <font>
      <sz val="8"/>
      <name val="Tahoma"/>
      <family val="2"/>
    </font>
    <font>
      <sz val="10"/>
      <name val="TimesNewRomanPS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b/>
      <sz val="14"/>
      <color indexed="9"/>
      <name val="Univers (WN)"/>
      <family val="2"/>
    </font>
    <font>
      <b/>
      <sz val="14"/>
      <name val="Univers (WN)"/>
    </font>
    <font>
      <i/>
      <sz val="14"/>
      <color indexed="8"/>
      <name val="Arial"/>
      <family val="2"/>
    </font>
    <font>
      <b/>
      <i/>
      <u/>
      <sz val="14"/>
      <name val="Arial"/>
      <family val="2"/>
    </font>
    <font>
      <b/>
      <sz val="12"/>
      <color indexed="8"/>
      <name val="Times New Roman"/>
      <family val="1"/>
    </font>
    <font>
      <sz val="10"/>
      <name val="Century Gothic"/>
      <family val="2"/>
    </font>
    <font>
      <i/>
      <sz val="12"/>
      <color indexed="8"/>
      <name val="Arial"/>
      <family val="2"/>
    </font>
    <font>
      <sz val="8"/>
      <name val="Verdana"/>
      <family val="2"/>
    </font>
    <font>
      <b/>
      <sz val="10"/>
      <name val="MS Sans Serif"/>
      <family val="2"/>
    </font>
    <font>
      <u val="singleAccounting"/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9"/>
      <color indexed="12"/>
      <name val="Times New Roman"/>
      <family val="1"/>
    </font>
    <font>
      <b/>
      <i/>
      <sz val="10"/>
      <name val="Arial"/>
      <family val="2"/>
    </font>
    <font>
      <b/>
      <sz val="10"/>
      <color indexed="9"/>
      <name val="Times New Roman"/>
      <family val="2"/>
    </font>
    <font>
      <sz val="10"/>
      <color indexed="8"/>
      <name val="ARIAL"/>
      <family val="2"/>
      <charset val="1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 val="singleAccounting"/>
      <sz val="8"/>
      <color indexed="8"/>
      <name val="Arial"/>
      <family val="2"/>
    </font>
    <font>
      <b/>
      <sz val="8"/>
      <color indexed="8"/>
      <name val="Courier New"/>
      <family val="3"/>
    </font>
    <font>
      <sz val="8"/>
      <color indexed="12"/>
      <name val="Helv"/>
    </font>
    <font>
      <sz val="10"/>
      <name val="MS Serif"/>
      <family val="1"/>
    </font>
    <font>
      <sz val="9"/>
      <name val="Helv"/>
    </font>
    <font>
      <sz val="11"/>
      <color indexed="12"/>
      <name val="Book Antiqua"/>
      <family val="1"/>
    </font>
    <font>
      <sz val="11"/>
      <name val="돋움"/>
      <family val="1"/>
      <charset val="136"/>
    </font>
    <font>
      <b/>
      <sz val="9"/>
      <color indexed="9"/>
      <name val="Arial"/>
      <family val="2"/>
    </font>
    <font>
      <sz val="8"/>
      <name val="MS Sans Serif"/>
      <family val="2"/>
    </font>
    <font>
      <sz val="8"/>
      <color indexed="18"/>
      <name val="Comic Sans MS"/>
      <family val="4"/>
    </font>
    <font>
      <b/>
      <sz val="8"/>
      <name val="Arial"/>
      <family val="2"/>
    </font>
    <font>
      <b/>
      <sz val="10"/>
      <name val="Tms Rmn"/>
    </font>
    <font>
      <sz val="10"/>
      <name val="Geneva"/>
      <family val="2"/>
    </font>
    <font>
      <sz val="10"/>
      <color indexed="18"/>
      <name val="Arial"/>
      <family val="2"/>
    </font>
    <font>
      <b/>
      <u/>
      <sz val="8"/>
      <name val="Arial"/>
      <family val="2"/>
    </font>
    <font>
      <sz val="1.25"/>
      <name val="Arial"/>
      <family val="2"/>
    </font>
    <font>
      <b/>
      <u val="double"/>
      <sz val="9"/>
      <name val="Arial"/>
      <family val="2"/>
    </font>
    <font>
      <u val="doubleAccounting"/>
      <sz val="10"/>
      <name val="Arial"/>
      <family val="2"/>
    </font>
    <font>
      <sz val="10"/>
      <name val="Univers"/>
      <family val="2"/>
    </font>
    <font>
      <sz val="10"/>
      <color indexed="16"/>
      <name val="MS Serif"/>
      <family val="1"/>
    </font>
    <font>
      <b/>
      <u/>
      <sz val="12"/>
      <name val="Arial Narrow"/>
      <family val="2"/>
    </font>
    <font>
      <sz val="10"/>
      <name val="Helvetica 45 Light"/>
    </font>
    <font>
      <i/>
      <sz val="11"/>
      <color indexed="23"/>
      <name val="Calibri"/>
      <family val="2"/>
    </font>
    <font>
      <b/>
      <sz val="7"/>
      <color indexed="12"/>
      <name val="Arial"/>
      <family val="2"/>
    </font>
    <font>
      <sz val="7"/>
      <name val="Palatino"/>
      <family val="1"/>
    </font>
    <font>
      <b/>
      <sz val="8"/>
      <name val="Helv"/>
    </font>
    <font>
      <sz val="9"/>
      <name val="Geneva"/>
      <family val="2"/>
    </font>
    <font>
      <sz val="11"/>
      <color indexed="17"/>
      <name val="Calibri"/>
      <family val="2"/>
    </font>
    <font>
      <b/>
      <sz val="10"/>
      <color indexed="58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u/>
      <sz val="8"/>
      <color indexed="8"/>
      <name val="Tahoma"/>
      <family val="2"/>
    </font>
    <font>
      <b/>
      <u/>
      <sz val="18"/>
      <name val="Geneva"/>
      <family val="2"/>
    </font>
    <font>
      <b/>
      <sz val="15"/>
      <color indexed="62"/>
      <name val="Calibri"/>
      <family val="2"/>
    </font>
    <font>
      <b/>
      <sz val="14"/>
      <name val="Univers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sz val="18"/>
      <name val="Helvetica-Black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i/>
      <sz val="14"/>
      <name val="Palatino"/>
      <family val="1"/>
    </font>
    <font>
      <b/>
      <sz val="11"/>
      <color indexed="56"/>
      <name val="Calibri"/>
      <family val="2"/>
    </font>
    <font>
      <b/>
      <sz val="10"/>
      <name val="Geneva"/>
      <family val="2"/>
    </font>
    <font>
      <b/>
      <sz val="10"/>
      <name val="Univers"/>
      <family val="2"/>
    </font>
    <font>
      <b/>
      <sz val="8"/>
      <name val="MS Sans Serif"/>
      <family val="2"/>
    </font>
    <font>
      <b/>
      <sz val="9"/>
      <name val="Helv"/>
    </font>
    <font>
      <sz val="10"/>
      <color indexed="9"/>
      <name val="Arial"/>
      <family val="2"/>
    </font>
    <font>
      <b/>
      <sz val="10.75"/>
      <name val="Arial"/>
      <family val="2"/>
    </font>
    <font>
      <b/>
      <i/>
      <sz val="20"/>
      <name val="Century Gothic"/>
      <family val="2"/>
    </font>
    <font>
      <sz val="9"/>
      <color indexed="17"/>
      <name val="Helv"/>
    </font>
    <font>
      <sz val="11"/>
      <color indexed="62"/>
      <name val="Calibri"/>
      <family val="2"/>
    </font>
    <font>
      <b/>
      <u/>
      <sz val="10"/>
      <color indexed="12"/>
      <name val="Times New Roman"/>
      <family val="1"/>
    </font>
    <font>
      <sz val="8"/>
      <color indexed="39"/>
      <name val="Arial"/>
      <family val="2"/>
    </font>
    <font>
      <sz val="8"/>
      <color indexed="12"/>
      <name val="Tahoma"/>
      <family val="2"/>
    </font>
    <font>
      <sz val="1"/>
      <color indexed="9"/>
      <name val="Symbol"/>
      <family val="1"/>
      <charset val="2"/>
    </font>
    <font>
      <sz val="8"/>
      <color indexed="10"/>
      <name val="Helv"/>
    </font>
    <font>
      <b/>
      <i/>
      <sz val="20"/>
      <color indexed="8"/>
      <name val="Arial"/>
      <family val="2"/>
    </font>
    <font>
      <u/>
      <sz val="7.5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16"/>
      <name val="MS Sans Serif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8"/>
      <name val="Palatino"/>
      <family val="1"/>
    </font>
    <font>
      <b/>
      <u val="singleAccounting"/>
      <sz val="9"/>
      <color indexed="9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7"/>
      <name val="Small Fonts"/>
      <family val="2"/>
    </font>
    <font>
      <b/>
      <sz val="8"/>
      <color indexed="23"/>
      <name val="Verdana"/>
      <family val="2"/>
    </font>
    <font>
      <sz val="10"/>
      <name val="Tahoma"/>
      <family val="2"/>
    </font>
    <font>
      <sz val="10"/>
      <name val="Arial CE"/>
    </font>
    <font>
      <sz val="10"/>
      <name val="Palatino"/>
      <family val="1"/>
    </font>
    <font>
      <i/>
      <sz val="10"/>
      <name val="Arial"/>
      <family val="2"/>
    </font>
    <font>
      <sz val="7"/>
      <color indexed="12"/>
      <name val="Arial"/>
      <family val="2"/>
    </font>
    <font>
      <i/>
      <sz val="10"/>
      <name val="Helv"/>
    </font>
    <font>
      <sz val="11"/>
      <name val="Times New Roman"/>
      <family val="1"/>
    </font>
    <font>
      <sz val="24"/>
      <name val="MS Sans Serif"/>
      <family val="2"/>
    </font>
    <font>
      <sz val="8"/>
      <color indexed="32"/>
      <name val="Comic Sans MS"/>
      <family val="4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8"/>
      <color indexed="18"/>
      <name val="Arial"/>
      <family val="2"/>
    </font>
    <font>
      <b/>
      <u/>
      <sz val="10"/>
      <name val="Arial"/>
      <family val="2"/>
    </font>
    <font>
      <sz val="7"/>
      <color indexed="10"/>
      <name val="MS Sans Serif"/>
      <family val="2"/>
    </font>
    <font>
      <sz val="10"/>
      <name val="Tms Rmn"/>
      <family val="1"/>
    </font>
    <font>
      <sz val="10"/>
      <name val="Tms Rmn"/>
    </font>
    <font>
      <sz val="16"/>
      <color indexed="9"/>
      <name val="Tahoma"/>
      <family val="2"/>
    </font>
    <font>
      <sz val="9"/>
      <color indexed="8"/>
      <name val="Helv"/>
    </font>
    <font>
      <sz val="8"/>
      <color indexed="10"/>
      <name val="Arial"/>
      <family val="2"/>
    </font>
    <font>
      <sz val="9"/>
      <color indexed="20"/>
      <name val="Helv"/>
    </font>
    <font>
      <sz val="8"/>
      <name val="Wingdings"/>
      <charset val="2"/>
    </font>
    <font>
      <b/>
      <sz val="12"/>
      <color indexed="8"/>
      <name val="Arial"/>
      <family val="2"/>
    </font>
    <font>
      <sz val="8"/>
      <name val="Helv"/>
      <family val="2"/>
    </font>
    <font>
      <sz val="8"/>
      <name val="Helv"/>
    </font>
    <font>
      <sz val="8"/>
      <name val="COUR"/>
    </font>
    <font>
      <sz val="8"/>
      <color indexed="8"/>
      <name val="Arial"/>
      <family val="2"/>
    </font>
    <font>
      <sz val="11"/>
      <color indexed="16"/>
      <name val="Arial"/>
      <family val="2"/>
    </font>
    <font>
      <sz val="9.5"/>
      <color indexed="23"/>
      <name val="Helvetica-Black"/>
    </font>
    <font>
      <b/>
      <sz val="8"/>
      <color indexed="9"/>
      <name val="Verdana"/>
      <family val="2"/>
    </font>
    <font>
      <sz val="10"/>
      <color indexed="8"/>
      <name val="Geneva"/>
      <family val="2"/>
    </font>
    <font>
      <sz val="9"/>
      <color indexed="18"/>
      <name val="Wingdings"/>
      <charset val="2"/>
    </font>
    <font>
      <sz val="10"/>
      <name val="ACaslon Regular"/>
    </font>
    <font>
      <b/>
      <i/>
      <sz val="14"/>
      <name val="Arial"/>
      <family val="2"/>
    </font>
    <font>
      <b/>
      <sz val="11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Helv"/>
      <family val="2"/>
    </font>
    <font>
      <b/>
      <sz val="8"/>
      <color indexed="8"/>
      <name val="Helv"/>
    </font>
    <font>
      <vertAlign val="superscript"/>
      <sz val="8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63"/>
      <name val="Verdana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i/>
      <sz val="8"/>
      <color indexed="8"/>
      <name val="Arial"/>
      <family val="2"/>
    </font>
    <font>
      <sz val="7"/>
      <name val="Arial"/>
      <family val="2"/>
    </font>
    <font>
      <b/>
      <sz val="18"/>
      <color indexed="62"/>
      <name val="Cambria"/>
      <family val="2"/>
    </font>
    <font>
      <b/>
      <sz val="16"/>
      <color indexed="9"/>
      <name val="Tahoma"/>
      <family val="2"/>
    </font>
    <font>
      <b/>
      <sz val="18"/>
      <color theme="3"/>
      <name val="Cambria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3"/>
      <name val="Century Gothic"/>
      <family val="2"/>
    </font>
    <font>
      <b/>
      <sz val="10"/>
      <color indexed="8"/>
      <name val="Times New Roman"/>
      <family val="2"/>
    </font>
    <font>
      <sz val="8"/>
      <color indexed="36"/>
      <name val="Comic Sans MS"/>
      <family val="4"/>
    </font>
    <font>
      <sz val="18"/>
      <name val="Arial"/>
      <family val="2"/>
    </font>
    <font>
      <sz val="2.25"/>
      <name val="Arial"/>
      <family val="2"/>
    </font>
    <font>
      <sz val="8"/>
      <color indexed="8"/>
      <name val="Wingdings"/>
      <charset val="2"/>
    </font>
    <font>
      <sz val="8"/>
      <color indexed="9"/>
      <name val="Tahoma"/>
      <family val="2"/>
    </font>
    <font>
      <b/>
      <sz val="8"/>
      <color indexed="22"/>
      <name val="Arial"/>
      <family val="2"/>
    </font>
    <font>
      <b/>
      <sz val="10"/>
      <color indexed="10"/>
      <name val="Arial"/>
      <family val="2"/>
    </font>
    <font>
      <sz val="11"/>
      <color indexed="10"/>
      <name val="Calibri"/>
      <family val="2"/>
    </font>
    <font>
      <sz val="10"/>
      <color indexed="10"/>
      <name val="Times New Roman"/>
      <family val="2"/>
    </font>
    <font>
      <sz val="12"/>
      <name val="바탕체"/>
      <family val="1"/>
      <charset val="129"/>
    </font>
    <font>
      <sz val="12"/>
      <name val="뼻뮝"/>
      <family val="1"/>
    </font>
    <font>
      <sz val="12"/>
      <color indexed="60"/>
      <name val="新細明體"/>
      <family val="1"/>
      <charset val="136"/>
    </font>
    <font>
      <sz val="1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0"/>
      <name val="굴림체"/>
      <family val="3"/>
    </font>
    <font>
      <sz val="12"/>
      <color indexed="17"/>
      <name val="新細明體"/>
      <family val="1"/>
      <charset val="136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2"/>
      <color indexed="52"/>
      <name val="新細明體"/>
      <family val="1"/>
      <charset val="136"/>
    </font>
    <font>
      <sz val="11"/>
      <color indexed="52"/>
      <name val="宋体"/>
      <charset val="134"/>
    </font>
    <font>
      <i/>
      <sz val="10"/>
      <color rgb="FF7F7F7F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FA7D00"/>
      <name val="Times New Roman"/>
      <family val="2"/>
    </font>
    <font>
      <b/>
      <sz val="9"/>
      <color indexed="8"/>
      <name val="Tahoma"/>
      <family val="2"/>
    </font>
    <font>
      <i/>
      <sz val="1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9"/>
      <color indexed="81"/>
      <name val="Tahoma"/>
      <family val="2"/>
    </font>
    <font>
      <b/>
      <u/>
      <sz val="11"/>
      <color theme="0"/>
      <name val="Calibri"/>
      <family val="2"/>
      <scheme val="minor"/>
    </font>
  </fonts>
  <fills count="7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F2F2F2"/>
        <bgColor indexed="64"/>
      </patternFill>
    </fill>
    <fill>
      <patternFill patternType="lightGray">
        <fgColor indexed="15"/>
      </patternFill>
    </fill>
    <fill>
      <patternFill patternType="solid">
        <fgColor rgb="FFA5A5A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5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8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/>
      <bottom style="thin">
        <color indexed="64"/>
      </bottom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medium">
        <color indexed="64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indexed="64"/>
      </bottom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56"/>
      </left>
      <right style="hair">
        <color indexed="56"/>
      </right>
      <top style="hair">
        <color indexed="56"/>
      </top>
      <bottom style="hair">
        <color indexed="56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32"/>
      </left>
      <right style="hair">
        <color indexed="32"/>
      </right>
      <top style="hair">
        <color indexed="32"/>
      </top>
      <bottom style="hair">
        <color indexed="3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55"/>
      </right>
      <top/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58"/>
      </left>
      <right style="thin">
        <color indexed="58"/>
      </right>
      <top style="hair">
        <color indexed="58"/>
      </top>
      <bottom style="hair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hair">
        <color indexed="62"/>
      </left>
      <right style="hair">
        <color indexed="62"/>
      </right>
      <top style="hair">
        <color indexed="62"/>
      </top>
      <bottom style="hair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388">
    <xf numFmtId="0" fontId="0" fillId="0" borderId="0"/>
    <xf numFmtId="0" fontId="10" fillId="3" borderId="0"/>
    <xf numFmtId="43" fontId="11" fillId="0" borderId="0" applyFont="0" applyFill="0" applyBorder="0" applyAlignment="0" applyProtection="0"/>
    <xf numFmtId="0" fontId="12" fillId="3" borderId="6">
      <alignment horizontal="right"/>
    </xf>
    <xf numFmtId="0" fontId="11" fillId="0" borderId="0"/>
    <xf numFmtId="0" fontId="13" fillId="0" borderId="0"/>
    <xf numFmtId="170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8" fillId="0" borderId="0"/>
    <xf numFmtId="0" fontId="11" fillId="0" borderId="0"/>
    <xf numFmtId="0" fontId="11" fillId="0" borderId="0"/>
    <xf numFmtId="0" fontId="11" fillId="0" borderId="0"/>
    <xf numFmtId="9" fontId="45" fillId="0" borderId="0">
      <alignment horizontal="right"/>
    </xf>
    <xf numFmtId="0" fontId="11" fillId="0" borderId="0"/>
    <xf numFmtId="0" fontId="42" fillId="0" borderId="0"/>
    <xf numFmtId="0" fontId="46" fillId="0" borderId="0"/>
    <xf numFmtId="3" fontId="11" fillId="0" borderId="0"/>
    <xf numFmtId="183" fontId="23" fillId="0" borderId="0"/>
    <xf numFmtId="184" fontId="47" fillId="0" borderId="0">
      <alignment horizontal="right"/>
    </xf>
    <xf numFmtId="0" fontId="11" fillId="0" borderId="0"/>
    <xf numFmtId="0" fontId="48" fillId="0" borderId="0"/>
    <xf numFmtId="0" fontId="11" fillId="0" borderId="0">
      <alignment vertical="top"/>
    </xf>
    <xf numFmtId="0" fontId="49" fillId="0" borderId="0"/>
    <xf numFmtId="18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11" fillId="0" borderId="0"/>
    <xf numFmtId="186" fontId="43" fillId="0" borderId="0"/>
    <xf numFmtId="187" fontId="11" fillId="0" borderId="0" applyFont="0" applyFill="0" applyBorder="0" applyAlignment="0" applyProtection="0"/>
    <xf numFmtId="172" fontId="50" fillId="0" borderId="0" applyFont="0" applyFill="0" applyBorder="0" applyAlignment="0" applyProtection="0"/>
    <xf numFmtId="188" fontId="11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9" fontId="11" fillId="0" borderId="0" applyFont="0" applyFill="0" applyBorder="0" applyAlignment="0" applyProtection="0"/>
    <xf numFmtId="0" fontId="23" fillId="0" borderId="0" applyFont="0" applyFill="0" applyBorder="0" applyAlignment="0" applyProtection="0"/>
    <xf numFmtId="190" fontId="50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50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50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0" fontId="33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2" fontId="11" fillId="0" borderId="0" applyFont="0" applyFill="0" applyBorder="0" applyAlignment="0" applyProtection="0"/>
    <xf numFmtId="0" fontId="23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1" fontId="50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3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1" fontId="50" fillId="0" borderId="0" applyFont="0" applyFill="0" applyBorder="0" applyAlignment="0" applyProtection="0"/>
    <xf numFmtId="192" fontId="11" fillId="0" borderId="0" applyFont="0" applyFill="0" applyBorder="0" applyAlignment="0" applyProtection="0"/>
    <xf numFmtId="191" fontId="50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3" fontId="11" fillId="0" borderId="0" applyFont="0" applyFill="0" applyBorder="0" applyAlignment="0" applyProtection="0"/>
    <xf numFmtId="194" fontId="50" fillId="0" borderId="0" applyFont="0" applyFill="0" applyBorder="0" applyAlignment="0" applyProtection="0"/>
    <xf numFmtId="19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0" fontId="23" fillId="0" borderId="0" applyFont="0" applyFill="0" applyBorder="0" applyAlignment="0" applyProtection="0"/>
    <xf numFmtId="197" fontId="11" fillId="0" borderId="0" applyFont="0" applyFill="0" applyBorder="0" applyAlignment="0" applyProtection="0"/>
    <xf numFmtId="198" fontId="50" fillId="0" borderId="0" applyFont="0" applyFill="0" applyBorder="0" applyAlignment="0" applyProtection="0"/>
    <xf numFmtId="191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8" fontId="50" fillId="0" borderId="0" applyFont="0" applyFill="0" applyBorder="0" applyAlignment="0" applyProtection="0"/>
    <xf numFmtId="197" fontId="11" fillId="0" borderId="0" applyFont="0" applyFill="0" applyBorder="0" applyAlignment="0" applyProtection="0"/>
    <xf numFmtId="198" fontId="50" fillId="0" borderId="0" applyFont="0" applyFill="0" applyBorder="0" applyAlignment="0" applyProtection="0"/>
    <xf numFmtId="191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9" fontId="11" fillId="0" borderId="0" applyFont="0" applyFill="0" applyBorder="0" applyAlignment="0" applyProtection="0"/>
    <xf numFmtId="200" fontId="5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/>
    <xf numFmtId="0" fontId="11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11" fillId="9" borderId="0" applyNumberFormat="0" applyFont="0" applyAlignment="0" applyProtection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01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0" fontId="23" fillId="0" borderId="0" applyFont="0" applyFill="0" applyBorder="0" applyAlignment="0" applyProtection="0"/>
    <xf numFmtId="201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4" fontId="50" fillId="0" borderId="0" applyFont="0" applyFill="0" applyBorder="0" applyAlignment="0" applyProtection="0"/>
    <xf numFmtId="203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4" fontId="50" fillId="0" borderId="0" applyFont="0" applyFill="0" applyBorder="0" applyAlignment="0" applyProtection="0"/>
    <xf numFmtId="203" fontId="11" fillId="0" borderId="0" applyFont="0" applyFill="0" applyBorder="0" applyAlignment="0" applyProtection="0"/>
    <xf numFmtId="204" fontId="50" fillId="0" borderId="0" applyFont="0" applyFill="0" applyBorder="0" applyAlignment="0" applyProtection="0"/>
    <xf numFmtId="202" fontId="11" fillId="0" borderId="0" applyFont="0" applyFill="0" applyBorder="0" applyAlignment="0" applyProtection="0"/>
    <xf numFmtId="205" fontId="11" fillId="0" borderId="0" applyFont="0" applyFill="0" applyBorder="0" applyProtection="0">
      <alignment horizontal="right"/>
    </xf>
    <xf numFmtId="206" fontId="11" fillId="0" borderId="0" applyFont="0" applyFill="0" applyBorder="0" applyAlignment="0" applyProtection="0"/>
    <xf numFmtId="0" fontId="23" fillId="0" borderId="0" applyFont="0" applyFill="0" applyBorder="0" applyAlignment="0" applyProtection="0"/>
    <xf numFmtId="205" fontId="11" fillId="0" borderId="0" applyFont="0" applyFill="0" applyBorder="0" applyProtection="0">
      <alignment horizontal="right"/>
    </xf>
    <xf numFmtId="206" fontId="11" fillId="0" borderId="0" applyFont="0" applyFill="0" applyBorder="0" applyProtection="0">
      <alignment horizontal="right"/>
    </xf>
    <xf numFmtId="180" fontId="50" fillId="0" borderId="0" applyFont="0" applyFill="0" applyBorder="0" applyProtection="0">
      <alignment horizontal="right"/>
    </xf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8" fontId="50" fillId="0" borderId="0" applyFont="0" applyFill="0" applyBorder="0" applyAlignment="0" applyProtection="0"/>
    <xf numFmtId="207" fontId="11" fillId="0" borderId="0" applyFont="0" applyFill="0" applyBorder="0" applyAlignment="0" applyProtection="0"/>
    <xf numFmtId="205" fontId="11" fillId="0" borderId="0" applyFont="0" applyFill="0" applyBorder="0" applyProtection="0">
      <alignment horizontal="right"/>
    </xf>
    <xf numFmtId="205" fontId="11" fillId="0" borderId="0" applyFont="0" applyFill="0" applyBorder="0" applyProtection="0">
      <alignment horizontal="right"/>
    </xf>
    <xf numFmtId="180" fontId="50" fillId="0" borderId="0" applyFont="0" applyFill="0" applyBorder="0" applyProtection="0">
      <alignment horizontal="right"/>
    </xf>
    <xf numFmtId="205" fontId="11" fillId="0" borderId="0" applyFont="0" applyFill="0" applyBorder="0" applyProtection="0">
      <alignment horizontal="right"/>
    </xf>
    <xf numFmtId="180" fontId="50" fillId="0" borderId="0" applyFont="0" applyFill="0" applyBorder="0" applyProtection="0">
      <alignment horizontal="right"/>
    </xf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8" fontId="50" fillId="0" borderId="0" applyFont="0" applyFill="0" applyBorder="0" applyAlignment="0" applyProtection="0"/>
    <xf numFmtId="207" fontId="11" fillId="0" borderId="0" applyFont="0" applyFill="0" applyBorder="0" applyAlignment="0" applyProtection="0"/>
    <xf numFmtId="208" fontId="50" fillId="0" borderId="0" applyFont="0" applyFill="0" applyBorder="0" applyAlignment="0" applyProtection="0"/>
    <xf numFmtId="206" fontId="11" fillId="0" borderId="0" applyFont="0" applyFill="0" applyBorder="0" applyAlignment="0" applyProtection="0"/>
    <xf numFmtId="202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9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23" fillId="0" borderId="0" applyFont="0" applyFill="0" applyBorder="0" applyAlignment="0" applyProtection="0"/>
    <xf numFmtId="210" fontId="50" fillId="0" borderId="0" applyFont="0" applyFill="0" applyBorder="0" applyAlignment="0" applyProtection="0"/>
    <xf numFmtId="187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0" fontId="23" fillId="0" borderId="0" applyFont="0" applyFill="0" applyBorder="0" applyAlignment="0" applyProtection="0"/>
    <xf numFmtId="212" fontId="50" fillId="0" borderId="0" applyFont="0" applyFill="0" applyBorder="0" applyAlignment="0" applyProtection="0"/>
    <xf numFmtId="18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 applyNumberFormat="0" applyFill="0" applyBorder="0" applyProtection="0">
      <alignment vertical="top"/>
    </xf>
    <xf numFmtId="0" fontId="52" fillId="0" borderId="0" applyNumberFormat="0" applyFill="0" applyBorder="0" applyProtection="0">
      <alignment vertical="top"/>
    </xf>
    <xf numFmtId="0" fontId="52" fillId="0" borderId="0" applyNumberFormat="0" applyFill="0" applyBorder="0" applyProtection="0">
      <alignment vertical="top"/>
    </xf>
    <xf numFmtId="0" fontId="52" fillId="0" borderId="0" applyNumberFormat="0" applyFill="0" applyBorder="0" applyProtection="0">
      <alignment vertical="top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Protection="0">
      <alignment vertical="top"/>
    </xf>
    <xf numFmtId="0" fontId="52" fillId="0" borderId="0" applyNumberFormat="0" applyFill="0" applyBorder="0" applyAlignment="0" applyProtection="0">
      <alignment vertical="top"/>
    </xf>
    <xf numFmtId="0" fontId="52" fillId="0" borderId="0" applyNumberFormat="0" applyFill="0" applyBorder="0" applyProtection="0">
      <alignment vertical="top"/>
    </xf>
    <xf numFmtId="0" fontId="30" fillId="0" borderId="34" applyNumberFormat="0" applyFill="0" applyAlignment="0" applyProtection="0"/>
    <xf numFmtId="0" fontId="30" fillId="0" borderId="35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35" applyNumberFormat="0" applyFill="0" applyAlignment="0" applyProtection="0"/>
    <xf numFmtId="0" fontId="53" fillId="0" borderId="36" applyNumberFormat="0" applyFill="0" applyProtection="0">
      <alignment horizontal="center"/>
    </xf>
    <xf numFmtId="0" fontId="53" fillId="0" borderId="36" applyNumberFormat="0" applyFill="0" applyProtection="0">
      <alignment horizontal="center"/>
    </xf>
    <xf numFmtId="0" fontId="53" fillId="0" borderId="36" applyNumberFormat="0" applyFill="0" applyProtection="0">
      <alignment horizontal="center"/>
    </xf>
    <xf numFmtId="0" fontId="53" fillId="0" borderId="36" applyNumberFormat="0" applyFill="0" applyProtection="0">
      <alignment horizontal="center"/>
    </xf>
    <xf numFmtId="0" fontId="53" fillId="0" borderId="36" applyNumberFormat="0" applyFill="0" applyProtection="0">
      <alignment horizontal="center"/>
    </xf>
    <xf numFmtId="0" fontId="53" fillId="0" borderId="36" applyNumberFormat="0" applyFill="0" applyProtection="0">
      <alignment horizontal="center"/>
    </xf>
    <xf numFmtId="0" fontId="11" fillId="0" borderId="37" applyNumberFormat="0" applyFont="0" applyFill="0" applyAlignment="0" applyProtection="0"/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3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55" fillId="0" borderId="0"/>
    <xf numFmtId="0" fontId="56" fillId="0" borderId="0"/>
    <xf numFmtId="0" fontId="48" fillId="0" borderId="0"/>
    <xf numFmtId="213" fontId="30" fillId="0" borderId="0">
      <alignment horizontal="right" vertical="top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57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7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7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57" fillId="16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57" fillId="5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7" fillId="1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2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2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2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2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20" borderId="0" applyNumberFormat="0" applyBorder="0" applyAlignment="0" applyProtection="0"/>
    <xf numFmtId="0" fontId="58" fillId="10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11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57" fillId="21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22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22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22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22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57" fillId="24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5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5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5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5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57" fillId="4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2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2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2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2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26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57" fillId="27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17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17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17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17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1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57" fillId="28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22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22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22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22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22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57" fillId="2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3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3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3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3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30" borderId="0" applyNumberFormat="0" applyBorder="0" applyAlignment="0" applyProtection="0"/>
    <xf numFmtId="0" fontId="58" fillId="22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59" fillId="22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22" borderId="0" applyNumberFormat="0" applyBorder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1" fillId="31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3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3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3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3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32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1" fillId="33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1" fillId="34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6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6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6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6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6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1" fillId="35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36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36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36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36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36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1" fillId="37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3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3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3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38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38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1" fillId="3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4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4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4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4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40" borderId="0" applyNumberFormat="0" applyBorder="0" applyAlignment="0" applyProtection="0"/>
    <xf numFmtId="0" fontId="62" fillId="32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3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3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3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3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1" fillId="45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6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6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6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6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1" fillId="48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9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1" fillId="50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1" fillId="51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1" fillId="52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53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53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53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53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53" borderId="0" applyNumberFormat="0" applyBorder="0" applyAlignment="0" applyProtection="0"/>
    <xf numFmtId="168" fontId="11" fillId="0" borderId="0"/>
    <xf numFmtId="214" fontId="25" fillId="22" borderId="38">
      <alignment horizontal="center" vertical="center"/>
    </xf>
    <xf numFmtId="215" fontId="64" fillId="7" borderId="39" applyProtection="0">
      <alignment vertical="center"/>
    </xf>
    <xf numFmtId="215" fontId="64" fillId="7" borderId="39" applyProtection="0">
      <alignment vertical="center"/>
    </xf>
    <xf numFmtId="215" fontId="64" fillId="7" borderId="39" applyProtection="0">
      <alignment vertical="center"/>
    </xf>
    <xf numFmtId="215" fontId="64" fillId="7" borderId="39" applyProtection="0">
      <alignment vertical="center"/>
    </xf>
    <xf numFmtId="215" fontId="64" fillId="7" borderId="39" applyProtection="0">
      <alignment vertical="center"/>
    </xf>
    <xf numFmtId="215" fontId="64" fillId="7" borderId="39" applyProtection="0">
      <alignment vertical="center"/>
    </xf>
    <xf numFmtId="215" fontId="64" fillId="7" borderId="39" applyProtection="0">
      <alignment vertical="center"/>
    </xf>
    <xf numFmtId="215" fontId="64" fillId="7" borderId="39" applyProtection="0">
      <alignment vertical="center"/>
    </xf>
    <xf numFmtId="215" fontId="64" fillId="7" borderId="39" applyProtection="0">
      <alignment vertical="center"/>
    </xf>
    <xf numFmtId="215" fontId="64" fillId="7" borderId="39" applyProtection="0">
      <alignment vertical="center"/>
    </xf>
    <xf numFmtId="215" fontId="64" fillId="7" borderId="39" applyProtection="0">
      <alignment vertical="center"/>
    </xf>
    <xf numFmtId="215" fontId="64" fillId="7" borderId="39" applyProtection="0">
      <alignment vertical="center"/>
    </xf>
    <xf numFmtId="0" fontId="11" fillId="0" borderId="0">
      <alignment horizontal="center" wrapText="1"/>
      <protection locked="0"/>
    </xf>
    <xf numFmtId="0" fontId="42" fillId="0" borderId="0">
      <alignment horizontal="center" wrapText="1"/>
      <protection locked="0"/>
    </xf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" fontId="11" fillId="54" borderId="0"/>
    <xf numFmtId="0" fontId="65" fillId="0" borderId="4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37" fillId="6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7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7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7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7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7" fillId="14" borderId="0" applyNumberFormat="0" applyBorder="0" applyAlignment="0" applyProtection="0"/>
    <xf numFmtId="3" fontId="68" fillId="55" borderId="0">
      <alignment horizontal="center" vertical="justify"/>
    </xf>
    <xf numFmtId="3" fontId="69" fillId="56" borderId="41">
      <alignment horizontal="center"/>
    </xf>
    <xf numFmtId="0" fontId="26" fillId="0" borderId="28" applyNumberFormat="0" applyFont="0" applyAlignment="0" applyProtection="0"/>
    <xf numFmtId="0" fontId="12" fillId="54" borderId="42">
      <alignment horizontal="center" vertical="center"/>
    </xf>
    <xf numFmtId="0" fontId="12" fillId="54" borderId="43">
      <alignment horizontal="center"/>
    </xf>
    <xf numFmtId="182" fontId="70" fillId="23" borderId="44">
      <alignment horizontal="center" vertical="center" wrapText="1"/>
    </xf>
    <xf numFmtId="0" fontId="71" fillId="0" borderId="0">
      <alignment vertical="center"/>
    </xf>
    <xf numFmtId="182" fontId="72" fillId="23" borderId="44">
      <alignment horizontal="left" vertical="center" wrapText="1"/>
    </xf>
    <xf numFmtId="0" fontId="73" fillId="23" borderId="0">
      <alignment horizontal="center"/>
    </xf>
    <xf numFmtId="182" fontId="74" fillId="23" borderId="44">
      <alignment horizontal="center" vertical="center" wrapText="1"/>
    </xf>
    <xf numFmtId="0" fontId="75" fillId="47" borderId="0">
      <alignment horizontal="left" vertical="center" indent="1"/>
    </xf>
    <xf numFmtId="0" fontId="75" fillId="47" borderId="0">
      <alignment horizontal="left" vertical="center" indent="1"/>
    </xf>
    <xf numFmtId="0" fontId="75" fillId="47" borderId="0">
      <alignment horizontal="left" vertical="center" indent="1"/>
    </xf>
    <xf numFmtId="0" fontId="75" fillId="47" borderId="0">
      <alignment horizontal="left" vertical="center" indent="1"/>
    </xf>
    <xf numFmtId="0" fontId="75" fillId="47" borderId="0">
      <alignment horizontal="left" vertical="center" indent="1"/>
    </xf>
    <xf numFmtId="0" fontId="75" fillId="47" borderId="0">
      <alignment horizontal="left" vertical="center" indent="1"/>
    </xf>
    <xf numFmtId="0" fontId="75" fillId="47" borderId="0">
      <alignment horizontal="left" vertical="center" indent="1"/>
    </xf>
    <xf numFmtId="0" fontId="75" fillId="47" borderId="0">
      <alignment horizontal="left" vertical="center" indent="1"/>
    </xf>
    <xf numFmtId="0" fontId="75" fillId="47" borderId="0">
      <alignment horizontal="left" vertical="center" indent="1"/>
    </xf>
    <xf numFmtId="0" fontId="75" fillId="47" borderId="0">
      <alignment horizontal="left" vertical="center" indent="1"/>
    </xf>
    <xf numFmtId="0" fontId="75" fillId="47" borderId="0">
      <alignment horizontal="left" vertical="center" indent="1"/>
    </xf>
    <xf numFmtId="0" fontId="75" fillId="47" borderId="0">
      <alignment horizontal="left" vertical="center" indent="1"/>
    </xf>
    <xf numFmtId="164" fontId="76" fillId="0" borderId="1" applyAlignment="0" applyProtection="0"/>
    <xf numFmtId="0" fontId="42" fillId="0" borderId="28" applyNumberFormat="0" applyFont="0" applyFill="0" applyAlignment="0" applyProtection="0"/>
    <xf numFmtId="0" fontId="42" fillId="0" borderId="45" applyNumberFormat="0" applyFont="0" applyFill="0" applyAlignment="0" applyProtection="0"/>
    <xf numFmtId="0" fontId="77" fillId="0" borderId="0" applyFont="0" applyFill="0" applyBorder="0" applyAlignment="0" applyProtection="0"/>
    <xf numFmtId="216" fontId="78" fillId="0" borderId="0" applyFill="0" applyBorder="0" applyAlignment="0"/>
    <xf numFmtId="216" fontId="78" fillId="0" borderId="0" applyFill="0" applyBorder="0" applyAlignment="0"/>
    <xf numFmtId="217" fontId="11" fillId="0" borderId="0" applyFill="0" applyBorder="0" applyAlignment="0"/>
    <xf numFmtId="218" fontId="27" fillId="0" borderId="0" applyFill="0" applyBorder="0" applyAlignment="0"/>
    <xf numFmtId="0" fontId="11" fillId="0" borderId="0" applyFill="0" applyBorder="0" applyAlignment="0"/>
    <xf numFmtId="219" fontId="27" fillId="0" borderId="0" applyFill="0" applyBorder="0" applyAlignment="0"/>
    <xf numFmtId="173" fontId="11" fillId="0" borderId="0" applyFill="0" applyBorder="0" applyAlignment="0"/>
    <xf numFmtId="220" fontId="27" fillId="0" borderId="0" applyFill="0" applyBorder="0" applyAlignment="0"/>
    <xf numFmtId="210" fontId="79" fillId="0" borderId="0" applyFill="0" applyBorder="0" applyAlignment="0"/>
    <xf numFmtId="221" fontId="27" fillId="0" borderId="0" applyFill="0" applyBorder="0" applyAlignment="0"/>
    <xf numFmtId="222" fontId="11" fillId="0" borderId="0" applyFill="0" applyBorder="0" applyAlignment="0"/>
    <xf numFmtId="223" fontId="27" fillId="0" borderId="0" applyFill="0" applyBorder="0" applyAlignment="0"/>
    <xf numFmtId="0" fontId="11" fillId="0" borderId="0" applyFill="0" applyBorder="0" applyAlignment="0"/>
    <xf numFmtId="224" fontId="27" fillId="0" borderId="0" applyFill="0" applyBorder="0" applyAlignment="0"/>
    <xf numFmtId="217" fontId="11" fillId="0" borderId="0" applyFill="0" applyBorder="0" applyAlignment="0"/>
    <xf numFmtId="218" fontId="27" fillId="0" borderId="0" applyFill="0" applyBorder="0" applyAlignment="0"/>
    <xf numFmtId="0" fontId="80" fillId="0" borderId="46" applyNumberFormat="0" applyAlignment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41" fillId="57" borderId="21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2" fillId="23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2" fillId="23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2" fillId="23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2" fillId="23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1" fillId="7" borderId="47" applyNumberFormat="0" applyAlignment="0" applyProtection="0"/>
    <xf numFmtId="0" fontId="82" fillId="23" borderId="47" applyNumberFormat="0" applyAlignment="0" applyProtection="0"/>
    <xf numFmtId="0" fontId="35" fillId="0" borderId="0" applyNumberFormat="0" applyFill="0" applyBorder="0" applyAlignment="0"/>
    <xf numFmtId="37" fontId="83" fillId="58" borderId="0" applyNumberFormat="0" applyFont="0" applyBorder="0" applyAlignment="0">
      <alignment horizontal="center"/>
    </xf>
    <xf numFmtId="0" fontId="11" fillId="0" borderId="0"/>
    <xf numFmtId="225" fontId="24" fillId="0" borderId="0" applyFill="0" applyBorder="0" applyProtection="0">
      <alignment horizontal="center" vertical="center"/>
    </xf>
    <xf numFmtId="225" fontId="24" fillId="0" borderId="0" applyFill="0" applyBorder="0" applyProtection="0">
      <alignment horizontal="center" vertical="center"/>
    </xf>
    <xf numFmtId="0" fontId="11" fillId="0" borderId="0">
      <alignment horizontal="centerContinuous"/>
    </xf>
    <xf numFmtId="0" fontId="84" fillId="0" borderId="0" applyNumberFormat="0" applyFill="0" applyBorder="0" applyAlignment="0"/>
    <xf numFmtId="0" fontId="78" fillId="0" borderId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85" fillId="59" borderId="24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10" fillId="47" borderId="48" applyNumberFormat="0" applyAlignment="0" applyProtection="0"/>
    <xf numFmtId="0" fontId="86" fillId="0" borderId="0" applyNumberFormat="0" applyFill="0" applyBorder="0" applyAlignment="0" applyProtection="0">
      <alignment vertical="top"/>
    </xf>
    <xf numFmtId="168" fontId="12" fillId="60" borderId="0">
      <alignment horizontal="left"/>
    </xf>
    <xf numFmtId="168" fontId="87" fillId="60" borderId="0">
      <alignment horizontal="right"/>
    </xf>
    <xf numFmtId="168" fontId="88" fillId="7" borderId="0">
      <alignment horizontal="center"/>
    </xf>
    <xf numFmtId="0" fontId="89" fillId="61" borderId="0"/>
    <xf numFmtId="168" fontId="87" fillId="60" borderId="0">
      <alignment horizontal="right"/>
    </xf>
    <xf numFmtId="168" fontId="90" fillId="7" borderId="0">
      <alignment horizontal="left"/>
    </xf>
    <xf numFmtId="226" fontId="27" fillId="0" borderId="0"/>
    <xf numFmtId="226" fontId="27" fillId="0" borderId="0"/>
    <xf numFmtId="226" fontId="27" fillId="0" borderId="0"/>
    <xf numFmtId="226" fontId="27" fillId="0" borderId="0"/>
    <xf numFmtId="226" fontId="27" fillId="0" borderId="0"/>
    <xf numFmtId="226" fontId="27" fillId="0" borderId="0"/>
    <xf numFmtId="226" fontId="27" fillId="0" borderId="0"/>
    <xf numFmtId="226" fontId="27" fillId="0" borderId="0"/>
    <xf numFmtId="222" fontId="11" fillId="0" borderId="0" applyFont="0" applyFill="0" applyBorder="0" applyAlignment="0" applyProtection="0"/>
    <xf numFmtId="223" fontId="27" fillId="0" borderId="0" applyFont="0" applyFill="0" applyBorder="0" applyAlignment="0" applyProtection="0"/>
    <xf numFmtId="38" fontId="91" fillId="0" borderId="0">
      <alignment horizontal="center"/>
      <protection locked="0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170" fontId="28" fillId="0" borderId="0" applyFont="0" applyFill="0" applyBorder="0" applyAlignment="0" applyProtection="0"/>
    <xf numFmtId="22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228" fontId="25" fillId="0" borderId="0"/>
    <xf numFmtId="3" fontId="11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11" fillId="0" borderId="0" applyNumberFormat="0" applyAlignment="0">
      <alignment horizontal="left"/>
    </xf>
    <xf numFmtId="0" fontId="92" fillId="0" borderId="0" applyNumberFormat="0" applyAlignment="0">
      <alignment horizontal="left"/>
    </xf>
    <xf numFmtId="3" fontId="11" fillId="23" borderId="0">
      <protection hidden="1"/>
    </xf>
    <xf numFmtId="3" fontId="11" fillId="23" borderId="0">
      <protection hidden="1"/>
    </xf>
    <xf numFmtId="3" fontId="11" fillId="23" borderId="0">
      <protection hidden="1"/>
    </xf>
    <xf numFmtId="3" fontId="11" fillId="23" borderId="0">
      <protection hidden="1"/>
    </xf>
    <xf numFmtId="3" fontId="11" fillId="23" borderId="0">
      <protection hidden="1"/>
    </xf>
    <xf numFmtId="3" fontId="11" fillId="23" borderId="0">
      <protection hidden="1"/>
    </xf>
    <xf numFmtId="3" fontId="11" fillId="23" borderId="0">
      <protection hidden="1"/>
    </xf>
    <xf numFmtId="3" fontId="11" fillId="23" borderId="0">
      <protection hidden="1"/>
    </xf>
    <xf numFmtId="3" fontId="11" fillId="23" borderId="0">
      <protection hidden="1"/>
    </xf>
    <xf numFmtId="3" fontId="11" fillId="23" borderId="0">
      <protection hidden="1"/>
    </xf>
    <xf numFmtId="3" fontId="11" fillId="23" borderId="0">
      <protection hidden="1"/>
    </xf>
    <xf numFmtId="3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11" fillId="23" borderId="0">
      <protection hidden="1"/>
    </xf>
    <xf numFmtId="0" fontId="93" fillId="23" borderId="0">
      <protection hidden="1"/>
    </xf>
    <xf numFmtId="0" fontId="93" fillId="23" borderId="0">
      <protection hidden="1"/>
    </xf>
    <xf numFmtId="0" fontId="93" fillId="23" borderId="0">
      <protection hidden="1"/>
    </xf>
    <xf numFmtId="0" fontId="93" fillId="23" borderId="0">
      <protection hidden="1"/>
    </xf>
    <xf numFmtId="0" fontId="93" fillId="23" borderId="0">
      <protection hidden="1"/>
    </xf>
    <xf numFmtId="0" fontId="93" fillId="23" borderId="0">
      <protection hidden="1"/>
    </xf>
    <xf numFmtId="0" fontId="93" fillId="23" borderId="0">
      <protection hidden="1"/>
    </xf>
    <xf numFmtId="0" fontId="93" fillId="23" borderId="0">
      <protection hidden="1"/>
    </xf>
    <xf numFmtId="0" fontId="93" fillId="23" borderId="0">
      <protection hidden="1"/>
    </xf>
    <xf numFmtId="0" fontId="93" fillId="23" borderId="0">
      <protection hidden="1"/>
    </xf>
    <xf numFmtId="0" fontId="93" fillId="23" borderId="0">
      <protection hidden="1"/>
    </xf>
    <xf numFmtId="0" fontId="93" fillId="23" borderId="0">
      <protection hidden="1"/>
    </xf>
    <xf numFmtId="229" fontId="48" fillId="23" borderId="0">
      <protection hidden="1"/>
    </xf>
    <xf numFmtId="229" fontId="48" fillId="23" borderId="0">
      <protection hidden="1"/>
    </xf>
    <xf numFmtId="229" fontId="48" fillId="23" borderId="0">
      <protection hidden="1"/>
    </xf>
    <xf numFmtId="229" fontId="48" fillId="23" borderId="0">
      <protection hidden="1"/>
    </xf>
    <xf numFmtId="229" fontId="48" fillId="23" borderId="0">
      <protection hidden="1"/>
    </xf>
    <xf numFmtId="229" fontId="48" fillId="23" borderId="0">
      <protection hidden="1"/>
    </xf>
    <xf numFmtId="229" fontId="48" fillId="23" borderId="0">
      <protection hidden="1"/>
    </xf>
    <xf numFmtId="229" fontId="48" fillId="23" borderId="0">
      <protection hidden="1"/>
    </xf>
    <xf numFmtId="229" fontId="48" fillId="23" borderId="0">
      <protection hidden="1"/>
    </xf>
    <xf numFmtId="229" fontId="48" fillId="23" borderId="0">
      <protection hidden="1"/>
    </xf>
    <xf numFmtId="229" fontId="48" fillId="23" borderId="0">
      <protection hidden="1"/>
    </xf>
    <xf numFmtId="229" fontId="48" fillId="23" borderId="0">
      <protection hidden="1"/>
    </xf>
    <xf numFmtId="0" fontId="11" fillId="23" borderId="0">
      <protection hidden="1"/>
    </xf>
    <xf numFmtId="0" fontId="79" fillId="0" borderId="0" applyNumberFormat="0" applyAlignment="0"/>
    <xf numFmtId="165" fontId="56" fillId="0" borderId="0" applyFont="0" applyFill="0" applyBorder="0" applyAlignment="0" applyProtection="0"/>
    <xf numFmtId="217" fontId="11" fillId="0" borderId="0" applyFont="0" applyFill="0" applyBorder="0" applyAlignment="0" applyProtection="0"/>
    <xf numFmtId="218" fontId="27" fillId="0" borderId="0" applyFont="0" applyFill="0" applyBorder="0" applyAlignment="0" applyProtection="0"/>
    <xf numFmtId="208" fontId="43" fillId="0" borderId="0"/>
    <xf numFmtId="166" fontId="94" fillId="0" borderId="49">
      <protection locked="0"/>
    </xf>
    <xf numFmtId="0" fontId="11" fillId="0" borderId="0" applyFont="0" applyFill="0" applyBorder="0" applyAlignment="0" applyProtection="0">
      <alignment horizontal="right"/>
    </xf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>
      <alignment horizontal="right"/>
    </xf>
    <xf numFmtId="169" fontId="1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230" fontId="95" fillId="0" borderId="0" applyFont="0" applyFill="0" applyBorder="0" applyAlignment="0" applyProtection="0"/>
    <xf numFmtId="231" fontId="27" fillId="0" borderId="0" applyFont="0" applyFill="0" applyBorder="0" applyAlignment="0" applyProtection="0"/>
    <xf numFmtId="232" fontId="25" fillId="0" borderId="0"/>
    <xf numFmtId="49" fontId="96" fillId="62" borderId="0">
      <alignment vertical="center"/>
    </xf>
    <xf numFmtId="233" fontId="11" fillId="0" borderId="0" applyNumberFormat="0" applyFont="0" applyBorder="0" applyAlignment="0">
      <alignment horizontal="centerContinuous"/>
    </xf>
    <xf numFmtId="3" fontId="97" fillId="0" borderId="0"/>
    <xf numFmtId="0" fontId="25" fillId="0" borderId="0" applyNumberFormat="0" applyFont="0" applyBorder="0" applyAlignment="0"/>
    <xf numFmtId="17" fontId="98" fillId="0" borderId="50">
      <alignment horizontal="center" vertical="center"/>
    </xf>
    <xf numFmtId="0" fontId="11" fillId="0" borderId="0" applyFont="0" applyFill="0" applyBorder="0" applyAlignment="0" applyProtection="0"/>
    <xf numFmtId="234" fontId="11" fillId="0" borderId="51" applyFont="0" applyFill="0" applyAlignment="0" applyProtection="0"/>
    <xf numFmtId="235" fontId="11" fillId="0" borderId="0" applyFont="0" applyFill="0" applyAlignment="0" applyProtection="0"/>
    <xf numFmtId="236" fontId="11" fillId="0" borderId="37"/>
    <xf numFmtId="0" fontId="42" fillId="0" borderId="0" applyFont="0" applyFill="0" applyBorder="0" applyProtection="0">
      <alignment horizontal="right"/>
    </xf>
    <xf numFmtId="0" fontId="11" fillId="0" borderId="0" applyFont="0" applyFill="0" applyBorder="0" applyAlignment="0" applyProtection="0"/>
    <xf numFmtId="16" fontId="78" fillId="0" borderId="0" applyFont="0" applyFill="0" applyBorder="0" applyAlignment="0" applyProtection="0"/>
    <xf numFmtId="15" fontId="78" fillId="0" borderId="0" applyFont="0" applyFill="0" applyBorder="0" applyAlignment="0" applyProtection="0"/>
    <xf numFmtId="17" fontId="78" fillId="0" borderId="0" applyFont="0" applyFill="0" applyBorder="0" applyAlignment="0" applyProtection="0"/>
    <xf numFmtId="14" fontId="78" fillId="0" borderId="0" applyFill="0" applyBorder="0" applyAlignment="0"/>
    <xf numFmtId="0" fontId="42" fillId="0" borderId="0" applyFont="0" applyFill="0" applyBorder="0" applyProtection="0">
      <alignment horizontal="right"/>
    </xf>
    <xf numFmtId="237" fontId="99" fillId="0" borderId="0" applyFill="0" applyBorder="0">
      <alignment horizontal="right"/>
    </xf>
    <xf numFmtId="0" fontId="75" fillId="0" borderId="52">
      <alignment horizontal="center" vertical="center"/>
    </xf>
    <xf numFmtId="0" fontId="75" fillId="0" borderId="52" applyBorder="0">
      <alignment horizontal="center" vertical="center"/>
    </xf>
    <xf numFmtId="0" fontId="100" fillId="0" borderId="0" applyNumberFormat="0" applyFont="0" applyFill="0" applyBorder="0" applyAlignment="0" applyProtection="0">
      <alignment horizontal="left"/>
    </xf>
    <xf numFmtId="0" fontId="11" fillId="0" borderId="0"/>
    <xf numFmtId="0" fontId="93" fillId="0" borderId="0">
      <protection hidden="1"/>
    </xf>
    <xf numFmtId="0" fontId="11" fillId="0" borderId="0">
      <protection hidden="1"/>
    </xf>
    <xf numFmtId="0" fontId="101" fillId="0" borderId="0">
      <protection hidden="1"/>
    </xf>
    <xf numFmtId="238" fontId="43" fillId="63" borderId="0">
      <alignment horizontal="right"/>
    </xf>
    <xf numFmtId="0" fontId="23" fillId="0" borderId="0"/>
    <xf numFmtId="239" fontId="11" fillId="0" borderId="53">
      <alignment vertical="center"/>
    </xf>
    <xf numFmtId="15" fontId="102" fillId="64" borderId="0" applyNumberFormat="0" applyFont="0" applyBorder="0" applyAlignment="0" applyProtection="0"/>
    <xf numFmtId="3" fontId="93" fillId="0" borderId="54"/>
    <xf numFmtId="240" fontId="11" fillId="0" borderId="0" applyFont="0" applyFill="0" applyAlignment="0" applyProtection="0"/>
    <xf numFmtId="241" fontId="11" fillId="0" borderId="0" applyFont="0" applyFill="0" applyAlignment="0" applyProtection="0"/>
    <xf numFmtId="181" fontId="43" fillId="7" borderId="0"/>
    <xf numFmtId="181" fontId="99" fillId="7" borderId="0"/>
    <xf numFmtId="0" fontId="103" fillId="0" borderId="0"/>
    <xf numFmtId="242" fontId="11" fillId="0" borderId="0"/>
    <xf numFmtId="0" fontId="104" fillId="0" borderId="0"/>
    <xf numFmtId="243" fontId="11" fillId="0" borderId="0"/>
    <xf numFmtId="243" fontId="11" fillId="0" borderId="41"/>
    <xf numFmtId="243" fontId="11" fillId="0" borderId="2"/>
    <xf numFmtId="243" fontId="11" fillId="0" borderId="28"/>
    <xf numFmtId="243" fontId="11" fillId="0" borderId="1"/>
    <xf numFmtId="0" fontId="11" fillId="0" borderId="55"/>
    <xf numFmtId="0" fontId="11" fillId="0" borderId="56" applyNumberFormat="0" applyFont="0" applyFill="0" applyAlignment="0" applyProtection="0"/>
    <xf numFmtId="213" fontId="105" fillId="63" borderId="0">
      <alignment horizontal="right"/>
    </xf>
    <xf numFmtId="180" fontId="106" fillId="0" borderId="0" applyFill="0" applyBorder="0" applyAlignment="0" applyProtection="0"/>
    <xf numFmtId="0" fontId="11" fillId="26" borderId="41" applyNumberFormat="0" applyFont="0" applyAlignment="0" applyProtection="0">
      <alignment horizontal="center"/>
    </xf>
    <xf numFmtId="0" fontId="107" fillId="9" borderId="0" applyNumberFormat="0">
      <protection locked="0"/>
    </xf>
    <xf numFmtId="0" fontId="107" fillId="9" borderId="0" applyNumberFormat="0">
      <protection locked="0"/>
    </xf>
    <xf numFmtId="0" fontId="107" fillId="9" borderId="0" applyNumberFormat="0">
      <protection locked="0"/>
    </xf>
    <xf numFmtId="0" fontId="107" fillId="9" borderId="0" applyNumberFormat="0">
      <protection locked="0"/>
    </xf>
    <xf numFmtId="0" fontId="107" fillId="9" borderId="0" applyNumberFormat="0">
      <protection locked="0"/>
    </xf>
    <xf numFmtId="0" fontId="107" fillId="9" borderId="0" applyNumberFormat="0">
      <protection locked="0"/>
    </xf>
    <xf numFmtId="0" fontId="107" fillId="9" borderId="0" applyNumberFormat="0">
      <protection locked="0"/>
    </xf>
    <xf numFmtId="0" fontId="107" fillId="9" borderId="0" applyNumberFormat="0">
      <protection locked="0"/>
    </xf>
    <xf numFmtId="0" fontId="107" fillId="9" borderId="0" applyNumberFormat="0">
      <protection locked="0"/>
    </xf>
    <xf numFmtId="0" fontId="107" fillId="9" borderId="0" applyNumberFormat="0">
      <protection locked="0"/>
    </xf>
    <xf numFmtId="0" fontId="107" fillId="9" borderId="0" applyNumberFormat="0">
      <protection locked="0"/>
    </xf>
    <xf numFmtId="0" fontId="107" fillId="9" borderId="0" applyNumberFormat="0">
      <protection locked="0"/>
    </xf>
    <xf numFmtId="244" fontId="11" fillId="0" borderId="0" applyFill="0" applyBorder="0" applyAlignment="0"/>
    <xf numFmtId="223" fontId="27" fillId="0" borderId="0" applyFill="0" applyBorder="0" applyAlignment="0"/>
    <xf numFmtId="217" fontId="11" fillId="0" borderId="0" applyFill="0" applyBorder="0" applyAlignment="0"/>
    <xf numFmtId="218" fontId="27" fillId="0" borderId="0" applyFill="0" applyBorder="0" applyAlignment="0"/>
    <xf numFmtId="222" fontId="11" fillId="0" borderId="0" applyFill="0" applyBorder="0" applyAlignment="0"/>
    <xf numFmtId="223" fontId="27" fillId="0" borderId="0" applyFill="0" applyBorder="0" applyAlignment="0"/>
    <xf numFmtId="0" fontId="11" fillId="0" borderId="0" applyFill="0" applyBorder="0" applyAlignment="0"/>
    <xf numFmtId="224" fontId="27" fillId="0" borderId="0" applyFill="0" applyBorder="0" applyAlignment="0"/>
    <xf numFmtId="217" fontId="11" fillId="0" borderId="0" applyFill="0" applyBorder="0" applyAlignment="0"/>
    <xf numFmtId="218" fontId="27" fillId="0" borderId="0" applyFill="0" applyBorder="0" applyAlignment="0"/>
    <xf numFmtId="0" fontId="11" fillId="0" borderId="0" applyNumberFormat="0" applyAlignment="0">
      <alignment horizontal="left"/>
    </xf>
    <xf numFmtId="0" fontId="108" fillId="0" borderId="0" applyNumberFormat="0" applyAlignment="0">
      <alignment horizontal="left"/>
    </xf>
    <xf numFmtId="0" fontId="109" fillId="0" borderId="0"/>
    <xf numFmtId="172" fontId="109" fillId="0" borderId="0"/>
    <xf numFmtId="191" fontId="109" fillId="0" borderId="0"/>
    <xf numFmtId="245" fontId="11" fillId="0" borderId="0" applyFont="0" applyFill="0" applyBorder="0" applyAlignment="0" applyProtection="0"/>
    <xf numFmtId="245" fontId="11" fillId="0" borderId="0" applyFont="0" applyFill="0" applyBorder="0" applyAlignment="0" applyProtection="0"/>
    <xf numFmtId="246" fontId="110" fillId="0" borderId="0" applyFont="0" applyFill="0" applyBorder="0" applyAlignment="0" applyProtection="0"/>
    <xf numFmtId="246" fontId="110" fillId="0" borderId="0" applyFont="0" applyFill="0" applyBorder="0" applyAlignment="0" applyProtection="0"/>
    <xf numFmtId="246" fontId="110" fillId="0" borderId="0" applyFont="0" applyFill="0" applyBorder="0" applyAlignment="0" applyProtection="0"/>
    <xf numFmtId="247" fontId="11" fillId="0" borderId="0" applyFont="0" applyFill="0" applyBorder="0" applyAlignment="0" applyProtection="0"/>
    <xf numFmtId="247" fontId="11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" fillId="0" borderId="0" applyFont="0" applyFill="0" applyAlignment="0" applyProtection="0"/>
    <xf numFmtId="0" fontId="11" fillId="0" borderId="0" applyFont="0" applyFill="0" applyAlignment="0" applyProtection="0"/>
    <xf numFmtId="0" fontId="75" fillId="0" borderId="27"/>
    <xf numFmtId="3" fontId="112" fillId="0" borderId="0" applyNumberFormat="0" applyFont="0" applyFill="0" applyBorder="0" applyAlignment="0" applyProtection="0">
      <alignment horizontal="left"/>
    </xf>
    <xf numFmtId="2" fontId="11" fillId="0" borderId="0" applyFont="0" applyFill="0" applyBorder="0" applyAlignment="0" applyProtection="0"/>
    <xf numFmtId="248" fontId="11" fillId="0" borderId="0" applyFont="0" applyFill="0" applyAlignment="0"/>
    <xf numFmtId="0" fontId="43" fillId="0" borderId="41" applyFont="0" applyFill="0" applyBorder="0" applyAlignment="0" applyProtection="0"/>
    <xf numFmtId="0" fontId="43" fillId="0" borderId="41" applyFont="0" applyFill="0" applyBorder="0" applyAlignment="0" applyProtection="0"/>
    <xf numFmtId="0" fontId="113" fillId="0" borderId="0" applyFill="0" applyBorder="0" applyProtection="0">
      <alignment horizontal="left"/>
    </xf>
    <xf numFmtId="0" fontId="96" fillId="65" borderId="0">
      <alignment horizontal="right" vertical="center"/>
    </xf>
    <xf numFmtId="0" fontId="114" fillId="0" borderId="0"/>
    <xf numFmtId="0" fontId="43" fillId="0" borderId="0">
      <protection hidden="1"/>
    </xf>
    <xf numFmtId="0" fontId="115" fillId="0" borderId="0" applyNumberFormat="0" applyFill="0" applyBorder="0" applyAlignment="0" applyProtection="0"/>
    <xf numFmtId="249" fontId="11" fillId="0" borderId="0" applyAlignment="0">
      <alignment horizontal="right"/>
    </xf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36" fillId="66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0" fontId="116" fillId="8" borderId="0" applyNumberFormat="0" applyBorder="0" applyAlignment="0" applyProtection="0"/>
    <xf numFmtId="38" fontId="43" fillId="23" borderId="0" applyNumberFormat="0" applyBorder="0" applyAlignment="0" applyProtection="0"/>
    <xf numFmtId="0" fontId="117" fillId="0" borderId="0">
      <protection hidden="1"/>
    </xf>
    <xf numFmtId="0" fontId="11" fillId="0" borderId="0" applyFont="0" applyFill="0" applyBorder="0" applyAlignment="0" applyProtection="0">
      <alignment horizontal="right"/>
    </xf>
    <xf numFmtId="0" fontId="11" fillId="0" borderId="0" applyNumberFormat="0" applyFill="0" applyBorder="0" applyAlignment="0" applyProtection="0"/>
    <xf numFmtId="0" fontId="118" fillId="0" borderId="0" applyProtection="0">
      <alignment horizontal="right"/>
    </xf>
    <xf numFmtId="215" fontId="119" fillId="0" borderId="57">
      <alignment vertical="center"/>
    </xf>
    <xf numFmtId="215" fontId="120" fillId="55" borderId="58">
      <alignment horizontal="left" vertical="center" indent="1"/>
    </xf>
    <xf numFmtId="0" fontId="26" fillId="0" borderId="59" applyNumberFormat="0" applyAlignment="0" applyProtection="0">
      <alignment horizontal="left" vertical="center"/>
    </xf>
    <xf numFmtId="0" fontId="26" fillId="0" borderId="30">
      <alignment horizontal="left" vertical="center"/>
    </xf>
    <xf numFmtId="0" fontId="119" fillId="0" borderId="60" applyNumberFormat="0" applyFill="0">
      <alignment horizontal="center" vertical="top"/>
    </xf>
    <xf numFmtId="0" fontId="121" fillId="7" borderId="61" applyNumberFormat="0">
      <alignment horizontal="left" vertical="center" indent="1"/>
    </xf>
    <xf numFmtId="0" fontId="121" fillId="7" borderId="61" applyNumberFormat="0">
      <alignment horizontal="left" vertical="center" indent="1"/>
    </xf>
    <xf numFmtId="0" fontId="121" fillId="7" borderId="61" applyNumberFormat="0">
      <alignment horizontal="left" vertical="center" indent="1"/>
    </xf>
    <xf numFmtId="0" fontId="121" fillId="7" borderId="61" applyNumberFormat="0">
      <alignment horizontal="left" vertical="center" indent="1"/>
    </xf>
    <xf numFmtId="0" fontId="121" fillId="7" borderId="61" applyNumberFormat="0">
      <alignment horizontal="left" vertical="center" indent="1"/>
    </xf>
    <xf numFmtId="0" fontId="121" fillId="7" borderId="61" applyNumberFormat="0">
      <alignment horizontal="left" vertical="center" indent="1"/>
    </xf>
    <xf numFmtId="0" fontId="121" fillId="7" borderId="61" applyNumberFormat="0">
      <alignment horizontal="left" vertical="center" indent="1"/>
    </xf>
    <xf numFmtId="0" fontId="121" fillId="7" borderId="61" applyNumberFormat="0">
      <alignment horizontal="left" vertical="center" indent="1"/>
    </xf>
    <xf numFmtId="0" fontId="121" fillId="7" borderId="61" applyNumberFormat="0">
      <alignment horizontal="left" vertical="center" indent="1"/>
    </xf>
    <xf numFmtId="0" fontId="121" fillId="7" borderId="61" applyNumberFormat="0">
      <alignment horizontal="left" vertical="center" indent="1"/>
    </xf>
    <xf numFmtId="0" fontId="121" fillId="7" borderId="61" applyNumberFormat="0">
      <alignment horizontal="left" vertical="center" indent="1"/>
    </xf>
    <xf numFmtId="0" fontId="121" fillId="7" borderId="61" applyNumberFormat="0">
      <alignment horizontal="left" vertical="center" indent="1"/>
    </xf>
    <xf numFmtId="0" fontId="122" fillId="9" borderId="0" applyNumberFormat="0" applyAlignment="0" applyProtection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4" fillId="0" borderId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4" fillId="0" borderId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4" fillId="0" borderId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4" fillId="0" borderId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4" fillId="0" borderId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4" fillId="0" borderId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4" fillId="0" borderId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5" fillId="0" borderId="63" applyNumberFormat="0" applyFill="0" applyAlignment="0" applyProtection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5" fillId="0" borderId="63" applyNumberFormat="0" applyFill="0" applyAlignment="0" applyProtection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5" fillId="0" borderId="63" applyNumberFormat="0" applyFill="0" applyAlignment="0" applyProtection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4" fillId="0" borderId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4" fillId="0" borderId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4" fillId="0" borderId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4" fillId="0" borderId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4" fillId="0" borderId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4" fillId="0" borderId="0"/>
    <xf numFmtId="0" fontId="123" fillId="0" borderId="62" applyNumberFormat="0" applyFill="0" applyAlignment="0" applyProtection="0"/>
    <xf numFmtId="0" fontId="125" fillId="0" borderId="63" applyNumberFormat="0" applyFill="0" applyAlignment="0" applyProtection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3" fillId="0" borderId="62" applyNumberFormat="0" applyFill="0" applyAlignment="0" applyProtection="0"/>
    <xf numFmtId="0" fontId="124" fillId="0" borderId="0"/>
    <xf numFmtId="0" fontId="122" fillId="9" borderId="0" applyNumberFormat="0" applyAlignment="0" applyProtection="0"/>
    <xf numFmtId="0" fontId="122" fillId="9" borderId="0" applyNumberFormat="0" applyAlignment="0" applyProtection="0"/>
    <xf numFmtId="0" fontId="122" fillId="9" borderId="0" applyNumberFormat="0" applyAlignment="0" applyProtection="0"/>
    <xf numFmtId="0" fontId="122" fillId="9" borderId="0" applyNumberFormat="0" applyAlignment="0" applyProtection="0"/>
    <xf numFmtId="0" fontId="122" fillId="9" borderId="0" applyNumberFormat="0" applyAlignment="0" applyProtection="0"/>
    <xf numFmtId="0" fontId="122" fillId="9" borderId="0" applyNumberFormat="0" applyAlignment="0" applyProtection="0"/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7" fillId="0" borderId="0" applyProtection="0">
      <alignment horizontal="left"/>
    </xf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7" fillId="0" borderId="0" applyProtection="0">
      <alignment horizontal="left"/>
    </xf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7" fillId="0" borderId="0" applyProtection="0">
      <alignment horizontal="left"/>
    </xf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7" fillId="0" borderId="0" applyProtection="0">
      <alignment horizontal="left"/>
    </xf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7" fillId="0" borderId="0" applyProtection="0">
      <alignment horizontal="left"/>
    </xf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7" fillId="0" borderId="0" applyProtection="0">
      <alignment horizontal="left"/>
    </xf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7" fillId="0" borderId="0" applyProtection="0">
      <alignment horizontal="left"/>
    </xf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8" fillId="0" borderId="65" applyNumberFormat="0" applyFill="0" applyAlignment="0" applyProtection="0"/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8" fillId="0" borderId="65" applyNumberFormat="0" applyFill="0" applyAlignment="0" applyProtection="0"/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8" fillId="0" borderId="65" applyNumberFormat="0" applyFill="0" applyAlignment="0" applyProtection="0"/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7" fillId="0" borderId="0" applyProtection="0">
      <alignment horizontal="left"/>
    </xf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7" fillId="0" borderId="0" applyProtection="0">
      <alignment horizontal="left"/>
    </xf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7" fillId="0" borderId="0" applyProtection="0">
      <alignment horizontal="left"/>
    </xf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7" fillId="0" borderId="0" applyProtection="0">
      <alignment horizontal="left"/>
    </xf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7" fillId="0" borderId="0" applyProtection="0">
      <alignment horizontal="left"/>
    </xf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7" fillId="0" borderId="0" applyProtection="0">
      <alignment horizontal="left"/>
    </xf>
    <xf numFmtId="0" fontId="126" fillId="0" borderId="64" applyNumberFormat="0" applyFill="0" applyAlignment="0" applyProtection="0"/>
    <xf numFmtId="0" fontId="128" fillId="0" borderId="65" applyNumberFormat="0" applyFill="0" applyAlignment="0" applyProtection="0"/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6" fillId="0" borderId="64" applyNumberFormat="0" applyFill="0" applyAlignment="0" applyProtection="0"/>
    <xf numFmtId="0" fontId="127" fillId="0" borderId="0" applyProtection="0">
      <alignment horizontal="left"/>
    </xf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30" fillId="0" borderId="0" applyProtection="0">
      <alignment horizontal="left"/>
    </xf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30" fillId="0" borderId="0" applyProtection="0">
      <alignment horizontal="left"/>
    </xf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30" fillId="0" borderId="0" applyProtection="0">
      <alignment horizontal="left"/>
    </xf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30" fillId="0" borderId="0" applyProtection="0">
      <alignment horizontal="left"/>
    </xf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30" fillId="0" borderId="0" applyProtection="0">
      <alignment horizontal="left"/>
    </xf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30" fillId="0" borderId="0" applyProtection="0">
      <alignment horizontal="left"/>
    </xf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30" fillId="0" borderId="0" applyProtection="0">
      <alignment horizontal="left"/>
    </xf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31" fillId="0" borderId="67" applyNumberFormat="0" applyFill="0" applyAlignment="0" applyProtection="0"/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31" fillId="0" borderId="67" applyNumberFormat="0" applyFill="0" applyAlignment="0" applyProtection="0"/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31" fillId="0" borderId="67" applyNumberFormat="0" applyFill="0" applyAlignment="0" applyProtection="0"/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30" fillId="0" borderId="0" applyProtection="0">
      <alignment horizontal="left"/>
    </xf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30" fillId="0" borderId="0" applyProtection="0">
      <alignment horizontal="left"/>
    </xf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30" fillId="0" borderId="0" applyProtection="0">
      <alignment horizontal="left"/>
    </xf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30" fillId="0" borderId="0" applyProtection="0">
      <alignment horizontal="left"/>
    </xf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30" fillId="0" borderId="0" applyProtection="0">
      <alignment horizontal="left"/>
    </xf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30" fillId="0" borderId="0" applyProtection="0">
      <alignment horizontal="left"/>
    </xf>
    <xf numFmtId="0" fontId="129" fillId="0" borderId="66" applyNumberFormat="0" applyFill="0" applyAlignment="0" applyProtection="0"/>
    <xf numFmtId="0" fontId="131" fillId="0" borderId="67" applyNumberFormat="0" applyFill="0" applyAlignment="0" applyProtection="0"/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29" fillId="0" borderId="66" applyNumberFormat="0" applyFill="0" applyAlignment="0" applyProtection="0"/>
    <xf numFmtId="0" fontId="130" fillId="0" borderId="0" applyProtection="0">
      <alignment horizontal="left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2" fillId="0" borderId="0" applyNumberFormat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2" fillId="0" borderId="0" applyNumberFormat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2" fillId="0" borderId="0" applyNumberFormat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2" fillId="0" borderId="0" applyNumberFormat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2" fillId="0" borderId="0" applyNumberFormat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2" fillId="0" borderId="0" applyNumberFormat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2" fillId="0" borderId="0" applyNumberFormat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2" fillId="0" borderId="0" applyNumberFormat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2" fillId="0" borderId="0" applyNumberFormat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2" fillId="0" borderId="0" applyNumberFormat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2" fillId="0" borderId="0" applyNumberFormat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2" fillId="0" borderId="0" applyNumberFormat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2" fillId="0" borderId="0" applyNumberFormat="0" applyAlignment="0" applyProtection="0"/>
    <xf numFmtId="0" fontId="129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2" fillId="0" borderId="0" applyNumberFormat="0" applyAlignment="0" applyProtection="0"/>
    <xf numFmtId="0" fontId="122" fillId="9" borderId="0" applyNumberFormat="0" applyAlignment="0" applyProtection="0"/>
    <xf numFmtId="0" fontId="122" fillId="9" borderId="0" applyNumberFormat="0" applyAlignment="0" applyProtection="0"/>
    <xf numFmtId="0" fontId="122" fillId="9" borderId="0" applyNumberFormat="0" applyAlignment="0" applyProtection="0"/>
    <xf numFmtId="0" fontId="122" fillId="9" borderId="0" applyNumberFormat="0" applyAlignment="0" applyProtection="0"/>
    <xf numFmtId="0" fontId="122" fillId="9" borderId="0" applyNumberFormat="0" applyAlignment="0" applyProtection="0"/>
    <xf numFmtId="0" fontId="133" fillId="0" borderId="0" applyNumberFormat="0">
      <protection locked="0"/>
    </xf>
    <xf numFmtId="191" fontId="43" fillId="0" borderId="27">
      <alignment horizontal="right" vertical="center"/>
    </xf>
    <xf numFmtId="250" fontId="25" fillId="0" borderId="0">
      <protection locked="0"/>
    </xf>
    <xf numFmtId="251" fontId="26" fillId="0" borderId="0"/>
    <xf numFmtId="250" fontId="25" fillId="0" borderId="0">
      <protection locked="0"/>
    </xf>
    <xf numFmtId="0" fontId="25" fillId="0" borderId="0"/>
    <xf numFmtId="0" fontId="11" fillId="0" borderId="28">
      <alignment horizontal="center"/>
    </xf>
    <xf numFmtId="0" fontId="134" fillId="0" borderId="28">
      <alignment horizontal="center"/>
    </xf>
    <xf numFmtId="0" fontId="11" fillId="0" borderId="0">
      <alignment horizontal="center"/>
    </xf>
    <xf numFmtId="0" fontId="134" fillId="0" borderId="0">
      <alignment horizontal="center"/>
    </xf>
    <xf numFmtId="0" fontId="135" fillId="0" borderId="0">
      <alignment vertical="center"/>
    </xf>
    <xf numFmtId="0" fontId="135" fillId="0" borderId="0"/>
    <xf numFmtId="0" fontId="93" fillId="0" borderId="0"/>
    <xf numFmtId="3" fontId="136" fillId="0" borderId="0">
      <protection hidden="1"/>
    </xf>
    <xf numFmtId="0" fontId="137" fillId="0" borderId="68" applyNumberFormat="0" applyFill="0" applyAlignment="0" applyProtection="0"/>
    <xf numFmtId="0" fontId="75" fillId="9" borderId="69">
      <alignment horizontal="left" vertical="center" wrapText="1"/>
    </xf>
    <xf numFmtId="0" fontId="32" fillId="0" borderId="70" applyNumberFormat="0" applyAlignment="0"/>
    <xf numFmtId="0" fontId="138" fillId="0" borderId="0"/>
    <xf numFmtId="9" fontId="139" fillId="0" borderId="40"/>
    <xf numFmtId="0" fontId="139" fillId="0" borderId="40"/>
    <xf numFmtId="10" fontId="139" fillId="0" borderId="40"/>
    <xf numFmtId="0" fontId="139" fillId="0" borderId="40"/>
    <xf numFmtId="4" fontId="139" fillId="0" borderId="40"/>
    <xf numFmtId="10" fontId="43" fillId="12" borderId="41" applyNumberFormat="0" applyBorder="0" applyAlignment="0" applyProtection="0"/>
    <xf numFmtId="0" fontId="140" fillId="20" borderId="47" applyNumberFormat="0" applyAlignment="0" applyProtection="0"/>
    <xf numFmtId="0" fontId="140" fillId="20" borderId="47" applyNumberFormat="0" applyAlignment="0" applyProtection="0"/>
    <xf numFmtId="0" fontId="140" fillId="20" borderId="47" applyNumberFormat="0" applyAlignment="0" applyProtection="0"/>
    <xf numFmtId="0" fontId="35" fillId="0" borderId="0" applyAlignment="0">
      <protection locked="0"/>
    </xf>
    <xf numFmtId="0" fontId="140" fillId="20" borderId="47" applyNumberFormat="0" applyAlignment="0" applyProtection="0"/>
    <xf numFmtId="0" fontId="140" fillId="20" borderId="47" applyNumberFormat="0" applyAlignment="0" applyProtection="0"/>
    <xf numFmtId="0" fontId="140" fillId="20" borderId="47" applyNumberFormat="0" applyAlignment="0" applyProtection="0"/>
    <xf numFmtId="0" fontId="35" fillId="0" borderId="0" applyAlignment="0">
      <protection locked="0"/>
    </xf>
    <xf numFmtId="0" fontId="140" fillId="20" borderId="47" applyNumberFormat="0" applyAlignment="0" applyProtection="0"/>
    <xf numFmtId="0" fontId="140" fillId="20" borderId="47" applyNumberFormat="0" applyAlignment="0" applyProtection="0"/>
    <xf numFmtId="0" fontId="140" fillId="20" borderId="47" applyNumberFormat="0" applyAlignment="0" applyProtection="0"/>
    <xf numFmtId="0" fontId="35" fillId="0" borderId="0" applyAlignment="0">
      <protection locked="0"/>
    </xf>
    <xf numFmtId="0" fontId="140" fillId="20" borderId="47" applyNumberFormat="0" applyAlignment="0" applyProtection="0"/>
    <xf numFmtId="0" fontId="140" fillId="20" borderId="47" applyNumberFormat="0" applyAlignment="0" applyProtection="0"/>
    <xf numFmtId="0" fontId="140" fillId="20" borderId="47" applyNumberFormat="0" applyAlignment="0" applyProtection="0"/>
    <xf numFmtId="0" fontId="35" fillId="0" borderId="0" applyAlignment="0">
      <protection locked="0"/>
    </xf>
    <xf numFmtId="0" fontId="140" fillId="20" borderId="47" applyNumberFormat="0" applyAlignment="0" applyProtection="0"/>
    <xf numFmtId="0" fontId="140" fillId="20" borderId="47" applyNumberFormat="0" applyAlignment="0" applyProtection="0"/>
    <xf numFmtId="0" fontId="140" fillId="20" borderId="47" applyNumberFormat="0" applyAlignment="0" applyProtection="0"/>
    <xf numFmtId="0" fontId="35" fillId="0" borderId="0" applyAlignment="0">
      <protection locked="0"/>
    </xf>
    <xf numFmtId="0" fontId="140" fillId="20" borderId="47" applyNumberFormat="0" applyAlignment="0" applyProtection="0"/>
    <xf numFmtId="0" fontId="140" fillId="20" borderId="47" applyNumberFormat="0" applyAlignment="0" applyProtection="0"/>
    <xf numFmtId="0" fontId="140" fillId="20" borderId="47" applyNumberFormat="0" applyAlignment="0" applyProtection="0"/>
    <xf numFmtId="0" fontId="35" fillId="0" borderId="0" applyAlignment="0">
      <protection locked="0"/>
    </xf>
    <xf numFmtId="0" fontId="140" fillId="20" borderId="47" applyNumberFormat="0" applyAlignment="0" applyProtection="0"/>
    <xf numFmtId="0" fontId="140" fillId="20" borderId="47" applyNumberFormat="0" applyAlignment="0" applyProtection="0"/>
    <xf numFmtId="0" fontId="140" fillId="20" borderId="47" applyNumberFormat="0" applyAlignment="0" applyProtection="0"/>
    <xf numFmtId="0" fontId="140" fillId="20" borderId="47" applyNumberFormat="0" applyAlignment="0" applyProtection="0"/>
    <xf numFmtId="0" fontId="140" fillId="20" borderId="47" applyNumberFormat="0" applyAlignment="0" applyProtection="0"/>
    <xf numFmtId="0" fontId="140" fillId="20" borderId="47" applyNumberFormat="0" applyAlignment="0" applyProtection="0"/>
    <xf numFmtId="0" fontId="35" fillId="0" borderId="0" applyAlignment="0">
      <protection locked="0"/>
    </xf>
    <xf numFmtId="0" fontId="140" fillId="20" borderId="47" applyNumberFormat="0" applyAlignment="0" applyProtection="0"/>
    <xf numFmtId="0" fontId="140" fillId="20" borderId="47" applyNumberFormat="0" applyAlignment="0" applyProtection="0"/>
    <xf numFmtId="0" fontId="140" fillId="20" borderId="47" applyNumberFormat="0" applyAlignment="0" applyProtection="0"/>
    <xf numFmtId="0" fontId="140" fillId="20" borderId="47" applyNumberFormat="0" applyAlignment="0" applyProtection="0"/>
    <xf numFmtId="0" fontId="140" fillId="20" borderId="47" applyNumberFormat="0" applyAlignment="0" applyProtection="0"/>
    <xf numFmtId="0" fontId="140" fillId="20" borderId="47" applyNumberFormat="0" applyAlignment="0" applyProtection="0"/>
    <xf numFmtId="0" fontId="140" fillId="20" borderId="47" applyNumberFormat="0" applyAlignment="0" applyProtection="0"/>
    <xf numFmtId="0" fontId="140" fillId="20" borderId="47" applyNumberFormat="0" applyAlignment="0" applyProtection="0"/>
    <xf numFmtId="0" fontId="140" fillId="20" borderId="47" applyNumberFormat="0" applyAlignment="0" applyProtection="0"/>
    <xf numFmtId="0" fontId="140" fillId="20" borderId="47" applyNumberFormat="0" applyAlignment="0" applyProtection="0"/>
    <xf numFmtId="0" fontId="140" fillId="20" borderId="47" applyNumberFormat="0" applyAlignment="0" applyProtection="0"/>
    <xf numFmtId="0" fontId="140" fillId="20" borderId="47" applyNumberFormat="0" applyAlignment="0" applyProtection="0"/>
    <xf numFmtId="0" fontId="140" fillId="20" borderId="47" applyNumberFormat="0" applyAlignment="0" applyProtection="0"/>
    <xf numFmtId="0" fontId="140" fillId="20" borderId="47" applyNumberFormat="0" applyAlignment="0" applyProtection="0"/>
    <xf numFmtId="0" fontId="39" fillId="20" borderId="21" applyNumberFormat="0" applyAlignment="0" applyProtection="0"/>
    <xf numFmtId="0" fontId="140" fillId="20" borderId="47" applyNumberFormat="0" applyAlignment="0" applyProtection="0"/>
    <xf numFmtId="0" fontId="140" fillId="20" borderId="47" applyNumberFormat="0" applyAlignment="0" applyProtection="0"/>
    <xf numFmtId="0" fontId="140" fillId="20" borderId="47" applyNumberFormat="0" applyAlignment="0" applyProtection="0"/>
    <xf numFmtId="0" fontId="140" fillId="20" borderId="47" applyNumberFormat="0" applyAlignment="0" applyProtection="0"/>
    <xf numFmtId="0" fontId="140" fillId="20" borderId="47" applyNumberFormat="0" applyAlignment="0" applyProtection="0"/>
    <xf numFmtId="0" fontId="140" fillId="20" borderId="47" applyNumberFormat="0" applyAlignment="0" applyProtection="0"/>
    <xf numFmtId="0" fontId="140" fillId="20" borderId="47" applyNumberFormat="0" applyAlignment="0" applyProtection="0"/>
    <xf numFmtId="0" fontId="140" fillId="20" borderId="47" applyNumberFormat="0" applyAlignment="0" applyProtection="0"/>
    <xf numFmtId="0" fontId="35" fillId="0" borderId="0" applyAlignment="0">
      <protection locked="0"/>
    </xf>
    <xf numFmtId="0" fontId="140" fillId="20" borderId="47" applyNumberFormat="0" applyAlignment="0" applyProtection="0"/>
    <xf numFmtId="0" fontId="140" fillId="20" borderId="47" applyNumberFormat="0" applyAlignment="0" applyProtection="0"/>
    <xf numFmtId="0" fontId="35" fillId="0" borderId="0" applyAlignment="0">
      <protection locked="0"/>
    </xf>
    <xf numFmtId="0" fontId="140" fillId="20" borderId="47" applyNumberFormat="0" applyAlignment="0" applyProtection="0"/>
    <xf numFmtId="0" fontId="140" fillId="20" borderId="47" applyNumberFormat="0" applyAlignment="0" applyProtection="0"/>
    <xf numFmtId="0" fontId="35" fillId="0" borderId="0" applyAlignment="0">
      <protection locked="0"/>
    </xf>
    <xf numFmtId="0" fontId="140" fillId="20" borderId="47" applyNumberFormat="0" applyAlignment="0" applyProtection="0"/>
    <xf numFmtId="0" fontId="140" fillId="20" borderId="47" applyNumberFormat="0" applyAlignment="0" applyProtection="0"/>
    <xf numFmtId="0" fontId="35" fillId="0" borderId="0" applyAlignment="0">
      <protection locked="0"/>
    </xf>
    <xf numFmtId="0" fontId="140" fillId="20" borderId="47" applyNumberFormat="0" applyAlignment="0" applyProtection="0"/>
    <xf numFmtId="0" fontId="140" fillId="20" borderId="47" applyNumberFormat="0" applyAlignment="0" applyProtection="0"/>
    <xf numFmtId="0" fontId="35" fillId="0" borderId="0" applyAlignment="0">
      <protection locked="0"/>
    </xf>
    <xf numFmtId="0" fontId="140" fillId="20" borderId="47" applyNumberFormat="0" applyAlignment="0" applyProtection="0"/>
    <xf numFmtId="0" fontId="140" fillId="20" borderId="47" applyNumberFormat="0" applyAlignment="0" applyProtection="0"/>
    <xf numFmtId="0" fontId="35" fillId="0" borderId="0" applyAlignment="0">
      <protection locked="0"/>
    </xf>
    <xf numFmtId="0" fontId="140" fillId="20" borderId="47" applyNumberFormat="0" applyAlignment="0" applyProtection="0"/>
    <xf numFmtId="0" fontId="140" fillId="20" borderId="47" applyNumberFormat="0" applyAlignment="0" applyProtection="0"/>
    <xf numFmtId="0" fontId="140" fillId="20" borderId="47" applyNumberFormat="0" applyAlignment="0" applyProtection="0"/>
    <xf numFmtId="0" fontId="140" fillId="20" borderId="47" applyNumberFormat="0" applyAlignment="0" applyProtection="0"/>
    <xf numFmtId="0" fontId="35" fillId="0" borderId="0" applyAlignment="0">
      <protection locked="0"/>
    </xf>
    <xf numFmtId="252" fontId="43" fillId="67" borderId="0"/>
    <xf numFmtId="14" fontId="141" fillId="0" borderId="0">
      <alignment horizontal="center"/>
      <protection locked="0"/>
    </xf>
    <xf numFmtId="166" fontId="43" fillId="0" borderId="0"/>
    <xf numFmtId="3" fontId="11" fillId="9" borderId="0">
      <protection locked="0"/>
    </xf>
    <xf numFmtId="3" fontId="11" fillId="9" borderId="0">
      <protection locked="0"/>
    </xf>
    <xf numFmtId="3" fontId="11" fillId="9" borderId="0">
      <protection locked="0"/>
    </xf>
    <xf numFmtId="3" fontId="11" fillId="9" borderId="0">
      <protection locked="0"/>
    </xf>
    <xf numFmtId="3" fontId="11" fillId="9" borderId="0">
      <protection locked="0"/>
    </xf>
    <xf numFmtId="3" fontId="11" fillId="9" borderId="0">
      <protection locked="0"/>
    </xf>
    <xf numFmtId="3" fontId="11" fillId="9" borderId="0">
      <protection locked="0"/>
    </xf>
    <xf numFmtId="3" fontId="11" fillId="9" borderId="0">
      <protection locked="0"/>
    </xf>
    <xf numFmtId="3" fontId="11" fillId="9" borderId="0">
      <protection locked="0"/>
    </xf>
    <xf numFmtId="3" fontId="11" fillId="9" borderId="0">
      <protection locked="0"/>
    </xf>
    <xf numFmtId="3" fontId="11" fillId="9" borderId="0">
      <protection locked="0"/>
    </xf>
    <xf numFmtId="3" fontId="11" fillId="9" borderId="0">
      <protection locked="0"/>
    </xf>
    <xf numFmtId="3" fontId="93" fillId="9" borderId="0"/>
    <xf numFmtId="3" fontId="93" fillId="9" borderId="0"/>
    <xf numFmtId="3" fontId="93" fillId="9" borderId="0"/>
    <xf numFmtId="3" fontId="93" fillId="9" borderId="0"/>
    <xf numFmtId="3" fontId="93" fillId="9" borderId="0"/>
    <xf numFmtId="3" fontId="93" fillId="9" borderId="0"/>
    <xf numFmtId="3" fontId="93" fillId="9" borderId="0"/>
    <xf numFmtId="3" fontId="93" fillId="9" borderId="0"/>
    <xf numFmtId="3" fontId="93" fillId="9" borderId="0"/>
    <xf numFmtId="3" fontId="93" fillId="9" borderId="0"/>
    <xf numFmtId="3" fontId="93" fillId="9" borderId="0"/>
    <xf numFmtId="3" fontId="93" fillId="9" borderId="0"/>
    <xf numFmtId="3" fontId="11" fillId="9" borderId="0"/>
    <xf numFmtId="253" fontId="43" fillId="0" borderId="0"/>
    <xf numFmtId="254" fontId="43" fillId="0" borderId="0"/>
    <xf numFmtId="3" fontId="93" fillId="9" borderId="0"/>
    <xf numFmtId="3" fontId="93" fillId="9" borderId="0"/>
    <xf numFmtId="3" fontId="93" fillId="9" borderId="0"/>
    <xf numFmtId="3" fontId="93" fillId="9" borderId="0"/>
    <xf numFmtId="3" fontId="93" fillId="9" borderId="0"/>
    <xf numFmtId="3" fontId="93" fillId="9" borderId="0"/>
    <xf numFmtId="3" fontId="93" fillId="9" borderId="0"/>
    <xf numFmtId="3" fontId="93" fillId="9" borderId="0"/>
    <xf numFmtId="3" fontId="93" fillId="9" borderId="0"/>
    <xf numFmtId="3" fontId="93" fillId="9" borderId="0"/>
    <xf numFmtId="3" fontId="93" fillId="9" borderId="0"/>
    <xf numFmtId="3" fontId="93" fillId="9" borderId="0"/>
    <xf numFmtId="3" fontId="93" fillId="9" borderId="0">
      <protection locked="0"/>
    </xf>
    <xf numFmtId="3" fontId="93" fillId="9" borderId="0">
      <protection locked="0"/>
    </xf>
    <xf numFmtId="3" fontId="93" fillId="9" borderId="0">
      <protection locked="0"/>
    </xf>
    <xf numFmtId="3" fontId="93" fillId="9" borderId="0">
      <protection locked="0"/>
    </xf>
    <xf numFmtId="3" fontId="93" fillId="9" borderId="0">
      <protection locked="0"/>
    </xf>
    <xf numFmtId="3" fontId="93" fillId="9" borderId="0">
      <protection locked="0"/>
    </xf>
    <xf numFmtId="3" fontId="93" fillId="9" borderId="0">
      <protection locked="0"/>
    </xf>
    <xf numFmtId="3" fontId="93" fillId="9" borderId="0">
      <protection locked="0"/>
    </xf>
    <xf numFmtId="3" fontId="93" fillId="9" borderId="0">
      <protection locked="0"/>
    </xf>
    <xf numFmtId="3" fontId="93" fillId="9" borderId="0">
      <protection locked="0"/>
    </xf>
    <xf numFmtId="3" fontId="93" fillId="9" borderId="0">
      <protection locked="0"/>
    </xf>
    <xf numFmtId="3" fontId="93" fillId="9" borderId="0">
      <protection locked="0"/>
    </xf>
    <xf numFmtId="3" fontId="93" fillId="9" borderId="0"/>
    <xf numFmtId="253" fontId="142" fillId="12" borderId="0" applyNumberFormat="0" applyBorder="0" applyAlignment="0">
      <protection locked="0"/>
    </xf>
    <xf numFmtId="255" fontId="45" fillId="12" borderId="71">
      <alignment horizontal="center"/>
      <protection locked="0"/>
    </xf>
    <xf numFmtId="37" fontId="45" fillId="12" borderId="71">
      <alignment horizontal="right"/>
      <protection locked="0"/>
    </xf>
    <xf numFmtId="9" fontId="143" fillId="12" borderId="71">
      <alignment horizontal="right"/>
      <protection locked="0"/>
    </xf>
    <xf numFmtId="37" fontId="64" fillId="0" borderId="71">
      <alignment horizontal="right"/>
    </xf>
    <xf numFmtId="172" fontId="43" fillId="0" borderId="71">
      <alignment horizontal="right"/>
    </xf>
    <xf numFmtId="0" fontId="144" fillId="0" borderId="0"/>
    <xf numFmtId="256" fontId="11" fillId="0" borderId="0">
      <alignment horizontal="right"/>
    </xf>
    <xf numFmtId="1" fontId="145" fillId="1" borderId="2">
      <protection locked="0"/>
    </xf>
    <xf numFmtId="253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>
      <alignment vertical="top"/>
      <protection locked="0"/>
    </xf>
    <xf numFmtId="168" fontId="12" fillId="60" borderId="0">
      <alignment horizontal="left"/>
    </xf>
    <xf numFmtId="168" fontId="148" fillId="7" borderId="0">
      <alignment horizontal="left"/>
    </xf>
    <xf numFmtId="244" fontId="11" fillId="0" borderId="0" applyFill="0" applyBorder="0" applyAlignment="0"/>
    <xf numFmtId="223" fontId="27" fillId="0" borderId="0" applyFill="0" applyBorder="0" applyAlignment="0"/>
    <xf numFmtId="217" fontId="11" fillId="0" borderId="0" applyFill="0" applyBorder="0" applyAlignment="0"/>
    <xf numFmtId="218" fontId="27" fillId="0" borderId="0" applyFill="0" applyBorder="0" applyAlignment="0"/>
    <xf numFmtId="222" fontId="11" fillId="0" borderId="0" applyFill="0" applyBorder="0" applyAlignment="0"/>
    <xf numFmtId="223" fontId="27" fillId="0" borderId="0" applyFill="0" applyBorder="0" applyAlignment="0"/>
    <xf numFmtId="0" fontId="11" fillId="0" borderId="0" applyFill="0" applyBorder="0" applyAlignment="0"/>
    <xf numFmtId="224" fontId="27" fillId="0" borderId="0" applyFill="0" applyBorder="0" applyAlignment="0"/>
    <xf numFmtId="217" fontId="11" fillId="0" borderId="0" applyFill="0" applyBorder="0" applyAlignment="0"/>
    <xf numFmtId="218" fontId="27" fillId="0" borderId="0" applyFill="0" applyBorder="0" applyAlignment="0"/>
    <xf numFmtId="37" fontId="149" fillId="0" borderId="0" applyNumberFormat="0" applyFill="0" applyBorder="0" applyAlignment="0" applyProtection="0">
      <alignment horizontal="right"/>
    </xf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1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1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1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1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1" fillId="0" borderId="72" applyNumberFormat="0" applyFill="0" applyAlignment="0" applyProtection="0"/>
    <xf numFmtId="252" fontId="43" fillId="60" borderId="0"/>
    <xf numFmtId="0" fontId="96" fillId="55" borderId="0">
      <alignment horizontal="right" vertical="center"/>
    </xf>
    <xf numFmtId="257" fontId="11" fillId="0" borderId="0" applyAlignment="0">
      <alignment horizontal="right"/>
    </xf>
    <xf numFmtId="258" fontId="11" fillId="0" borderId="0" applyFont="0" applyFill="0" applyBorder="0" applyAlignment="0" applyProtection="0"/>
    <xf numFmtId="259" fontId="11" fillId="0" borderId="0" applyFont="0" applyFill="0" applyBorder="0" applyAlignment="0" applyProtection="0"/>
    <xf numFmtId="180" fontId="43" fillId="0" borderId="0" applyFont="0" applyFill="0" applyBorder="0" applyAlignment="0" applyProtection="0"/>
    <xf numFmtId="260" fontId="43" fillId="0" borderId="0" applyFont="0" applyFill="0" applyBorder="0" applyAlignment="0" applyProtection="0"/>
    <xf numFmtId="17" fontId="11" fillId="0" borderId="0" applyFont="0" applyFill="0" applyBorder="0" applyAlignment="0" applyProtection="0"/>
    <xf numFmtId="261" fontId="11" fillId="0" borderId="0" applyFont="0" applyFill="0" applyBorder="0" applyAlignment="0" applyProtection="0"/>
    <xf numFmtId="262" fontId="11" fillId="0" borderId="0" applyFont="0" applyFill="0" applyBorder="0" applyAlignment="0" applyProtection="0"/>
    <xf numFmtId="263" fontId="43" fillId="0" borderId="0" applyFont="0" applyFill="0" applyBorder="0" applyAlignment="0" applyProtection="0"/>
    <xf numFmtId="253" fontId="43" fillId="0" borderId="0" applyFont="0" applyFill="0" applyBorder="0" applyAlignment="0" applyProtection="0"/>
    <xf numFmtId="0" fontId="11" fillId="0" borderId="0"/>
    <xf numFmtId="0" fontId="56" fillId="0" borderId="73" applyNumberFormat="0">
      <alignment horizontal="left"/>
    </xf>
    <xf numFmtId="0" fontId="152" fillId="0" borderId="0" applyFont="0" applyFill="0" applyBorder="0" applyProtection="0">
      <alignment horizontal="right"/>
    </xf>
    <xf numFmtId="49" fontId="153" fillId="62" borderId="0">
      <alignment horizontal="centerContinuous" vertical="center"/>
    </xf>
    <xf numFmtId="264" fontId="43" fillId="23" borderId="0" applyFont="0" applyBorder="0" applyAlignment="0" applyProtection="0">
      <alignment horizontal="right"/>
      <protection hidden="1"/>
    </xf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38" fillId="68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5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5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5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5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0" fontId="155" fillId="9" borderId="0" applyNumberFormat="0" applyBorder="0" applyAlignment="0" applyProtection="0"/>
    <xf numFmtId="0" fontId="12" fillId="54" borderId="42">
      <alignment horizontal="center" wrapText="1"/>
    </xf>
    <xf numFmtId="0" fontId="35" fillId="0" borderId="0"/>
    <xf numFmtId="0" fontId="156" fillId="43" borderId="0"/>
    <xf numFmtId="0" fontId="12" fillId="69" borderId="0"/>
    <xf numFmtId="0" fontId="12" fillId="69" borderId="0"/>
    <xf numFmtId="0" fontId="157" fillId="0" borderId="0"/>
    <xf numFmtId="37" fontId="158" fillId="0" borderId="0"/>
    <xf numFmtId="265" fontId="11" fillId="0" borderId="0"/>
    <xf numFmtId="0" fontId="159" fillId="23" borderId="0">
      <alignment horizontal="left" indent="1"/>
    </xf>
    <xf numFmtId="0" fontId="46" fillId="0" borderId="0"/>
    <xf numFmtId="16" fontId="35" fillId="0" borderId="0"/>
    <xf numFmtId="14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8" fontId="43" fillId="0" borderId="41" applyFont="0" applyFill="0" applyBorder="0" applyAlignment="0" applyProtection="0"/>
    <xf numFmtId="266" fontId="11" fillId="0" borderId="0" applyFont="0" applyFill="0" applyAlignment="0"/>
    <xf numFmtId="241" fontId="11" fillId="0" borderId="0" applyFont="0" applyFill="0" applyAlignment="0"/>
    <xf numFmtId="267" fontId="11" fillId="0" borderId="0" applyFont="0" applyFill="0" applyAlignment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4" fontId="64" fillId="7" borderId="35">
      <alignment horizontal="left" vertical="center" indent="2"/>
    </xf>
    <xf numFmtId="0" fontId="11" fillId="0" borderId="0"/>
    <xf numFmtId="0" fontId="11" fillId="0" borderId="0"/>
    <xf numFmtId="4" fontId="64" fillId="7" borderId="35">
      <alignment horizontal="left" vertical="center" indent="2"/>
    </xf>
    <xf numFmtId="0" fontId="11" fillId="0" borderId="0"/>
    <xf numFmtId="0" fontId="11" fillId="0" borderId="0"/>
    <xf numFmtId="4" fontId="64" fillId="7" borderId="35">
      <alignment horizontal="left" vertical="center" indent="2"/>
    </xf>
    <xf numFmtId="0" fontId="11" fillId="0" borderId="0"/>
    <xf numFmtId="4" fontId="64" fillId="7" borderId="35">
      <alignment horizontal="left" vertical="center" indent="2"/>
    </xf>
    <xf numFmtId="0" fontId="11" fillId="0" borderId="0"/>
    <xf numFmtId="4" fontId="64" fillId="7" borderId="35">
      <alignment horizontal="left" vertical="center" indent="2"/>
    </xf>
    <xf numFmtId="0" fontId="11" fillId="0" borderId="0"/>
    <xf numFmtId="4" fontId="64" fillId="7" borderId="35">
      <alignment horizontal="left" vertical="center" indent="2"/>
    </xf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4" fontId="64" fillId="7" borderId="35">
      <alignment horizontal="left" vertical="center" indent="2"/>
    </xf>
    <xf numFmtId="0" fontId="11" fillId="0" borderId="0"/>
    <xf numFmtId="0" fontId="11" fillId="0" borderId="0"/>
    <xf numFmtId="225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" fontId="64" fillId="7" borderId="35">
      <alignment horizontal="left" vertical="center" indent="2"/>
    </xf>
    <xf numFmtId="0" fontId="28" fillId="0" borderId="0"/>
    <xf numFmtId="0" fontId="28" fillId="0" borderId="0"/>
    <xf numFmtId="4" fontId="64" fillId="7" borderId="35">
      <alignment horizontal="left" vertical="center" indent="2"/>
    </xf>
    <xf numFmtId="0" fontId="28" fillId="0" borderId="0"/>
    <xf numFmtId="0" fontId="28" fillId="0" borderId="0"/>
    <xf numFmtId="4" fontId="64" fillId="7" borderId="35">
      <alignment horizontal="left" vertical="center" indent="2"/>
    </xf>
    <xf numFmtId="0" fontId="11" fillId="0" borderId="0"/>
    <xf numFmtId="0" fontId="11" fillId="0" borderId="0"/>
    <xf numFmtId="4" fontId="64" fillId="7" borderId="35">
      <alignment horizontal="left" vertical="center" indent="2"/>
    </xf>
    <xf numFmtId="0" fontId="28" fillId="0" borderId="0"/>
    <xf numFmtId="0" fontId="28" fillId="0" borderId="0"/>
    <xf numFmtId="4" fontId="64" fillId="7" borderId="35">
      <alignment horizontal="left" vertical="center" indent="2"/>
    </xf>
    <xf numFmtId="0" fontId="11" fillId="0" borderId="0"/>
    <xf numFmtId="0" fontId="11" fillId="0" borderId="0"/>
    <xf numFmtId="4" fontId="64" fillId="7" borderId="35">
      <alignment horizontal="left" vertical="center" indent="2"/>
    </xf>
    <xf numFmtId="0" fontId="11" fillId="0" borderId="0"/>
    <xf numFmtId="225" fontId="78" fillId="0" borderId="0"/>
    <xf numFmtId="0" fontId="11" fillId="0" borderId="0"/>
    <xf numFmtId="0" fontId="11" fillId="0" borderId="0"/>
    <xf numFmtId="0" fontId="11" fillId="0" borderId="0"/>
    <xf numFmtId="4" fontId="64" fillId="7" borderId="35">
      <alignment horizontal="left" vertical="center" indent="2"/>
    </xf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225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25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0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43" fillId="0" borderId="0"/>
    <xf numFmtId="0" fontId="28" fillId="0" borderId="0"/>
    <xf numFmtId="0" fontId="11" fillId="0" borderId="0">
      <alignment vertical="center"/>
    </xf>
    <xf numFmtId="0" fontId="11" fillId="0" borderId="0"/>
    <xf numFmtId="0" fontId="28" fillId="0" borderId="0"/>
    <xf numFmtId="0" fontId="28" fillId="0" borderId="0"/>
    <xf numFmtId="0" fontId="11" fillId="0" borderId="0" applyNumberFormat="0" applyFill="0" applyAlignment="0" applyProtection="0"/>
    <xf numFmtId="268" fontId="78" fillId="0" borderId="0" applyFont="0" applyFill="0" applyBorder="0" applyAlignment="0" applyProtection="0"/>
    <xf numFmtId="269" fontId="78" fillId="0" borderId="0" applyFont="0" applyFill="0" applyBorder="0" applyAlignment="0" applyProtection="0"/>
    <xf numFmtId="270" fontId="11" fillId="0" borderId="0" applyFont="0" applyFill="0" applyAlignment="0" applyProtection="0"/>
    <xf numFmtId="271" fontId="78" fillId="0" borderId="0" applyFont="0" applyFill="0" applyBorder="0" applyAlignment="0" applyProtection="0"/>
    <xf numFmtId="272" fontId="78" fillId="0" borderId="0" applyFont="0" applyFill="0" applyBorder="0" applyAlignment="0" applyProtection="0"/>
    <xf numFmtId="0" fontId="161" fillId="0" borderId="0"/>
    <xf numFmtId="0" fontId="25" fillId="23" borderId="30" applyNumberFormat="0" applyFont="0" applyFill="0">
      <alignment horizontal="center"/>
    </xf>
    <xf numFmtId="14" fontId="11" fillId="0" borderId="0">
      <alignment horizontal="center"/>
    </xf>
    <xf numFmtId="0" fontId="162" fillId="0" borderId="0"/>
    <xf numFmtId="0" fontId="163" fillId="0" borderId="0"/>
    <xf numFmtId="0" fontId="11" fillId="0" borderId="0">
      <alignment horizontal="left"/>
      <protection locked="0"/>
    </xf>
    <xf numFmtId="0" fontId="11" fillId="0" borderId="31">
      <protection locked="0"/>
    </xf>
    <xf numFmtId="0" fontId="11" fillId="0" borderId="1">
      <protection locked="0"/>
    </xf>
    <xf numFmtId="0" fontId="11" fillId="0" borderId="29">
      <protection locked="0"/>
    </xf>
    <xf numFmtId="0" fontId="11" fillId="0" borderId="27"/>
    <xf numFmtId="37" fontId="164" fillId="0" borderId="0" applyNumberFormat="0" applyFont="0" applyFill="0" applyBorder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57" fillId="12" borderId="25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11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11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11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11" fillId="12" borderId="74" applyNumberFormat="0" applyFont="0" applyAlignment="0" applyProtection="0"/>
    <xf numFmtId="0" fontId="11" fillId="12" borderId="74" applyNumberFormat="0" applyFont="0" applyAlignment="0" applyProtection="0"/>
    <xf numFmtId="0" fontId="11" fillId="12" borderId="74" applyNumberFormat="0" applyFont="0" applyAlignment="0" applyProtection="0"/>
    <xf numFmtId="0" fontId="11" fillId="12" borderId="74" applyNumberFormat="0" applyFont="0" applyAlignment="0" applyProtection="0"/>
    <xf numFmtId="0" fontId="11" fillId="12" borderId="74" applyNumberFormat="0" applyFont="0" applyAlignment="0" applyProtection="0"/>
    <xf numFmtId="0" fontId="28" fillId="12" borderId="74" applyNumberFormat="0" applyFont="0" applyAlignment="0" applyProtection="0"/>
    <xf numFmtId="0" fontId="28" fillId="12" borderId="74" applyNumberFormat="0" applyFont="0" applyAlignment="0" applyProtection="0"/>
    <xf numFmtId="0" fontId="11" fillId="12" borderId="74" applyNumberFormat="0" applyFont="0" applyAlignment="0" applyProtection="0"/>
    <xf numFmtId="0" fontId="11" fillId="12" borderId="74" applyNumberFormat="0" applyFont="0" applyAlignment="0" applyProtection="0"/>
    <xf numFmtId="0" fontId="28" fillId="12" borderId="74" applyNumberFormat="0" applyFont="0" applyAlignment="0" applyProtection="0"/>
    <xf numFmtId="0" fontId="11" fillId="12" borderId="74" applyNumberFormat="0" applyFont="0" applyAlignment="0" applyProtection="0"/>
    <xf numFmtId="0" fontId="11" fillId="12" borderId="74" applyNumberFormat="0" applyFont="0" applyAlignment="0" applyProtection="0"/>
    <xf numFmtId="0" fontId="11" fillId="12" borderId="74" applyNumberFormat="0" applyFont="0" applyAlignment="0" applyProtection="0"/>
    <xf numFmtId="0" fontId="28" fillId="12" borderId="74" applyNumberFormat="0" applyFont="0" applyAlignment="0" applyProtection="0"/>
    <xf numFmtId="0" fontId="11" fillId="12" borderId="74" applyNumberFormat="0" applyFont="0" applyAlignment="0" applyProtection="0"/>
    <xf numFmtId="0" fontId="11" fillId="12" borderId="74" applyNumberFormat="0" applyFont="0" applyAlignment="0" applyProtection="0"/>
    <xf numFmtId="0" fontId="11" fillId="12" borderId="74" applyNumberFormat="0" applyFont="0" applyAlignment="0" applyProtection="0"/>
    <xf numFmtId="0" fontId="11" fillId="12" borderId="74" applyNumberFormat="0" applyFont="0" applyAlignment="0" applyProtection="0"/>
    <xf numFmtId="0" fontId="165" fillId="0" borderId="75"/>
    <xf numFmtId="273" fontId="43" fillId="0" borderId="0" applyFont="0" applyFill="0" applyBorder="0" applyAlignment="0" applyProtection="0"/>
    <xf numFmtId="37" fontId="11" fillId="0" borderId="0"/>
    <xf numFmtId="274" fontId="166" fillId="0" borderId="0" applyFill="0" applyBorder="0" applyAlignment="0" applyProtection="0"/>
    <xf numFmtId="0" fontId="11" fillId="0" borderId="0"/>
    <xf numFmtId="0" fontId="11" fillId="0" borderId="0"/>
    <xf numFmtId="37" fontId="11" fillId="0" borderId="1"/>
    <xf numFmtId="0" fontId="167" fillId="0" borderId="0"/>
    <xf numFmtId="275" fontId="4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" fontId="168" fillId="0" borderId="76">
      <alignment horizontal="center" vertical="top" wrapText="1"/>
      <protection locked="0"/>
    </xf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40" fillId="57" borderId="22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23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23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23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23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7" borderId="77" applyNumberFormat="0" applyAlignment="0" applyProtection="0"/>
    <xf numFmtId="0" fontId="169" fillId="23" borderId="77" applyNumberFormat="0" applyAlignment="0" applyProtection="0"/>
    <xf numFmtId="40" fontId="170" fillId="7" borderId="0">
      <alignment horizontal="right"/>
    </xf>
    <xf numFmtId="0" fontId="171" fillId="70" borderId="0">
      <alignment horizontal="center"/>
    </xf>
    <xf numFmtId="0" fontId="172" fillId="7" borderId="32"/>
    <xf numFmtId="0" fontId="173" fillId="7" borderId="0" applyBorder="0">
      <alignment horizontal="centerContinuous"/>
    </xf>
    <xf numFmtId="0" fontId="174" fillId="71" borderId="0" applyBorder="0">
      <alignment horizontal="centerContinuous"/>
    </xf>
    <xf numFmtId="3" fontId="25" fillId="17" borderId="41" applyNumberFormat="0" applyAlignment="0">
      <alignment horizontal="center"/>
      <protection locked="0"/>
    </xf>
    <xf numFmtId="0" fontId="175" fillId="0" borderId="0" applyFill="0" applyBorder="0" applyProtection="0">
      <alignment horizontal="left"/>
    </xf>
    <xf numFmtId="0" fontId="176" fillId="0" borderId="0" applyFill="0" applyBorder="0" applyProtection="0">
      <alignment horizontal="left"/>
    </xf>
    <xf numFmtId="1" fontId="177" fillId="0" borderId="0" applyProtection="0">
      <alignment horizontal="right" vertical="center"/>
    </xf>
    <xf numFmtId="0" fontId="178" fillId="7" borderId="0"/>
    <xf numFmtId="0" fontId="11" fillId="0" borderId="0" applyFont="0" applyFill="0" applyAlignment="0" applyProtection="0"/>
    <xf numFmtId="0" fontId="11" fillId="0" borderId="0" applyFont="0" applyFill="0" applyAlignment="0" applyProtection="0"/>
    <xf numFmtId="14" fontId="42" fillId="0" borderId="0">
      <alignment horizontal="center" wrapText="1"/>
      <protection locked="0"/>
    </xf>
    <xf numFmtId="210" fontId="79" fillId="0" borderId="0" applyFont="0" applyFill="0" applyBorder="0" applyAlignment="0" applyProtection="0"/>
    <xf numFmtId="276" fontId="11" fillId="0" borderId="0" applyFont="0" applyFill="0" applyAlignment="0"/>
    <xf numFmtId="277" fontId="11" fillId="0" borderId="0" applyFont="0" applyFill="0" applyBorder="0" applyAlignment="0" applyProtection="0"/>
    <xf numFmtId="278" fontId="27" fillId="0" borderId="0" applyFont="0" applyFill="0" applyBorder="0" applyAlignment="0" applyProtection="0"/>
    <xf numFmtId="279" fontId="11" fillId="0" borderId="0" applyFont="0" applyFill="0" applyAlignment="0"/>
    <xf numFmtId="10" fontId="11" fillId="0" borderId="0" applyFont="0" applyFill="0" applyBorder="0" applyAlignment="0" applyProtection="0"/>
    <xf numFmtId="3" fontId="93" fillId="0" borderId="0"/>
    <xf numFmtId="280" fontId="48" fillId="0" borderId="0">
      <protection hidden="1"/>
    </xf>
    <xf numFmtId="3" fontId="9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2" fillId="0" borderId="0" applyFont="0" applyFill="0" applyBorder="0" applyProtection="0">
      <alignment horizontal="right"/>
    </xf>
    <xf numFmtId="9" fontId="11" fillId="0" borderId="0"/>
    <xf numFmtId="10" fontId="11" fillId="0" borderId="0"/>
    <xf numFmtId="10" fontId="43" fillId="0" borderId="0"/>
    <xf numFmtId="0" fontId="179" fillId="9" borderId="52">
      <alignment horizontal="center" vertical="center"/>
    </xf>
    <xf numFmtId="281" fontId="43" fillId="0" borderId="0" applyFont="0" applyFill="0" applyBorder="0" applyAlignment="0" applyProtection="0"/>
    <xf numFmtId="0" fontId="11" fillId="0" borderId="0">
      <protection locked="0"/>
    </xf>
    <xf numFmtId="0" fontId="180" fillId="0" borderId="0">
      <protection locked="0"/>
    </xf>
    <xf numFmtId="0" fontId="11" fillId="0" borderId="0">
      <protection locked="0"/>
    </xf>
    <xf numFmtId="0" fontId="25" fillId="0" borderId="0">
      <protection locked="0"/>
    </xf>
    <xf numFmtId="0" fontId="11" fillId="0" borderId="0"/>
    <xf numFmtId="282" fontId="11" fillId="0" borderId="0" applyFont="0" applyFill="0" applyBorder="0" applyAlignment="0" applyProtection="0"/>
    <xf numFmtId="244" fontId="11" fillId="0" borderId="0" applyFill="0" applyBorder="0" applyAlignment="0"/>
    <xf numFmtId="223" fontId="27" fillId="0" borderId="0" applyFill="0" applyBorder="0" applyAlignment="0"/>
    <xf numFmtId="217" fontId="11" fillId="0" borderId="0" applyFill="0" applyBorder="0" applyAlignment="0"/>
    <xf numFmtId="218" fontId="27" fillId="0" borderId="0" applyFill="0" applyBorder="0" applyAlignment="0"/>
    <xf numFmtId="222" fontId="11" fillId="0" borderId="0" applyFill="0" applyBorder="0" applyAlignment="0"/>
    <xf numFmtId="223" fontId="27" fillId="0" borderId="0" applyFill="0" applyBorder="0" applyAlignment="0"/>
    <xf numFmtId="0" fontId="11" fillId="0" borderId="0" applyFill="0" applyBorder="0" applyAlignment="0"/>
    <xf numFmtId="224" fontId="27" fillId="0" borderId="0" applyFill="0" applyBorder="0" applyAlignment="0"/>
    <xf numFmtId="217" fontId="11" fillId="0" borderId="0" applyFill="0" applyBorder="0" applyAlignment="0"/>
    <xf numFmtId="218" fontId="27" fillId="0" borderId="0" applyFill="0" applyBorder="0" applyAlignment="0"/>
    <xf numFmtId="0" fontId="181" fillId="0" borderId="0" applyNumberFormat="0" applyFill="0" applyBorder="0" applyAlignment="0" applyProtection="0"/>
    <xf numFmtId="164" fontId="182" fillId="0" borderId="0"/>
    <xf numFmtId="164" fontId="183" fillId="0" borderId="0"/>
    <xf numFmtId="0" fontId="184" fillId="47" borderId="0">
      <alignment horizontal="left" indent="1"/>
    </xf>
    <xf numFmtId="0" fontId="184" fillId="47" borderId="0">
      <alignment horizontal="left" indent="1"/>
    </xf>
    <xf numFmtId="0" fontId="184" fillId="47" borderId="0">
      <alignment horizontal="left" indent="1"/>
    </xf>
    <xf numFmtId="0" fontId="184" fillId="47" borderId="0">
      <alignment horizontal="left" indent="1"/>
    </xf>
    <xf numFmtId="0" fontId="184" fillId="47" borderId="0">
      <alignment horizontal="left" indent="1"/>
    </xf>
    <xf numFmtId="0" fontId="184" fillId="47" borderId="0">
      <alignment horizontal="left" indent="1"/>
    </xf>
    <xf numFmtId="0" fontId="184" fillId="47" borderId="0">
      <alignment horizontal="left" indent="1"/>
    </xf>
    <xf numFmtId="0" fontId="184" fillId="47" borderId="0">
      <alignment horizontal="left" indent="1"/>
    </xf>
    <xf numFmtId="0" fontId="184" fillId="47" borderId="0">
      <alignment horizontal="left" indent="1"/>
    </xf>
    <xf numFmtId="0" fontId="184" fillId="47" borderId="0">
      <alignment horizontal="left" indent="1"/>
    </xf>
    <xf numFmtId="0" fontId="184" fillId="47" borderId="0">
      <alignment horizontal="left" indent="1"/>
    </xf>
    <xf numFmtId="0" fontId="184" fillId="47" borderId="0">
      <alignment horizontal="left" indent="1"/>
    </xf>
    <xf numFmtId="9" fontId="185" fillId="0" borderId="54"/>
    <xf numFmtId="9" fontId="185" fillId="0" borderId="54"/>
    <xf numFmtId="3" fontId="107" fillId="0" borderId="0">
      <protection locked="0"/>
    </xf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76" fillId="0" borderId="28">
      <alignment horizontal="center"/>
    </xf>
    <xf numFmtId="3" fontId="56" fillId="0" borderId="0" applyFont="0" applyFill="0" applyBorder="0" applyAlignment="0" applyProtection="0"/>
    <xf numFmtId="0" fontId="56" fillId="72" borderId="0" applyNumberFormat="0" applyFont="0" applyBorder="0" applyAlignment="0" applyProtection="0"/>
    <xf numFmtId="253" fontId="186" fillId="0" borderId="0" applyNumberFormat="0" applyFill="0" applyBorder="0" applyAlignment="0" applyProtection="0">
      <alignment horizontal="left"/>
    </xf>
    <xf numFmtId="0" fontId="34" fillId="0" borderId="33" applyNumberFormat="0" applyFill="0" applyBorder="0" applyAlignment="0" applyProtection="0">
      <alignment horizontal="center"/>
    </xf>
    <xf numFmtId="3" fontId="187" fillId="23" borderId="0"/>
    <xf numFmtId="0" fontId="185" fillId="23" borderId="0"/>
    <xf numFmtId="0" fontId="185" fillId="23" borderId="0"/>
    <xf numFmtId="0" fontId="185" fillId="23" borderId="0"/>
    <xf numFmtId="0" fontId="185" fillId="23" borderId="0"/>
    <xf numFmtId="0" fontId="185" fillId="23" borderId="0"/>
    <xf numFmtId="0" fontId="185" fillId="23" borderId="0"/>
    <xf numFmtId="0" fontId="185" fillId="23" borderId="0"/>
    <xf numFmtId="0" fontId="185" fillId="23" borderId="0"/>
    <xf numFmtId="0" fontId="185" fillId="23" borderId="0"/>
    <xf numFmtId="0" fontId="185" fillId="23" borderId="0"/>
    <xf numFmtId="0" fontId="185" fillId="23" borderId="0"/>
    <xf numFmtId="0" fontId="185" fillId="23" borderId="0"/>
    <xf numFmtId="4" fontId="187" fillId="23" borderId="0"/>
    <xf numFmtId="4" fontId="187" fillId="23" borderId="0"/>
    <xf numFmtId="4" fontId="187" fillId="23" borderId="0"/>
    <xf numFmtId="4" fontId="187" fillId="23" borderId="0"/>
    <xf numFmtId="4" fontId="187" fillId="23" borderId="0"/>
    <xf numFmtId="4" fontId="187" fillId="23" borderId="0"/>
    <xf numFmtId="4" fontId="187" fillId="23" borderId="0"/>
    <xf numFmtId="4" fontId="187" fillId="23" borderId="0"/>
    <xf numFmtId="4" fontId="187" fillId="23" borderId="0"/>
    <xf numFmtId="4" fontId="187" fillId="23" borderId="0"/>
    <xf numFmtId="4" fontId="187" fillId="23" borderId="0"/>
    <xf numFmtId="4" fontId="187" fillId="23" borderId="0"/>
    <xf numFmtId="3" fontId="187" fillId="23" borderId="0"/>
    <xf numFmtId="3" fontId="187" fillId="23" borderId="0"/>
    <xf numFmtId="3" fontId="187" fillId="23" borderId="0"/>
    <xf numFmtId="3" fontId="187" fillId="23" borderId="0"/>
    <xf numFmtId="3" fontId="187" fillId="23" borderId="0"/>
    <xf numFmtId="3" fontId="187" fillId="23" borderId="0"/>
    <xf numFmtId="3" fontId="187" fillId="23" borderId="0"/>
    <xf numFmtId="3" fontId="187" fillId="23" borderId="0"/>
    <xf numFmtId="3" fontId="187" fillId="23" borderId="0"/>
    <xf numFmtId="3" fontId="187" fillId="23" borderId="0"/>
    <xf numFmtId="3" fontId="187" fillId="23" borderId="0"/>
    <xf numFmtId="3" fontId="11" fillId="23" borderId="0"/>
    <xf numFmtId="0" fontId="188" fillId="73" borderId="0" applyNumberFormat="0" applyFont="0" applyBorder="0" applyAlignment="0">
      <alignment horizontal="center"/>
    </xf>
    <xf numFmtId="168" fontId="148" fillId="9" borderId="0">
      <alignment horizontal="center"/>
    </xf>
    <xf numFmtId="49" fontId="189" fillId="7" borderId="0">
      <alignment horizontal="center"/>
    </xf>
    <xf numFmtId="283" fontId="190" fillId="0" borderId="0" applyNumberFormat="0" applyFill="0" applyBorder="0" applyAlignment="0" applyProtection="0">
      <alignment horizontal="left"/>
    </xf>
    <xf numFmtId="283" fontId="191" fillId="0" borderId="0" applyNumberFormat="0" applyFill="0" applyBorder="0" applyAlignment="0" applyProtection="0">
      <alignment horizontal="left"/>
    </xf>
    <xf numFmtId="0" fontId="192" fillId="7" borderId="0" applyFont="0" applyFill="0" applyAlignment="0"/>
    <xf numFmtId="0" fontId="192" fillId="7" borderId="0" applyFont="0" applyFill="0" applyAlignment="0"/>
    <xf numFmtId="0" fontId="192" fillId="7" borderId="0" applyFont="0" applyFill="0" applyAlignment="0"/>
    <xf numFmtId="0" fontId="192" fillId="7" borderId="0" applyFont="0" applyFill="0" applyAlignment="0"/>
    <xf numFmtId="0" fontId="192" fillId="7" borderId="0" applyFont="0" applyFill="0" applyAlignment="0"/>
    <xf numFmtId="0" fontId="192" fillId="7" borderId="0" applyFont="0" applyFill="0" applyAlignment="0"/>
    <xf numFmtId="0" fontId="192" fillId="7" borderId="0" applyFont="0" applyFill="0" applyAlignment="0"/>
    <xf numFmtId="0" fontId="192" fillId="7" borderId="0" applyFont="0" applyFill="0" applyAlignment="0"/>
    <xf numFmtId="0" fontId="192" fillId="7" borderId="0" applyFont="0" applyFill="0" applyAlignment="0"/>
    <xf numFmtId="0" fontId="192" fillId="7" borderId="0" applyFont="0" applyFill="0" applyAlignment="0"/>
    <xf numFmtId="0" fontId="192" fillId="7" borderId="0" applyFont="0" applyFill="0" applyAlignment="0"/>
    <xf numFmtId="0" fontId="192" fillId="7" borderId="0" applyFont="0" applyFill="0" applyAlignment="0"/>
    <xf numFmtId="37" fontId="25" fillId="47" borderId="0" applyBorder="0" applyAlignment="0" applyProtection="0"/>
    <xf numFmtId="37" fontId="43" fillId="0" borderId="0" applyNumberFormat="0" applyFont="0" applyFill="0" applyBorder="0" applyAlignment="0" applyProtection="0"/>
    <xf numFmtId="37" fontId="43" fillId="0" borderId="0" applyNumberFormat="0" applyFont="0" applyFill="0" applyBorder="0" applyAlignment="0" applyProtection="0"/>
    <xf numFmtId="37" fontId="43" fillId="0" borderId="0" applyNumberFormat="0" applyFont="0" applyFill="0" applyBorder="0" applyAlignment="0" applyProtection="0"/>
    <xf numFmtId="168" fontId="87" fillId="60" borderId="0">
      <alignment horizontal="center"/>
    </xf>
    <xf numFmtId="168" fontId="87" fillId="60" borderId="0">
      <alignment horizontal="centerContinuous"/>
    </xf>
    <xf numFmtId="168" fontId="193" fillId="7" borderId="0">
      <alignment horizontal="left"/>
    </xf>
    <xf numFmtId="49" fontId="193" fillId="7" borderId="0">
      <alignment horizontal="center"/>
    </xf>
    <xf numFmtId="168" fontId="12" fillId="60" borderId="0">
      <alignment horizontal="left"/>
    </xf>
    <xf numFmtId="49" fontId="193" fillId="7" borderId="0">
      <alignment horizontal="left"/>
    </xf>
    <xf numFmtId="168" fontId="12" fillId="60" borderId="0">
      <alignment horizontal="centerContinuous"/>
    </xf>
    <xf numFmtId="168" fontId="12" fillId="60" borderId="0">
      <alignment horizontal="right"/>
    </xf>
    <xf numFmtId="49" fontId="148" fillId="7" borderId="0">
      <alignment horizontal="left"/>
    </xf>
    <xf numFmtId="164" fontId="11" fillId="0" borderId="0"/>
    <xf numFmtId="168" fontId="87" fillId="60" borderId="0">
      <alignment horizontal="right"/>
    </xf>
    <xf numFmtId="0" fontId="86" fillId="0" borderId="0" applyNumberFormat="0" applyFill="0" applyBorder="0" applyAlignment="0" applyProtection="0">
      <alignment vertical="top"/>
    </xf>
    <xf numFmtId="0" fontId="194" fillId="23" borderId="46" applyNumberFormat="0" applyAlignment="0">
      <protection locked="0"/>
    </xf>
    <xf numFmtId="0" fontId="195" fillId="0" borderId="78">
      <alignment vertical="center"/>
    </xf>
    <xf numFmtId="168" fontId="193" fillId="20" borderId="0">
      <alignment horizontal="center"/>
    </xf>
    <xf numFmtId="168" fontId="45" fillId="20" borderId="0">
      <alignment horizontal="center"/>
    </xf>
    <xf numFmtId="0" fontId="196" fillId="74" borderId="0"/>
    <xf numFmtId="0" fontId="197" fillId="56" borderId="0" applyNumberFormat="0" applyBorder="0" applyAlignment="0" applyProtection="0"/>
    <xf numFmtId="0" fontId="35" fillId="69" borderId="0" applyNumberFormat="0" applyFont="0" applyBorder="0" applyAlignment="0" applyProtection="0"/>
    <xf numFmtId="0" fontId="188" fillId="1" borderId="30" applyNumberFormat="0" applyFont="0" applyAlignment="0">
      <alignment horizontal="center"/>
    </xf>
    <xf numFmtId="1" fontId="11" fillId="0" borderId="0"/>
    <xf numFmtId="0" fontId="198" fillId="0" borderId="79">
      <alignment horizontal="center" vertical="center"/>
    </xf>
    <xf numFmtId="213" fontId="31" fillId="63" borderId="0">
      <alignment horizontal="right"/>
    </xf>
    <xf numFmtId="180" fontId="77" fillId="0" borderId="0" applyFill="0" applyBorder="0" applyAlignment="0" applyProtection="0"/>
    <xf numFmtId="0" fontId="96" fillId="62" borderId="0">
      <alignment horizontal="right" vertical="center"/>
    </xf>
    <xf numFmtId="0" fontId="97" fillId="0" borderId="0" applyNumberFormat="0" applyFill="0" applyBorder="0" applyAlignment="0">
      <alignment horizontal="center"/>
    </xf>
    <xf numFmtId="0" fontId="199" fillId="0" borderId="0"/>
    <xf numFmtId="179" fontId="166" fillId="0" borderId="0"/>
    <xf numFmtId="0" fontId="200" fillId="0" borderId="80" applyProtection="0">
      <alignment horizontal="centerContinuous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37" fontId="43" fillId="0" borderId="5" applyBorder="0"/>
    <xf numFmtId="37" fontId="43" fillId="0" borderId="5" applyBorder="0"/>
    <xf numFmtId="37" fontId="99" fillId="0" borderId="5" applyBorder="0"/>
    <xf numFmtId="37" fontId="11" fillId="0" borderId="5" applyBorder="0"/>
    <xf numFmtId="37" fontId="84" fillId="0" borderId="5" applyBorder="0"/>
    <xf numFmtId="37" fontId="201" fillId="70" borderId="81" applyBorder="0">
      <alignment vertical="center"/>
    </xf>
    <xf numFmtId="0" fontId="202" fillId="0" borderId="0"/>
    <xf numFmtId="0" fontId="25" fillId="0" borderId="0"/>
    <xf numFmtId="40" fontId="203" fillId="0" borderId="0" applyBorder="0">
      <alignment horizontal="right"/>
    </xf>
    <xf numFmtId="40" fontId="204" fillId="0" borderId="0" applyBorder="0">
      <alignment horizontal="right"/>
    </xf>
    <xf numFmtId="0" fontId="25" fillId="0" borderId="0" applyNumberFormat="0" applyFont="0"/>
    <xf numFmtId="0" fontId="135" fillId="0" borderId="0"/>
    <xf numFmtId="0" fontId="205" fillId="0" borderId="0"/>
    <xf numFmtId="0" fontId="24" fillId="0" borderId="0" applyFill="0" applyBorder="0" applyProtection="0">
      <alignment horizontal="center" vertical="center"/>
    </xf>
    <xf numFmtId="0" fontId="206" fillId="0" borderId="0" applyBorder="0" applyProtection="0">
      <alignment vertical="center"/>
    </xf>
    <xf numFmtId="0" fontId="11" fillId="0" borderId="27" applyBorder="0" applyProtection="0">
      <alignment horizontal="right" vertical="center"/>
    </xf>
    <xf numFmtId="0" fontId="207" fillId="75" borderId="0" applyBorder="0" applyProtection="0">
      <alignment horizontal="centerContinuous" vertical="center"/>
    </xf>
    <xf numFmtId="0" fontId="207" fillId="55" borderId="27" applyBorder="0" applyProtection="0">
      <alignment horizontal="centerContinuous" vertical="center"/>
    </xf>
    <xf numFmtId="0" fontId="208" fillId="0" borderId="0"/>
    <xf numFmtId="0" fontId="24" fillId="0" borderId="0" applyFill="0" applyBorder="0" applyProtection="0"/>
    <xf numFmtId="0" fontId="162" fillId="0" borderId="0"/>
    <xf numFmtId="0" fontId="25" fillId="0" borderId="0" applyFill="0" applyBorder="0" applyProtection="0">
      <alignment horizontal="left"/>
    </xf>
    <xf numFmtId="0" fontId="44" fillId="0" borderId="0" applyFill="0" applyBorder="0" applyProtection="0">
      <alignment horizontal="left" vertical="top"/>
    </xf>
    <xf numFmtId="0" fontId="34" fillId="0" borderId="0">
      <alignment horizontal="centerContinuous"/>
    </xf>
    <xf numFmtId="2" fontId="93" fillId="0" borderId="0"/>
    <xf numFmtId="0" fontId="11" fillId="0" borderId="0" applyNumberFormat="0" applyFont="0" applyAlignment="0" applyProtection="0"/>
    <xf numFmtId="0" fontId="11" fillId="0" borderId="0"/>
    <xf numFmtId="284" fontId="11" fillId="0" borderId="41" applyFont="0" applyFill="0" applyBorder="0" applyAlignment="0" applyProtection="0">
      <protection locked="0" hidden="1"/>
    </xf>
    <xf numFmtId="0" fontId="75" fillId="0" borderId="69">
      <alignment horizontal="left" vertical="top" wrapText="1"/>
    </xf>
    <xf numFmtId="0" fontId="209" fillId="47" borderId="0">
      <alignment horizontal="left" vertical="center" indent="1"/>
    </xf>
    <xf numFmtId="0" fontId="210" fillId="0" borderId="0"/>
    <xf numFmtId="0" fontId="209" fillId="47" borderId="0">
      <alignment horizontal="left" vertical="center" indent="1"/>
    </xf>
    <xf numFmtId="0" fontId="209" fillId="47" borderId="0">
      <alignment horizontal="left" vertical="center" indent="1"/>
    </xf>
    <xf numFmtId="0" fontId="209" fillId="47" borderId="0">
      <alignment horizontal="left" vertical="center" indent="1"/>
    </xf>
    <xf numFmtId="0" fontId="209" fillId="47" borderId="0">
      <alignment horizontal="left" vertical="center" indent="1"/>
    </xf>
    <xf numFmtId="0" fontId="209" fillId="47" borderId="0">
      <alignment horizontal="left" vertical="center" indent="1"/>
    </xf>
    <xf numFmtId="0" fontId="209" fillId="47" borderId="0">
      <alignment horizontal="left" vertical="center" indent="1"/>
    </xf>
    <xf numFmtId="0" fontId="209" fillId="47" borderId="0">
      <alignment horizontal="left" vertical="center" indent="1"/>
    </xf>
    <xf numFmtId="0" fontId="209" fillId="47" borderId="0">
      <alignment horizontal="left" vertical="center" indent="1"/>
    </xf>
    <xf numFmtId="0" fontId="209" fillId="47" borderId="0">
      <alignment horizontal="left" vertical="center" indent="1"/>
    </xf>
    <xf numFmtId="0" fontId="209" fillId="47" borderId="0">
      <alignment horizontal="left" vertical="center" indent="1"/>
    </xf>
    <xf numFmtId="0" fontId="209" fillId="47" borderId="0">
      <alignment horizontal="left" vertical="center" indent="1"/>
    </xf>
    <xf numFmtId="0" fontId="211" fillId="0" borderId="0"/>
    <xf numFmtId="49" fontId="78" fillId="0" borderId="0" applyFill="0" applyBorder="0" applyAlignment="0"/>
    <xf numFmtId="244" fontId="56" fillId="0" borderId="0" applyFill="0" applyBorder="0" applyAlignment="0"/>
    <xf numFmtId="285" fontId="27" fillId="0" borderId="0" applyFill="0" applyBorder="0" applyAlignment="0"/>
    <xf numFmtId="286" fontId="11" fillId="0" borderId="0" applyFill="0" applyBorder="0" applyAlignment="0"/>
    <xf numFmtId="287" fontId="27" fillId="0" borderId="0" applyFill="0" applyBorder="0" applyAlignment="0"/>
    <xf numFmtId="0" fontId="99" fillId="63" borderId="0"/>
    <xf numFmtId="0" fontId="43" fillId="63" borderId="0">
      <alignment horizontal="left"/>
    </xf>
    <xf numFmtId="0" fontId="43" fillId="63" borderId="0">
      <alignment horizontal="left" indent="1"/>
    </xf>
    <xf numFmtId="0" fontId="43" fillId="63" borderId="0">
      <alignment horizontal="left" vertical="center" indent="2"/>
    </xf>
    <xf numFmtId="0" fontId="23" fillId="0" borderId="0">
      <alignment horizontal="centerContinuous" wrapText="1"/>
    </xf>
    <xf numFmtId="0" fontId="101" fillId="0" borderId="0" applyNumberFormat="0" applyFont="0" applyFill="0" applyBorder="0" applyProtection="0">
      <alignment wrapText="1"/>
    </xf>
    <xf numFmtId="0" fontId="88" fillId="0" borderId="0">
      <alignment vertical="top"/>
    </xf>
    <xf numFmtId="0" fontId="212" fillId="0" borderId="0"/>
    <xf numFmtId="0" fontId="193" fillId="0" borderId="0">
      <alignment vertical="top"/>
    </xf>
    <xf numFmtId="288" fontId="213" fillId="0" borderId="0" applyFill="0" applyBorder="0" applyAlignment="0" applyProtection="0">
      <alignment horizontal="right"/>
    </xf>
    <xf numFmtId="289" fontId="1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5" fillId="63" borderId="0">
      <alignment horizontal="left" vertical="center" indent="1"/>
    </xf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5" fillId="63" borderId="0">
      <alignment horizontal="left" vertical="center" indent="1"/>
    </xf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5" fillId="63" borderId="0">
      <alignment horizontal="left" vertical="center" indent="1"/>
    </xf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5" fillId="63" borderId="0">
      <alignment horizontal="left" vertical="center" indent="1"/>
    </xf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5" fillId="63" borderId="0">
      <alignment horizontal="left" vertical="center" indent="1"/>
    </xf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5" fillId="63" borderId="0">
      <alignment horizontal="left" vertical="center" indent="1"/>
    </xf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5" fillId="63" borderId="0">
      <alignment horizontal="left" vertical="center" indent="1"/>
    </xf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5" fillId="63" borderId="0">
      <alignment horizontal="left" vertical="center" indent="1"/>
    </xf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5" fillId="63" borderId="0">
      <alignment horizontal="left" vertical="center" indent="1"/>
    </xf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5" fillId="63" borderId="0">
      <alignment horizontal="left" vertical="center" indent="1"/>
    </xf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5" fillId="63" borderId="0">
      <alignment horizontal="left" vertical="center" indent="1"/>
    </xf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5" fillId="63" borderId="0">
      <alignment horizontal="left" vertical="center" indent="1"/>
    </xf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5" fillId="63" borderId="0">
      <alignment horizontal="left" vertical="center" indent="1"/>
    </xf>
    <xf numFmtId="0" fontId="214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5" fillId="63" borderId="0">
      <alignment horizontal="left" vertical="center" indent="1"/>
    </xf>
    <xf numFmtId="0" fontId="218" fillId="0" borderId="0">
      <alignment vertical="top"/>
    </xf>
    <xf numFmtId="0" fontId="75" fillId="20" borderId="69">
      <alignment horizontal="center" wrapText="1"/>
    </xf>
    <xf numFmtId="0" fontId="75" fillId="20" borderId="69">
      <alignment horizontal="left" vertical="top" wrapText="1"/>
    </xf>
    <xf numFmtId="0" fontId="75" fillId="12" borderId="79">
      <alignment horizontal="left" vertical="center" wrapText="1" indent="1"/>
    </xf>
    <xf numFmtId="0" fontId="219" fillId="0" borderId="0">
      <alignment horizontal="right"/>
    </xf>
    <xf numFmtId="0" fontId="32" fillId="0" borderId="0" applyNumberFormat="0" applyBorder="0" applyAlignment="0"/>
    <xf numFmtId="290" fontId="11" fillId="0" borderId="1" applyNumberFormat="0" applyFont="0" applyFill="0" applyAlignment="0" applyProtection="0"/>
    <xf numFmtId="0" fontId="75" fillId="12" borderId="69">
      <alignment horizontal="center" vertical="center" wrapText="1"/>
    </xf>
    <xf numFmtId="0" fontId="75" fillId="12" borderId="69">
      <alignment horizontal="center" vertical="center" wrapText="1"/>
    </xf>
    <xf numFmtId="0" fontId="75" fillId="12" borderId="69">
      <alignment horizontal="center" vertical="center" wrapText="1"/>
    </xf>
    <xf numFmtId="0" fontId="75" fillId="12" borderId="69">
      <alignment horizontal="center" vertical="center" wrapText="1"/>
    </xf>
    <xf numFmtId="0" fontId="75" fillId="12" borderId="69">
      <alignment horizontal="center" vertical="center" wrapText="1"/>
    </xf>
    <xf numFmtId="0" fontId="75" fillId="12" borderId="69">
      <alignment horizontal="center" vertical="center" wrapText="1"/>
    </xf>
    <xf numFmtId="0" fontId="75" fillId="12" borderId="69">
      <alignment horizontal="center" vertical="center" wrapText="1"/>
    </xf>
    <xf numFmtId="0" fontId="75" fillId="12" borderId="69">
      <alignment horizontal="center" vertical="center" wrapText="1"/>
    </xf>
    <xf numFmtId="0" fontId="75" fillId="12" borderId="69">
      <alignment horizontal="center" vertical="center" wrapText="1"/>
    </xf>
    <xf numFmtId="0" fontId="75" fillId="12" borderId="69">
      <alignment horizontal="center" vertical="center" wrapText="1"/>
    </xf>
    <xf numFmtId="0" fontId="75" fillId="12" borderId="69">
      <alignment horizontal="center" vertical="center" wrapText="1"/>
    </xf>
    <xf numFmtId="0" fontId="75" fillId="12" borderId="69">
      <alignment horizontal="center" vertical="center" wrapText="1"/>
    </xf>
    <xf numFmtId="0" fontId="75" fillId="12" borderId="69">
      <alignment horizontal="center" vertical="center" wrapText="1"/>
    </xf>
    <xf numFmtId="0" fontId="75" fillId="12" borderId="69">
      <alignment horizontal="center" vertical="center" wrapText="1"/>
    </xf>
    <xf numFmtId="0" fontId="75" fillId="12" borderId="69">
      <alignment horizontal="center" vertical="center" wrapText="1"/>
    </xf>
    <xf numFmtId="0" fontId="75" fillId="12" borderId="69">
      <alignment horizontal="center" vertical="center" wrapText="1"/>
    </xf>
    <xf numFmtId="0" fontId="75" fillId="12" borderId="69">
      <alignment horizontal="center" vertical="center" wrapText="1"/>
    </xf>
    <xf numFmtId="0" fontId="75" fillId="12" borderId="69">
      <alignment horizontal="center" vertical="center" wrapText="1"/>
    </xf>
    <xf numFmtId="0" fontId="75" fillId="12" borderId="69">
      <alignment horizontal="center" vertical="center" wrapText="1"/>
    </xf>
    <xf numFmtId="0" fontId="75" fillId="12" borderId="69">
      <alignment horizontal="center" vertical="center" wrapText="1"/>
    </xf>
    <xf numFmtId="0" fontId="75" fillId="12" borderId="69">
      <alignment horizontal="center" vertical="center" wrapText="1"/>
    </xf>
    <xf numFmtId="0" fontId="75" fillId="12" borderId="69">
      <alignment horizontal="center" vertical="center" wrapText="1"/>
    </xf>
    <xf numFmtId="0" fontId="75" fillId="12" borderId="69">
      <alignment horizontal="center" vertical="center" wrapText="1"/>
    </xf>
    <xf numFmtId="0" fontId="75" fillId="12" borderId="69">
      <alignment horizontal="center" vertical="center" wrapText="1"/>
    </xf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7" fillId="0" borderId="83" applyNumberFormat="0" applyFon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7" fillId="0" borderId="83" applyNumberFormat="0" applyFon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7" fillId="0" borderId="83" applyNumberFormat="0" applyFon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7" fillId="0" borderId="83" applyNumberFormat="0" applyFon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7" fillId="0" borderId="83" applyNumberFormat="0" applyFon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7" fillId="0" borderId="83" applyNumberFormat="0" applyFon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20" fillId="0" borderId="26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7" fillId="0" borderId="83" applyNumberFormat="0" applyFon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4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4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4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7" fillId="0" borderId="83" applyNumberFormat="0" applyFon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7" fillId="0" borderId="83" applyNumberFormat="0" applyFon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7" fillId="0" borderId="83" applyNumberFormat="0" applyFon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7" fillId="0" borderId="83" applyNumberFormat="0" applyFon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7" fillId="0" borderId="83" applyNumberFormat="0" applyFon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7" fillId="0" borderId="83" applyNumberFormat="0" applyFont="0" applyFill="0" applyAlignment="0" applyProtection="0"/>
    <xf numFmtId="0" fontId="29" fillId="0" borderId="82" applyNumberFormat="0" applyFill="0" applyAlignment="0" applyProtection="0"/>
    <xf numFmtId="0" fontId="29" fillId="0" borderId="84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7" fillId="0" borderId="83" applyNumberFormat="0" applyFont="0" applyFill="0" applyAlignment="0" applyProtection="0"/>
    <xf numFmtId="15" fontId="221" fillId="20" borderId="85">
      <alignment horizontal="center" vertical="center"/>
    </xf>
    <xf numFmtId="0" fontId="75" fillId="9" borderId="69">
      <alignment horizontal="center" vertical="center" wrapText="1"/>
    </xf>
    <xf numFmtId="0" fontId="75" fillId="9" borderId="69">
      <alignment horizontal="center" vertical="center" wrapText="1"/>
    </xf>
    <xf numFmtId="0" fontId="75" fillId="9" borderId="69">
      <alignment horizontal="center" vertical="center" wrapText="1"/>
    </xf>
    <xf numFmtId="0" fontId="75" fillId="9" borderId="69">
      <alignment horizontal="center" vertical="center" wrapText="1"/>
    </xf>
    <xf numFmtId="0" fontId="75" fillId="9" borderId="69">
      <alignment horizontal="center" vertical="center" wrapText="1"/>
    </xf>
    <xf numFmtId="0" fontId="75" fillId="9" borderId="69">
      <alignment horizontal="center" vertical="center" wrapText="1"/>
    </xf>
    <xf numFmtId="0" fontId="75" fillId="9" borderId="69">
      <alignment horizontal="center" vertical="center" wrapText="1"/>
    </xf>
    <xf numFmtId="0" fontId="75" fillId="9" borderId="69">
      <alignment horizontal="center" vertical="center" wrapText="1"/>
    </xf>
    <xf numFmtId="0" fontId="75" fillId="9" borderId="69">
      <alignment horizontal="center" vertical="center" wrapText="1"/>
    </xf>
    <xf numFmtId="0" fontId="75" fillId="9" borderId="69">
      <alignment horizontal="center" vertical="center" wrapText="1"/>
    </xf>
    <xf numFmtId="0" fontId="75" fillId="9" borderId="69">
      <alignment horizontal="center" vertical="center" wrapText="1"/>
    </xf>
    <xf numFmtId="0" fontId="75" fillId="9" borderId="69">
      <alignment horizontal="center" vertical="center" wrapText="1"/>
    </xf>
    <xf numFmtId="0" fontId="75" fillId="9" borderId="69">
      <alignment horizontal="center" vertical="center" wrapText="1"/>
    </xf>
    <xf numFmtId="0" fontId="75" fillId="9" borderId="69">
      <alignment horizontal="center" vertical="center" wrapText="1"/>
    </xf>
    <xf numFmtId="0" fontId="75" fillId="9" borderId="69">
      <alignment horizontal="center" vertical="center" wrapText="1"/>
    </xf>
    <xf numFmtId="0" fontId="75" fillId="9" borderId="69">
      <alignment horizontal="center" vertical="center" wrapText="1"/>
    </xf>
    <xf numFmtId="0" fontId="75" fillId="9" borderId="69">
      <alignment horizontal="center" vertical="center" wrapText="1"/>
    </xf>
    <xf numFmtId="0" fontId="75" fillId="9" borderId="69">
      <alignment horizontal="center" vertical="center" wrapText="1"/>
    </xf>
    <xf numFmtId="0" fontId="75" fillId="9" borderId="69">
      <alignment horizontal="center" vertical="center" wrapText="1"/>
    </xf>
    <xf numFmtId="0" fontId="75" fillId="9" borderId="69">
      <alignment horizontal="center" vertical="center" wrapText="1"/>
    </xf>
    <xf numFmtId="0" fontId="75" fillId="9" borderId="69">
      <alignment horizontal="center" vertical="center" wrapText="1"/>
    </xf>
    <xf numFmtId="0" fontId="75" fillId="9" borderId="69">
      <alignment horizontal="center" vertical="center" wrapText="1"/>
    </xf>
    <xf numFmtId="0" fontId="75" fillId="9" borderId="69">
      <alignment horizontal="center" vertical="center" wrapText="1"/>
    </xf>
    <xf numFmtId="0" fontId="75" fillId="9" borderId="69">
      <alignment horizontal="center" vertical="center" wrapText="1"/>
    </xf>
    <xf numFmtId="0" fontId="222" fillId="0" borderId="0">
      <alignment horizontal="centerContinuous"/>
    </xf>
    <xf numFmtId="0" fontId="11" fillId="0" borderId="27"/>
    <xf numFmtId="37" fontId="43" fillId="9" borderId="0" applyNumberFormat="0" applyBorder="0" applyAlignment="0" applyProtection="0"/>
    <xf numFmtId="37" fontId="43" fillId="0" borderId="0"/>
    <xf numFmtId="37" fontId="223" fillId="9" borderId="0" applyNumberFormat="0" applyBorder="0" applyAlignment="0" applyProtection="0"/>
    <xf numFmtId="3" fontId="45" fillId="0" borderId="68" applyProtection="0"/>
    <xf numFmtId="168" fontId="224" fillId="7" borderId="0">
      <alignment horizontal="center"/>
    </xf>
    <xf numFmtId="0" fontId="79" fillId="0" borderId="86"/>
    <xf numFmtId="283" fontId="43" fillId="0" borderId="0">
      <alignment horizontal="center"/>
    </xf>
    <xf numFmtId="255" fontId="43" fillId="0" borderId="71">
      <alignment horizontal="center"/>
    </xf>
    <xf numFmtId="37" fontId="43" fillId="0" borderId="71">
      <alignment horizontal="right"/>
    </xf>
    <xf numFmtId="9" fontId="64" fillId="0" borderId="71">
      <alignment horizontal="right"/>
    </xf>
    <xf numFmtId="37" fontId="64" fillId="23" borderId="71">
      <alignment horizontal="right"/>
    </xf>
    <xf numFmtId="37" fontId="64" fillId="23" borderId="71">
      <alignment horizontal="right"/>
    </xf>
    <xf numFmtId="37" fontId="64" fillId="23" borderId="71">
      <alignment horizontal="right"/>
    </xf>
    <xf numFmtId="37" fontId="64" fillId="23" borderId="71">
      <alignment horizontal="right"/>
    </xf>
    <xf numFmtId="37" fontId="64" fillId="23" borderId="71">
      <alignment horizontal="right"/>
    </xf>
    <xf numFmtId="37" fontId="64" fillId="23" borderId="71">
      <alignment horizontal="right"/>
    </xf>
    <xf numFmtId="37" fontId="64" fillId="23" borderId="71">
      <alignment horizontal="right"/>
    </xf>
    <xf numFmtId="37" fontId="64" fillId="23" borderId="71">
      <alignment horizontal="right"/>
    </xf>
    <xf numFmtId="37" fontId="64" fillId="23" borderId="71">
      <alignment horizontal="right"/>
    </xf>
    <xf numFmtId="37" fontId="64" fillId="23" borderId="71">
      <alignment horizontal="right"/>
    </xf>
    <xf numFmtId="37" fontId="64" fillId="23" borderId="71">
      <alignment horizontal="right"/>
    </xf>
    <xf numFmtId="37" fontId="64" fillId="23" borderId="71">
      <alignment horizontal="right"/>
    </xf>
    <xf numFmtId="172" fontId="43" fillId="23" borderId="71">
      <alignment horizontal="right"/>
    </xf>
    <xf numFmtId="172" fontId="43" fillId="23" borderId="71">
      <alignment horizontal="right"/>
    </xf>
    <xf numFmtId="172" fontId="43" fillId="23" borderId="71">
      <alignment horizontal="right"/>
    </xf>
    <xf numFmtId="172" fontId="43" fillId="23" borderId="71">
      <alignment horizontal="right"/>
    </xf>
    <xf numFmtId="172" fontId="43" fillId="23" borderId="71">
      <alignment horizontal="right"/>
    </xf>
    <xf numFmtId="172" fontId="43" fillId="23" borderId="71">
      <alignment horizontal="right"/>
    </xf>
    <xf numFmtId="172" fontId="43" fillId="23" borderId="71">
      <alignment horizontal="right"/>
    </xf>
    <xf numFmtId="172" fontId="43" fillId="23" borderId="71">
      <alignment horizontal="right"/>
    </xf>
    <xf numFmtId="172" fontId="43" fillId="23" borderId="71">
      <alignment horizontal="right"/>
    </xf>
    <xf numFmtId="172" fontId="43" fillId="23" borderId="71">
      <alignment horizontal="right"/>
    </xf>
    <xf numFmtId="172" fontId="43" fillId="23" borderId="71">
      <alignment horizontal="right"/>
    </xf>
    <xf numFmtId="172" fontId="43" fillId="23" borderId="71">
      <alignment horizontal="right"/>
    </xf>
    <xf numFmtId="168" fontId="225" fillId="0" borderId="0" applyNumberFormat="0" applyAlignment="0">
      <alignment horizontal="right"/>
    </xf>
    <xf numFmtId="37" fontId="99" fillId="23" borderId="71">
      <alignment horizontal="right"/>
    </xf>
    <xf numFmtId="37" fontId="226" fillId="23" borderId="71">
      <alignment horizontal="right"/>
    </xf>
    <xf numFmtId="37" fontId="43" fillId="23" borderId="71">
      <alignment horizontal="right"/>
    </xf>
    <xf numFmtId="9" fontId="64" fillId="23" borderId="71">
      <alignment horizontal="right"/>
    </xf>
    <xf numFmtId="0" fontId="11" fillId="0" borderId="0" applyFont="0" applyFill="0" applyAlignment="0" applyProtection="0"/>
    <xf numFmtId="0" fontId="11" fillId="0" borderId="0" applyFont="0" applyFill="0" applyAlignment="0" applyProtection="0"/>
    <xf numFmtId="0" fontId="227" fillId="0" borderId="0">
      <protection hidden="1"/>
    </xf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37" fontId="43" fillId="0" borderId="0" applyNumberFormat="0" applyFont="0" applyFill="0" applyBorder="0" applyAlignment="0" applyProtection="0"/>
    <xf numFmtId="10" fontId="11" fillId="26" borderId="41" applyNumberFormat="0" applyFont="0" applyBorder="0" applyAlignment="0" applyProtection="0">
      <protection locked="0"/>
    </xf>
    <xf numFmtId="200" fontId="23" fillId="0" borderId="0"/>
    <xf numFmtId="0" fontId="42" fillId="0" borderId="0" applyFont="0" applyFill="0" applyBorder="0" applyProtection="0">
      <alignment horizontal="right"/>
    </xf>
    <xf numFmtId="0" fontId="43" fillId="9" borderId="0"/>
    <xf numFmtId="180" fontId="77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230" fillId="0" borderId="0" applyFont="0" applyFill="0" applyBorder="0" applyAlignment="0" applyProtection="0"/>
    <xf numFmtId="0" fontId="231" fillId="0" borderId="0"/>
    <xf numFmtId="0" fontId="59" fillId="0" borderId="0"/>
    <xf numFmtId="0" fontId="232" fillId="9" borderId="0" applyNumberFormat="0" applyBorder="0" applyAlignment="0" applyProtection="0">
      <alignment vertical="center"/>
    </xf>
    <xf numFmtId="0" fontId="233" fillId="12" borderId="74" applyNumberFormat="0" applyFont="0" applyAlignment="0" applyProtection="0">
      <alignment vertical="center"/>
    </xf>
    <xf numFmtId="291" fontId="11" fillId="0" borderId="0" applyFont="0" applyFill="0" applyBorder="0" applyAlignment="0" applyProtection="0"/>
    <xf numFmtId="292" fontId="11" fillId="0" borderId="0" applyFont="0" applyFill="0" applyBorder="0" applyAlignment="0" applyProtection="0"/>
    <xf numFmtId="0" fontId="234" fillId="0" borderId="84" applyNumberFormat="0" applyFill="0" applyAlignment="0" applyProtection="0">
      <alignment vertical="center"/>
    </xf>
    <xf numFmtId="293" fontId="11" fillId="0" borderId="0" applyFont="0" applyFill="0" applyBorder="0" applyAlignment="0" applyProtection="0"/>
    <xf numFmtId="294" fontId="11" fillId="0" borderId="0" applyFont="0" applyFill="0" applyBorder="0" applyAlignment="0" applyProtection="0"/>
    <xf numFmtId="0" fontId="230" fillId="0" borderId="0" applyFont="0" applyFill="0" applyBorder="0" applyAlignment="0" applyProtection="0"/>
    <xf numFmtId="295" fontId="230" fillId="0" borderId="0" applyFont="0" applyFill="0" applyBorder="0" applyAlignment="0" applyProtection="0"/>
    <xf numFmtId="0" fontId="235" fillId="14" borderId="0" applyNumberFormat="0" applyBorder="0" applyAlignment="0" applyProtection="0">
      <alignment vertical="center"/>
    </xf>
    <xf numFmtId="0" fontId="236" fillId="0" borderId="0"/>
    <xf numFmtId="0" fontId="237" fillId="8" borderId="0" applyNumberFormat="0" applyBorder="0" applyAlignment="0" applyProtection="0">
      <alignment vertical="center"/>
    </xf>
    <xf numFmtId="0" fontId="238" fillId="8" borderId="0" applyNumberFormat="0" applyBorder="0" applyAlignment="0" applyProtection="0">
      <alignment vertical="center"/>
    </xf>
    <xf numFmtId="0" fontId="239" fillId="14" borderId="0" applyNumberFormat="0" applyBorder="0" applyAlignment="0" applyProtection="0">
      <alignment vertical="center"/>
    </xf>
    <xf numFmtId="0" fontId="11" fillId="0" borderId="0"/>
    <xf numFmtId="0" fontId="62" fillId="43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53" borderId="0" applyNumberFormat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1" fillId="0" borderId="63" applyNumberFormat="0" applyFill="0" applyAlignment="0" applyProtection="0">
      <alignment vertical="center"/>
    </xf>
    <xf numFmtId="0" fontId="242" fillId="0" borderId="65" applyNumberFormat="0" applyFill="0" applyAlignment="0" applyProtection="0">
      <alignment vertical="center"/>
    </xf>
    <xf numFmtId="0" fontId="243" fillId="0" borderId="67" applyNumberFormat="0" applyFill="0" applyAlignment="0" applyProtection="0">
      <alignment vertical="center"/>
    </xf>
    <xf numFmtId="0" fontId="243" fillId="0" borderId="0" applyNumberFormat="0" applyFill="0" applyBorder="0" applyAlignment="0" applyProtection="0">
      <alignment vertical="center"/>
    </xf>
    <xf numFmtId="0" fontId="244" fillId="47" borderId="48" applyNumberFormat="0" applyAlignment="0" applyProtection="0">
      <alignment vertical="center"/>
    </xf>
    <xf numFmtId="0" fontId="245" fillId="0" borderId="0" applyNumberFormat="0" applyFill="0" applyBorder="0" applyAlignment="0" applyProtection="0">
      <alignment vertical="center"/>
    </xf>
    <xf numFmtId="0" fontId="246" fillId="0" borderId="63" applyNumberFormat="0" applyFill="0" applyAlignment="0" applyProtection="0">
      <alignment vertical="center"/>
    </xf>
    <xf numFmtId="0" fontId="247" fillId="0" borderId="65" applyNumberFormat="0" applyFill="0" applyAlignment="0" applyProtection="0">
      <alignment vertical="center"/>
    </xf>
    <xf numFmtId="0" fontId="248" fillId="0" borderId="67" applyNumberFormat="0" applyFill="0" applyAlignment="0" applyProtection="0">
      <alignment vertical="center"/>
    </xf>
    <xf numFmtId="0" fontId="248" fillId="0" borderId="0" applyNumberFormat="0" applyFill="0" applyBorder="0" applyAlignment="0" applyProtection="0">
      <alignment vertical="center"/>
    </xf>
    <xf numFmtId="0" fontId="249" fillId="47" borderId="48" applyNumberFormat="0" applyAlignment="0" applyProtection="0">
      <alignment vertical="center"/>
    </xf>
    <xf numFmtId="0" fontId="250" fillId="0" borderId="84" applyNumberFormat="0" applyFill="0" applyAlignment="0" applyProtection="0">
      <alignment vertical="center"/>
    </xf>
    <xf numFmtId="0" fontId="11" fillId="12" borderId="74" applyNumberFormat="0" applyFont="0" applyAlignment="0" applyProtection="0">
      <alignment vertical="center"/>
    </xf>
    <xf numFmtId="0" fontId="251" fillId="0" borderId="0" applyNumberFormat="0" applyFill="0" applyBorder="0" applyAlignment="0" applyProtection="0">
      <alignment vertical="center"/>
    </xf>
    <xf numFmtId="0" fontId="252" fillId="23" borderId="47" applyNumberFormat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254" fillId="0" borderId="0" applyNumberFormat="0" applyFill="0" applyBorder="0" applyAlignment="0" applyProtection="0">
      <alignment vertical="center"/>
    </xf>
    <xf numFmtId="0" fontId="255" fillId="0" borderId="0" applyNumberFormat="0" applyFill="0" applyBorder="0" applyAlignment="0" applyProtection="0">
      <alignment vertical="center"/>
    </xf>
    <xf numFmtId="0" fontId="256" fillId="23" borderId="47" applyNumberFormat="0" applyAlignment="0" applyProtection="0">
      <alignment vertical="center"/>
    </xf>
    <xf numFmtId="296" fontId="11" fillId="0" borderId="0" applyFont="0" applyFill="0" applyBorder="0" applyAlignment="0" applyProtection="0"/>
    <xf numFmtId="297" fontId="11" fillId="0" borderId="0" applyFont="0" applyFill="0" applyBorder="0" applyAlignment="0" applyProtection="0"/>
    <xf numFmtId="0" fontId="63" fillId="43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257" fillId="20" borderId="47" applyNumberFormat="0" applyAlignment="0" applyProtection="0">
      <alignment vertical="center"/>
    </xf>
    <xf numFmtId="0" fontId="258" fillId="23" borderId="77" applyNumberFormat="0" applyAlignment="0" applyProtection="0">
      <alignment vertical="center"/>
    </xf>
    <xf numFmtId="0" fontId="259" fillId="20" borderId="47" applyNumberFormat="0" applyAlignment="0" applyProtection="0">
      <alignment vertical="center"/>
    </xf>
    <xf numFmtId="0" fontId="260" fillId="23" borderId="77" applyNumberFormat="0" applyAlignment="0" applyProtection="0">
      <alignment vertical="center"/>
    </xf>
    <xf numFmtId="0" fontId="261" fillId="9" borderId="0" applyNumberFormat="0" applyBorder="0" applyAlignment="0" applyProtection="0">
      <alignment vertical="center"/>
    </xf>
    <xf numFmtId="0" fontId="262" fillId="0" borderId="72" applyNumberFormat="0" applyFill="0" applyAlignment="0" applyProtection="0">
      <alignment vertical="center"/>
    </xf>
    <xf numFmtId="0" fontId="263" fillId="0" borderId="72" applyNumberFormat="0" applyFill="0" applyAlignment="0" applyProtection="0">
      <alignment vertical="center"/>
    </xf>
    <xf numFmtId="0" fontId="11" fillId="0" borderId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7" fillId="11" borderId="0" applyNumberFormat="0" applyBorder="0" applyAlignment="0" applyProtection="0"/>
    <xf numFmtId="0" fontId="57" fillId="13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5" borderId="0" applyNumberFormat="0" applyBorder="0" applyAlignment="0" applyProtection="0"/>
    <xf numFmtId="0" fontId="57" fillId="19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4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61" fillId="31" borderId="0" applyNumberFormat="0" applyBorder="0" applyAlignment="0" applyProtection="0"/>
    <xf numFmtId="0" fontId="61" fillId="33" borderId="0" applyNumberFormat="0" applyBorder="0" applyAlignment="0" applyProtection="0"/>
    <xf numFmtId="0" fontId="61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7" borderId="0" applyNumberFormat="0" applyBorder="0" applyAlignment="0" applyProtection="0"/>
    <xf numFmtId="0" fontId="61" fillId="39" borderId="0" applyNumberFormat="0" applyBorder="0" applyAlignment="0" applyProtection="0"/>
    <xf numFmtId="0" fontId="61" fillId="42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37" fillId="6" borderId="0" applyNumberFormat="0" applyBorder="0" applyAlignment="0" applyProtection="0"/>
    <xf numFmtId="0" fontId="41" fillId="57" borderId="21" applyNumberFormat="0" applyAlignment="0" applyProtection="0"/>
    <xf numFmtId="0" fontId="85" fillId="59" borderId="24" applyNumberFormat="0" applyAlignment="0" applyProtection="0"/>
    <xf numFmtId="0" fontId="264" fillId="0" borderId="0" applyNumberFormat="0" applyFill="0" applyBorder="0" applyAlignment="0" applyProtection="0"/>
    <xf numFmtId="0" fontId="36" fillId="66" borderId="0" applyNumberFormat="0" applyBorder="0" applyAlignment="0" applyProtection="0"/>
    <xf numFmtId="0" fontId="265" fillId="0" borderId="18" applyNumberFormat="0" applyFill="0" applyAlignment="0" applyProtection="0"/>
    <xf numFmtId="0" fontId="266" fillId="0" borderId="19" applyNumberFormat="0" applyFill="0" applyAlignment="0" applyProtection="0"/>
    <xf numFmtId="0" fontId="267" fillId="0" borderId="20" applyNumberFormat="0" applyFill="0" applyAlignment="0" applyProtection="0"/>
    <xf numFmtId="0" fontId="267" fillId="0" borderId="0" applyNumberFormat="0" applyFill="0" applyBorder="0" applyAlignment="0" applyProtection="0"/>
    <xf numFmtId="0" fontId="39" fillId="20" borderId="21" applyNumberFormat="0" applyAlignment="0" applyProtection="0"/>
    <xf numFmtId="0" fontId="268" fillId="0" borderId="23" applyNumberFormat="0" applyFill="0" applyAlignment="0" applyProtection="0"/>
    <xf numFmtId="0" fontId="38" fillId="68" borderId="0" applyNumberFormat="0" applyBorder="0" applyAlignment="0" applyProtection="0"/>
    <xf numFmtId="0" fontId="57" fillId="12" borderId="25" applyNumberFormat="0" applyFont="0" applyAlignment="0" applyProtection="0"/>
    <xf numFmtId="0" fontId="40" fillId="57" borderId="22" applyNumberFormat="0" applyAlignment="0" applyProtection="0"/>
    <xf numFmtId="0" fontId="216" fillId="0" borderId="0" applyNumberFormat="0" applyFill="0" applyBorder="0" applyAlignment="0" applyProtection="0"/>
    <xf numFmtId="0" fontId="220" fillId="0" borderId="26" applyNumberFormat="0" applyFill="0" applyAlignment="0" applyProtection="0"/>
    <xf numFmtId="0" fontId="229" fillId="0" borderId="0" applyNumberFormat="0" applyFill="0" applyBorder="0" applyAlignment="0" applyProtection="0"/>
    <xf numFmtId="0" fontId="11" fillId="0" borderId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269" fillId="23" borderId="74">
      <alignment vertical="center"/>
    </xf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274" fillId="0" borderId="0" applyFont="0" applyFill="0" applyBorder="0" applyAlignment="0" applyProtection="0"/>
    <xf numFmtId="9" fontId="274" fillId="0" borderId="0" applyFont="0" applyFill="0" applyBorder="0" applyAlignment="0" applyProtection="0"/>
  </cellStyleXfs>
  <cellXfs count="319">
    <xf numFmtId="0" fontId="0" fillId="0" borderId="0" xfId="0"/>
    <xf numFmtId="10" fontId="0" fillId="0" borderId="0" xfId="0" applyNumberFormat="1"/>
    <xf numFmtId="0" fontId="2" fillId="0" borderId="1" xfId="0" applyFont="1" applyBorder="1"/>
    <xf numFmtId="0" fontId="2" fillId="0" borderId="0" xfId="0" applyFont="1"/>
    <xf numFmtId="2" fontId="0" fillId="0" borderId="0" xfId="0" applyNumberFormat="1"/>
    <xf numFmtId="0" fontId="0" fillId="0" borderId="0" xfId="0" applyFont="1"/>
    <xf numFmtId="3" fontId="0" fillId="0" borderId="0" xfId="0" applyNumberFormat="1"/>
    <xf numFmtId="3" fontId="2" fillId="0" borderId="1" xfId="0" applyNumberFormat="1" applyFont="1" applyBorder="1"/>
    <xf numFmtId="0" fontId="0" fillId="0" borderId="1" xfId="0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73" fontId="0" fillId="0" borderId="1" xfId="0" applyNumberFormat="1" applyBorder="1"/>
    <xf numFmtId="172" fontId="0" fillId="0" borderId="0" xfId="0" applyNumberFormat="1"/>
    <xf numFmtId="0" fontId="8" fillId="0" borderId="0" xfId="0" applyFont="1"/>
    <xf numFmtId="172" fontId="6" fillId="2" borderId="2" xfId="0" applyNumberFormat="1" applyFont="1" applyFill="1" applyBorder="1"/>
    <xf numFmtId="172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Border="1"/>
    <xf numFmtId="174" fontId="0" fillId="0" borderId="0" xfId="0" applyNumberFormat="1" applyFont="1"/>
    <xf numFmtId="10" fontId="5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Fill="1"/>
    <xf numFmtId="171" fontId="5" fillId="0" borderId="0" xfId="0" applyNumberFormat="1" applyFont="1" applyFill="1" applyAlignment="1">
      <alignment horizontal="center"/>
    </xf>
    <xf numFmtId="0" fontId="6" fillId="0" borderId="0" xfId="0" applyFont="1"/>
    <xf numFmtId="9" fontId="0" fillId="0" borderId="0" xfId="0" applyNumberFormat="1" applyFill="1" applyAlignment="1">
      <alignment horizontal="center"/>
    </xf>
    <xf numFmtId="175" fontId="0" fillId="0" borderId="0" xfId="0" applyNumberFormat="1" applyFont="1" applyAlignment="1">
      <alignment horizontal="left"/>
    </xf>
    <xf numFmtId="10" fontId="5" fillId="0" borderId="0" xfId="0" applyNumberFormat="1" applyFont="1"/>
    <xf numFmtId="9" fontId="0" fillId="0" borderId="0" xfId="0" applyNumberFormat="1" applyAlignment="1">
      <alignment horizontal="center"/>
    </xf>
    <xf numFmtId="10" fontId="2" fillId="0" borderId="0" xfId="0" applyNumberFormat="1" applyFont="1" applyFill="1" applyBorder="1" applyAlignment="1">
      <alignment horizontal="right"/>
    </xf>
    <xf numFmtId="172" fontId="4" fillId="0" borderId="0" xfId="0" applyNumberFormat="1" applyFont="1" applyFill="1"/>
    <xf numFmtId="0" fontId="14" fillId="0" borderId="0" xfId="0" applyFont="1"/>
    <xf numFmtId="177" fontId="0" fillId="0" borderId="0" xfId="0" applyNumberFormat="1"/>
    <xf numFmtId="178" fontId="0" fillId="0" borderId="0" xfId="0" applyNumberFormat="1"/>
    <xf numFmtId="176" fontId="15" fillId="0" borderId="0" xfId="0" applyNumberFormat="1" applyFont="1" applyAlignment="1">
      <alignment horizontal="left"/>
    </xf>
    <xf numFmtId="0" fontId="15" fillId="0" borderId="0" xfId="0" applyFont="1"/>
    <xf numFmtId="4" fontId="4" fillId="0" borderId="0" xfId="0" applyNumberFormat="1" applyFont="1"/>
    <xf numFmtId="0" fontId="1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7" fillId="0" borderId="0" xfId="0" applyFont="1"/>
    <xf numFmtId="3" fontId="2" fillId="0" borderId="0" xfId="0" applyNumberFormat="1" applyFont="1"/>
    <xf numFmtId="9" fontId="0" fillId="0" borderId="0" xfId="0" applyNumberFormat="1"/>
    <xf numFmtId="9" fontId="18" fillId="0" borderId="0" xfId="0" applyNumberFormat="1" applyFont="1"/>
    <xf numFmtId="0" fontId="0" fillId="0" borderId="0" xfId="0" applyAlignment="1">
      <alignment horizontal="left"/>
    </xf>
    <xf numFmtId="4" fontId="0" fillId="0" borderId="0" xfId="0" applyNumberFormat="1"/>
    <xf numFmtId="3" fontId="18" fillId="0" borderId="0" xfId="0" applyNumberFormat="1" applyFont="1"/>
    <xf numFmtId="0" fontId="0" fillId="0" borderId="0" xfId="0" applyAlignment="1">
      <alignment horizontal="left" indent="1"/>
    </xf>
    <xf numFmtId="0" fontId="0" fillId="0" borderId="0" xfId="0" applyFont="1" applyBorder="1"/>
    <xf numFmtId="3" fontId="0" fillId="0" borderId="0" xfId="0" applyNumberFormat="1" applyFont="1"/>
    <xf numFmtId="9" fontId="0" fillId="0" borderId="0" xfId="0" applyNumberFormat="1" applyAlignment="1">
      <alignment horizontal="right"/>
    </xf>
    <xf numFmtId="3" fontId="5" fillId="0" borderId="0" xfId="0" applyNumberFormat="1" applyFont="1"/>
    <xf numFmtId="10" fontId="2" fillId="0" borderId="0" xfId="0" applyNumberFormat="1" applyFont="1"/>
    <xf numFmtId="9" fontId="4" fillId="0" borderId="0" xfId="0" applyNumberFormat="1" applyFont="1"/>
    <xf numFmtId="3" fontId="5" fillId="0" borderId="0" xfId="0" applyNumberFormat="1" applyFont="1" applyAlignment="1">
      <alignment horizontal="right"/>
    </xf>
    <xf numFmtId="3" fontId="4" fillId="0" borderId="0" xfId="0" applyNumberFormat="1" applyFont="1"/>
    <xf numFmtId="0" fontId="17" fillId="0" borderId="0" xfId="0" applyFont="1" applyAlignment="1">
      <alignment horizontal="left" indent="2"/>
    </xf>
    <xf numFmtId="9" fontId="5" fillId="0" borderId="0" xfId="0" applyNumberFormat="1" applyFont="1" applyAlignment="1">
      <alignment horizontal="right"/>
    </xf>
    <xf numFmtId="3" fontId="0" fillId="0" borderId="0" xfId="0" applyNumberFormat="1" applyAlignment="1">
      <alignment horizontal="left" indent="1"/>
    </xf>
    <xf numFmtId="0" fontId="17" fillId="0" borderId="0" xfId="0" applyFont="1" applyAlignment="1">
      <alignment horizontal="left" indent="1"/>
    </xf>
    <xf numFmtId="3" fontId="1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172" fontId="0" fillId="0" borderId="0" xfId="0" applyNumberFormat="1" applyAlignment="1">
      <alignment horizontal="right"/>
    </xf>
    <xf numFmtId="3" fontId="5" fillId="0" borderId="0" xfId="0" applyNumberFormat="1" applyFont="1" applyFill="1"/>
    <xf numFmtId="3" fontId="0" fillId="0" borderId="0" xfId="0" applyNumberFormat="1" applyFill="1"/>
    <xf numFmtId="179" fontId="0" fillId="0" borderId="0" xfId="0" applyNumberFormat="1"/>
    <xf numFmtId="0" fontId="19" fillId="0" borderId="0" xfId="0" applyFont="1" applyBorder="1"/>
    <xf numFmtId="3" fontId="19" fillId="0" borderId="0" xfId="0" applyNumberFormat="1" applyFont="1"/>
    <xf numFmtId="0" fontId="19" fillId="0" borderId="0" xfId="0" applyFont="1"/>
    <xf numFmtId="2" fontId="0" fillId="0" borderId="0" xfId="0" applyNumberFormat="1" applyAlignment="1">
      <alignment horizontal="right"/>
    </xf>
    <xf numFmtId="3" fontId="9" fillId="0" borderId="0" xfId="0" applyNumberFormat="1" applyFont="1"/>
    <xf numFmtId="172" fontId="0" fillId="0" borderId="0" xfId="0" applyNumberFormat="1" applyFill="1"/>
    <xf numFmtId="3" fontId="2" fillId="0" borderId="1" xfId="0" applyNumberFormat="1" applyFont="1" applyFill="1" applyBorder="1"/>
    <xf numFmtId="3" fontId="9" fillId="0" borderId="1" xfId="0" applyNumberFormat="1" applyFont="1" applyFill="1" applyBorder="1"/>
    <xf numFmtId="4" fontId="0" fillId="0" borderId="0" xfId="0" applyNumberFormat="1" applyFill="1" applyBorder="1"/>
    <xf numFmtId="0" fontId="8" fillId="0" borderId="0" xfId="0" applyFont="1" applyFill="1" applyBorder="1"/>
    <xf numFmtId="3" fontId="0" fillId="0" borderId="0" xfId="0" applyNumberFormat="1" applyFill="1" applyBorder="1"/>
    <xf numFmtId="172" fontId="8" fillId="0" borderId="0" xfId="0" applyNumberFormat="1" applyFont="1" applyFill="1" applyBorder="1" applyAlignment="1">
      <alignment horizontal="right"/>
    </xf>
    <xf numFmtId="0" fontId="0" fillId="0" borderId="1" xfId="0" applyFill="1" applyBorder="1"/>
    <xf numFmtId="3" fontId="0" fillId="2" borderId="8" xfId="0" applyNumberFormat="1" applyFill="1" applyBorder="1"/>
    <xf numFmtId="3" fontId="0" fillId="0" borderId="7" xfId="0" applyNumberFormat="1" applyBorder="1"/>
    <xf numFmtId="3" fontId="0" fillId="2" borderId="10" xfId="0" applyNumberFormat="1" applyFill="1" applyBorder="1"/>
    <xf numFmtId="3" fontId="0" fillId="2" borderId="9" xfId="0" applyNumberFormat="1" applyFill="1" applyBorder="1"/>
    <xf numFmtId="0" fontId="0" fillId="0" borderId="11" xfId="0" applyBorder="1"/>
    <xf numFmtId="0" fontId="0" fillId="0" borderId="9" xfId="0" applyBorder="1"/>
    <xf numFmtId="0" fontId="0" fillId="0" borderId="12" xfId="0" applyBorder="1"/>
    <xf numFmtId="3" fontId="0" fillId="0" borderId="13" xfId="0" applyNumberFormat="1" applyBorder="1"/>
    <xf numFmtId="0" fontId="0" fillId="0" borderId="11" xfId="0" applyBorder="1" applyAlignment="1">
      <alignment horizontal="right"/>
    </xf>
    <xf numFmtId="0" fontId="0" fillId="0" borderId="9" xfId="0" applyBorder="1" applyAlignment="1">
      <alignment horizontal="right"/>
    </xf>
    <xf numFmtId="3" fontId="0" fillId="2" borderId="17" xfId="0" applyNumberFormat="1" applyFill="1" applyBorder="1"/>
    <xf numFmtId="17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left" indent="1"/>
    </xf>
    <xf numFmtId="172" fontId="8" fillId="0" borderId="0" xfId="0" applyNumberFormat="1" applyFont="1" applyAlignment="1">
      <alignment horizontal="right"/>
    </xf>
    <xf numFmtId="3" fontId="22" fillId="0" borderId="0" xfId="0" applyNumberFormat="1" applyFont="1" applyFill="1" applyBorder="1"/>
    <xf numFmtId="0" fontId="21" fillId="0" borderId="0" xfId="0" applyFont="1" applyAlignment="1">
      <alignment horizontal="center"/>
    </xf>
    <xf numFmtId="0" fontId="14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2" fillId="0" borderId="0" xfId="0" applyFont="1" applyFill="1"/>
    <xf numFmtId="0" fontId="0" fillId="0" borderId="0" xfId="0" applyFill="1" applyAlignment="1">
      <alignment horizontal="left" indent="1"/>
    </xf>
    <xf numFmtId="0" fontId="19" fillId="0" borderId="0" xfId="0" applyFont="1" applyFill="1"/>
    <xf numFmtId="0" fontId="0" fillId="0" borderId="0" xfId="0" applyFont="1" applyFill="1"/>
    <xf numFmtId="3" fontId="0" fillId="0" borderId="0" xfId="0" applyNumberFormat="1" applyFill="1" applyBorder="1" applyAlignment="1">
      <alignment horizontal="right"/>
    </xf>
    <xf numFmtId="0" fontId="0" fillId="0" borderId="0" xfId="0" applyFont="1" applyFill="1" applyAlignment="1">
      <alignment horizontal="left" indent="1"/>
    </xf>
    <xf numFmtId="171" fontId="0" fillId="0" borderId="0" xfId="0" applyNumberFormat="1" applyAlignment="1">
      <alignment horizontal="right"/>
    </xf>
    <xf numFmtId="0" fontId="2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3" fontId="18" fillId="0" borderId="0" xfId="0" applyNumberFormat="1" applyFont="1" applyFill="1" applyBorder="1"/>
    <xf numFmtId="3" fontId="7" fillId="0" borderId="1" xfId="0" applyNumberFormat="1" applyFont="1" applyBorder="1"/>
    <xf numFmtId="3" fontId="4" fillId="0" borderId="0" xfId="0" applyNumberFormat="1" applyFont="1" applyAlignment="1">
      <alignment horizontal="right"/>
    </xf>
    <xf numFmtId="3" fontId="4" fillId="0" borderId="0" xfId="0" applyNumberFormat="1" applyFont="1" applyFill="1"/>
    <xf numFmtId="0" fontId="2" fillId="0" borderId="0" xfId="0" applyFont="1" applyBorder="1"/>
    <xf numFmtId="3" fontId="7" fillId="0" borderId="0" xfId="0" applyNumberFormat="1" applyFont="1" applyBorder="1"/>
    <xf numFmtId="4" fontId="5" fillId="0" borderId="0" xfId="0" applyNumberFormat="1" applyFont="1" applyBorder="1"/>
    <xf numFmtId="3" fontId="6" fillId="0" borderId="1" xfId="0" applyNumberFormat="1" applyFont="1" applyBorder="1"/>
    <xf numFmtId="3" fontId="0" fillId="2" borderId="15" xfId="0" applyNumberFormat="1" applyFill="1" applyBorder="1"/>
    <xf numFmtId="3" fontId="0" fillId="2" borderId="14" xfId="0" applyNumberFormat="1" applyFill="1" applyBorder="1"/>
    <xf numFmtId="10" fontId="0" fillId="0" borderId="0" xfId="0" applyNumberFormat="1" applyFont="1"/>
    <xf numFmtId="4" fontId="18" fillId="0" borderId="0" xfId="0" applyNumberFormat="1" applyFont="1" applyFill="1" applyBorder="1"/>
    <xf numFmtId="173" fontId="0" fillId="0" borderId="0" xfId="0" applyNumberFormat="1"/>
    <xf numFmtId="9" fontId="270" fillId="0" borderId="0" xfId="0" applyNumberFormat="1" applyFont="1"/>
    <xf numFmtId="3" fontId="271" fillId="0" borderId="0" xfId="0" applyNumberFormat="1" applyFont="1" applyAlignment="1">
      <alignment horizontal="right"/>
    </xf>
    <xf numFmtId="10" fontId="0" fillId="0" borderId="1" xfId="0" applyNumberFormat="1" applyBorder="1"/>
    <xf numFmtId="4" fontId="5" fillId="0" borderId="0" xfId="0" applyNumberFormat="1" applyFont="1"/>
    <xf numFmtId="172" fontId="5" fillId="0" borderId="0" xfId="0" applyNumberFormat="1" applyFont="1" applyFill="1"/>
    <xf numFmtId="172" fontId="0" fillId="0" borderId="0" xfId="0" applyNumberFormat="1" applyFill="1" applyAlignment="1">
      <alignment horizontal="center"/>
    </xf>
    <xf numFmtId="2" fontId="5" fillId="0" borderId="0" xfId="0" applyNumberFormat="1" applyFont="1" applyFill="1"/>
    <xf numFmtId="176" fontId="0" fillId="0" borderId="0" xfId="0" applyNumberFormat="1"/>
    <xf numFmtId="0" fontId="2" fillId="0" borderId="0" xfId="0" applyFont="1" applyBorder="1" applyAlignment="1">
      <alignment horizontal="center"/>
    </xf>
    <xf numFmtId="0" fontId="19" fillId="0" borderId="1" xfId="0" applyFont="1" applyBorder="1"/>
    <xf numFmtId="9" fontId="5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3" fontId="17" fillId="0" borderId="0" xfId="0" applyNumberFormat="1" applyFont="1"/>
    <xf numFmtId="3" fontId="272" fillId="0" borderId="0" xfId="0" applyNumberFormat="1" applyFont="1"/>
    <xf numFmtId="0" fontId="17" fillId="0" borderId="0" xfId="0" applyFont="1" applyFill="1" applyAlignment="1">
      <alignment horizontal="left" indent="1"/>
    </xf>
    <xf numFmtId="9" fontId="17" fillId="0" borderId="0" xfId="0" applyNumberFormat="1" applyFont="1" applyAlignment="1">
      <alignment horizontal="right"/>
    </xf>
    <xf numFmtId="10" fontId="0" fillId="0" borderId="0" xfId="0" applyNumberFormat="1" applyBorder="1"/>
    <xf numFmtId="3" fontId="0" fillId="2" borderId="88" xfId="0" applyNumberFormat="1" applyFill="1" applyBorder="1"/>
    <xf numFmtId="3" fontId="4" fillId="76" borderId="0" xfId="0" applyNumberFormat="1" applyFont="1" applyFill="1"/>
    <xf numFmtId="0" fontId="0" fillId="0" borderId="0" xfId="0" applyFont="1" applyFill="1" applyBorder="1" applyAlignment="1">
      <alignment horizontal="left" indent="1"/>
    </xf>
    <xf numFmtId="3" fontId="4" fillId="76" borderId="0" xfId="0" applyNumberFormat="1" applyFont="1" applyFill="1" applyAlignment="1">
      <alignment horizontal="right"/>
    </xf>
    <xf numFmtId="3" fontId="272" fillId="0" borderId="0" xfId="0" applyNumberFormat="1" applyFont="1" applyFill="1"/>
    <xf numFmtId="1" fontId="4" fillId="76" borderId="0" xfId="0" applyNumberFormat="1" applyFont="1" applyFill="1"/>
    <xf numFmtId="3" fontId="6" fillId="76" borderId="1" xfId="0" applyNumberFormat="1" applyFont="1" applyFill="1" applyBorder="1"/>
    <xf numFmtId="10" fontId="0" fillId="0" borderId="0" xfId="0" applyNumberFormat="1" applyAlignment="1">
      <alignment horizontal="right"/>
    </xf>
    <xf numFmtId="172" fontId="17" fillId="0" borderId="0" xfId="0" applyNumberFormat="1" applyFont="1" applyAlignment="1">
      <alignment horizontal="right"/>
    </xf>
    <xf numFmtId="3" fontId="2" fillId="0" borderId="0" xfId="0" applyNumberFormat="1" applyFont="1" applyFill="1" applyBorder="1"/>
    <xf numFmtId="0" fontId="0" fillId="0" borderId="0" xfId="0" applyFont="1" applyFill="1" applyAlignment="1">
      <alignment horizontal="left" indent="2"/>
    </xf>
    <xf numFmtId="172" fontId="270" fillId="0" borderId="0" xfId="0" applyNumberFormat="1" applyFont="1"/>
    <xf numFmtId="3" fontId="4" fillId="2" borderId="16" xfId="0" applyNumberFormat="1" applyFont="1" applyFill="1" applyBorder="1"/>
    <xf numFmtId="0" fontId="4" fillId="0" borderId="0" xfId="0" applyFont="1" applyFill="1"/>
    <xf numFmtId="9" fontId="7" fillId="0" borderId="0" xfId="0" applyNumberFormat="1" applyFont="1" applyFill="1" applyBorder="1"/>
    <xf numFmtId="4" fontId="4" fillId="76" borderId="0" xfId="0" applyNumberFormat="1" applyFont="1" applyFill="1"/>
    <xf numFmtId="2" fontId="0" fillId="0" borderId="0" xfId="0" applyNumberFormat="1" applyFill="1"/>
    <xf numFmtId="10" fontId="0" fillId="0" borderId="0" xfId="0" applyNumberFormat="1" applyFill="1"/>
    <xf numFmtId="9" fontId="0" fillId="0" borderId="0" xfId="0" applyNumberFormat="1" applyFill="1"/>
    <xf numFmtId="9" fontId="17" fillId="0" borderId="0" xfId="0" applyNumberFormat="1" applyFont="1" applyFill="1"/>
    <xf numFmtId="0" fontId="4" fillId="0" borderId="0" xfId="0" applyFont="1" applyFill="1" applyAlignment="1">
      <alignment horizontal="right"/>
    </xf>
    <xf numFmtId="9" fontId="20" fillId="0" borderId="0" xfId="0" applyNumberFormat="1" applyFont="1" applyFill="1"/>
    <xf numFmtId="0" fontId="18" fillId="0" borderId="0" xfId="0" applyFont="1" applyFill="1"/>
    <xf numFmtId="300" fontId="0" fillId="0" borderId="0" xfId="0" applyNumberFormat="1"/>
    <xf numFmtId="172" fontId="7" fillId="0" borderId="0" xfId="0" applyNumberFormat="1" applyFont="1" applyFill="1" applyBorder="1"/>
    <xf numFmtId="3" fontId="273" fillId="76" borderId="0" xfId="0" applyNumberFormat="1" applyFont="1" applyFill="1"/>
    <xf numFmtId="0" fontId="2" fillId="0" borderId="0" xfId="0" applyFont="1" applyAlignment="1">
      <alignment horizontal="left" indent="1"/>
    </xf>
    <xf numFmtId="3" fontId="273" fillId="76" borderId="0" xfId="0" applyNumberFormat="1" applyFont="1" applyFill="1" applyAlignment="1">
      <alignment horizontal="right"/>
    </xf>
    <xf numFmtId="4" fontId="273" fillId="76" borderId="0" xfId="0" applyNumberFormat="1" applyFont="1" applyFill="1"/>
    <xf numFmtId="3" fontId="5" fillId="76" borderId="0" xfId="0" applyNumberFormat="1" applyFont="1" applyFill="1" applyAlignment="1">
      <alignment horizontal="right"/>
    </xf>
    <xf numFmtId="172" fontId="5" fillId="76" borderId="0" xfId="4387" applyNumberFormat="1" applyFont="1" applyFill="1" applyAlignment="1">
      <alignment horizontal="right"/>
    </xf>
    <xf numFmtId="172" fontId="272" fillId="76" borderId="0" xfId="4387" applyNumberFormat="1" applyFont="1" applyFill="1" applyAlignment="1">
      <alignment horizontal="right"/>
    </xf>
    <xf numFmtId="3" fontId="20" fillId="0" borderId="0" xfId="0" applyNumberFormat="1" applyFont="1" applyAlignment="1">
      <alignment horizontal="right"/>
    </xf>
    <xf numFmtId="9" fontId="275" fillId="0" borderId="0" xfId="0" applyNumberFormat="1" applyFont="1"/>
    <xf numFmtId="3" fontId="7" fillId="76" borderId="0" xfId="0" applyNumberFormat="1" applyFont="1" applyFill="1" applyAlignment="1">
      <alignment horizontal="right"/>
    </xf>
    <xf numFmtId="0" fontId="2" fillId="0" borderId="27" xfId="0" applyFont="1" applyBorder="1"/>
    <xf numFmtId="0" fontId="17" fillId="0" borderId="27" xfId="0" applyFont="1" applyBorder="1"/>
    <xf numFmtId="3" fontId="2" fillId="0" borderId="27" xfId="0" applyNumberFormat="1" applyFont="1" applyBorder="1"/>
    <xf numFmtId="171" fontId="19" fillId="0" borderId="0" xfId="0" applyNumberFormat="1" applyFont="1"/>
    <xf numFmtId="171" fontId="20" fillId="0" borderId="0" xfId="0" applyNumberFormat="1" applyFont="1" applyAlignment="1">
      <alignment horizontal="right"/>
    </xf>
    <xf numFmtId="171" fontId="275" fillId="0" borderId="0" xfId="0" applyNumberFormat="1" applyFont="1"/>
    <xf numFmtId="172" fontId="273" fillId="76" borderId="0" xfId="4387" applyNumberFormat="1" applyFont="1" applyFill="1" applyAlignment="1">
      <alignment horizontal="right"/>
    </xf>
    <xf numFmtId="172" fontId="7" fillId="0" borderId="1" xfId="0" applyNumberFormat="1" applyFont="1" applyBorder="1"/>
    <xf numFmtId="172" fontId="7" fillId="0" borderId="0" xfId="0" applyNumberFormat="1" applyFont="1" applyBorder="1"/>
    <xf numFmtId="172" fontId="9" fillId="0" borderId="0" xfId="0" applyNumberFormat="1" applyFont="1" applyBorder="1"/>
    <xf numFmtId="172" fontId="5" fillId="0" borderId="0" xfId="0" applyNumberFormat="1" applyFont="1" applyBorder="1"/>
    <xf numFmtId="3" fontId="5" fillId="76" borderId="0" xfId="0" applyNumberFormat="1" applyFont="1" applyFill="1"/>
    <xf numFmtId="3" fontId="272" fillId="76" borderId="0" xfId="0" applyNumberFormat="1" applyFont="1" applyFill="1"/>
    <xf numFmtId="37" fontId="7" fillId="0" borderId="0" xfId="4386" applyNumberFormat="1" applyFont="1" applyBorder="1" applyAlignment="1">
      <alignment horizontal="right"/>
    </xf>
    <xf numFmtId="9" fontId="276" fillId="0" borderId="0" xfId="0" applyNumberFormat="1" applyFont="1"/>
    <xf numFmtId="172" fontId="276" fillId="0" borderId="0" xfId="0" applyNumberFormat="1" applyFont="1"/>
    <xf numFmtId="298" fontId="275" fillId="0" borderId="0" xfId="0" applyNumberFormat="1" applyFont="1"/>
    <xf numFmtId="172" fontId="272" fillId="0" borderId="0" xfId="0" applyNumberFormat="1" applyFont="1"/>
    <xf numFmtId="1" fontId="5" fillId="76" borderId="0" xfId="0" applyNumberFormat="1" applyFont="1" applyFill="1"/>
    <xf numFmtId="1" fontId="273" fillId="76" borderId="0" xfId="0" applyNumberFormat="1" applyFont="1" applyFill="1"/>
    <xf numFmtId="3" fontId="277" fillId="76" borderId="1" xfId="0" applyNumberFormat="1" applyFont="1" applyFill="1" applyBorder="1"/>
    <xf numFmtId="10" fontId="273" fillId="0" borderId="0" xfId="4387" applyNumberFormat="1" applyFont="1"/>
    <xf numFmtId="181" fontId="273" fillId="0" borderId="0" xfId="4386" applyNumberFormat="1" applyFont="1"/>
    <xf numFmtId="181" fontId="0" fillId="0" borderId="0" xfId="0" applyNumberFormat="1" applyAlignment="1">
      <alignment horizontal="right"/>
    </xf>
    <xf numFmtId="181" fontId="272" fillId="13" borderId="0" xfId="0" applyNumberFormat="1" applyFont="1" applyFill="1" applyAlignment="1">
      <alignment horizontal="right"/>
    </xf>
    <xf numFmtId="181" fontId="2" fillId="0" borderId="27" xfId="0" applyNumberFormat="1" applyFont="1" applyBorder="1" applyAlignment="1">
      <alignment horizontal="right"/>
    </xf>
    <xf numFmtId="172" fontId="0" fillId="0" borderId="0" xfId="4387" applyNumberFormat="1" applyFont="1"/>
    <xf numFmtId="0" fontId="277" fillId="0" borderId="0" xfId="0" applyFont="1" applyAlignment="1">
      <alignment horizontal="left"/>
    </xf>
    <xf numFmtId="0" fontId="277" fillId="0" borderId="0" xfId="0" applyFont="1"/>
    <xf numFmtId="172" fontId="273" fillId="0" borderId="0" xfId="0" applyNumberFormat="1" applyFont="1" applyFill="1"/>
    <xf numFmtId="2" fontId="273" fillId="0" borderId="0" xfId="0" applyNumberFormat="1" applyFont="1"/>
    <xf numFmtId="10" fontId="273" fillId="0" borderId="0" xfId="0" applyNumberFormat="1" applyFont="1"/>
    <xf numFmtId="10" fontId="273" fillId="0" borderId="0" xfId="0" applyNumberFormat="1" applyFont="1" applyFill="1"/>
    <xf numFmtId="173" fontId="273" fillId="2" borderId="88" xfId="0" applyNumberFormat="1" applyFont="1" applyFill="1" applyBorder="1"/>
    <xf numFmtId="173" fontId="273" fillId="2" borderId="87" xfId="0" applyNumberFormat="1" applyFont="1" applyFill="1" applyBorder="1"/>
    <xf numFmtId="2" fontId="273" fillId="0" borderId="0" xfId="0" applyNumberFormat="1" applyFont="1" applyFill="1"/>
    <xf numFmtId="0" fontId="273" fillId="0" borderId="0" xfId="0" applyFont="1" applyBorder="1"/>
    <xf numFmtId="181" fontId="0" fillId="0" borderId="0" xfId="0" applyNumberFormat="1"/>
    <xf numFmtId="298" fontId="0" fillId="0" borderId="0" xfId="0" applyNumberFormat="1"/>
    <xf numFmtId="298" fontId="272" fillId="0" borderId="0" xfId="0" applyNumberFormat="1" applyFont="1"/>
    <xf numFmtId="298" fontId="2" fillId="0" borderId="0" xfId="0" applyNumberFormat="1" applyFont="1"/>
    <xf numFmtId="0" fontId="2" fillId="0" borderId="27" xfId="0" applyFont="1" applyBorder="1" applyAlignment="1">
      <alignment horizontal="left"/>
    </xf>
    <xf numFmtId="0" fontId="0" fillId="0" borderId="27" xfId="0" applyFont="1" applyBorder="1" applyAlignment="1">
      <alignment horizontal="left" indent="1"/>
    </xf>
    <xf numFmtId="3" fontId="18" fillId="0" borderId="27" xfId="0" applyNumberFormat="1" applyFont="1" applyBorder="1"/>
    <xf numFmtId="3" fontId="273" fillId="0" borderId="1" xfId="0" applyNumberFormat="1" applyFont="1" applyFill="1" applyBorder="1"/>
    <xf numFmtId="9" fontId="0" fillId="0" borderId="0" xfId="4387" applyFont="1"/>
    <xf numFmtId="171" fontId="272" fillId="0" borderId="0" xfId="0" applyNumberFormat="1" applyFont="1" applyAlignment="1">
      <alignment horizontal="right"/>
    </xf>
    <xf numFmtId="181" fontId="22" fillId="0" borderId="27" xfId="0" applyNumberFormat="1" applyFont="1" applyBorder="1" applyAlignment="1">
      <alignment horizontal="right"/>
    </xf>
    <xf numFmtId="177" fontId="0" fillId="0" borderId="0" xfId="0" quotePrefix="1" applyNumberFormat="1"/>
    <xf numFmtId="171" fontId="5" fillId="0" borderId="0" xfId="0" applyNumberFormat="1" applyFont="1" applyAlignment="1">
      <alignment horizontal="right"/>
    </xf>
    <xf numFmtId="301" fontId="4" fillId="0" borderId="0" xfId="0" applyNumberFormat="1" applyFont="1" applyAlignment="1">
      <alignment horizontal="right"/>
    </xf>
    <xf numFmtId="301" fontId="5" fillId="0" borderId="0" xfId="0" applyNumberFormat="1" applyFont="1" applyAlignment="1">
      <alignment horizontal="right"/>
    </xf>
    <xf numFmtId="8" fontId="4" fillId="0" borderId="0" xfId="0" applyNumberFormat="1" applyFont="1" applyAlignment="1">
      <alignment horizontal="right"/>
    </xf>
    <xf numFmtId="3" fontId="5" fillId="77" borderId="0" xfId="0" applyNumberFormat="1" applyFont="1" applyFill="1"/>
    <xf numFmtId="43" fontId="4" fillId="0" borderId="0" xfId="4386" applyFont="1"/>
    <xf numFmtId="0" fontId="0" fillId="77" borderId="0" xfId="0" applyFill="1"/>
    <xf numFmtId="0" fontId="2" fillId="77" borderId="0" xfId="0" applyFont="1" applyFill="1"/>
    <xf numFmtId="0" fontId="273" fillId="77" borderId="0" xfId="0" applyFont="1" applyFill="1"/>
    <xf numFmtId="180" fontId="273" fillId="77" borderId="0" xfId="0" applyNumberFormat="1" applyFont="1" applyFill="1"/>
    <xf numFmtId="172" fontId="273" fillId="77" borderId="0" xfId="0" applyNumberFormat="1" applyFont="1" applyFill="1"/>
    <xf numFmtId="0" fontId="2" fillId="77" borderId="0" xfId="0" applyFont="1" applyFill="1" applyBorder="1"/>
    <xf numFmtId="0" fontId="2" fillId="77" borderId="27" xfId="0" applyFont="1" applyFill="1" applyBorder="1"/>
    <xf numFmtId="302" fontId="273" fillId="77" borderId="0" xfId="0" applyNumberFormat="1" applyFont="1" applyFill="1" applyAlignment="1">
      <alignment horizontal="center"/>
    </xf>
    <xf numFmtId="302" fontId="0" fillId="77" borderId="0" xfId="4386" applyNumberFormat="1" applyFont="1" applyFill="1" applyAlignment="1">
      <alignment horizontal="center"/>
    </xf>
    <xf numFmtId="302" fontId="2" fillId="77" borderId="27" xfId="4386" applyNumberFormat="1" applyFont="1" applyFill="1" applyBorder="1" applyAlignment="1">
      <alignment horizontal="center"/>
    </xf>
    <xf numFmtId="302" fontId="2" fillId="77" borderId="0" xfId="4386" applyNumberFormat="1" applyFont="1" applyFill="1" applyBorder="1" applyAlignment="1">
      <alignment horizontal="center"/>
    </xf>
    <xf numFmtId="172" fontId="0" fillId="77" borderId="0" xfId="4387" applyNumberFormat="1" applyFont="1" applyFill="1" applyAlignment="1">
      <alignment horizontal="center"/>
    </xf>
    <xf numFmtId="43" fontId="0" fillId="77" borderId="0" xfId="0" applyNumberFormat="1" applyFill="1" applyAlignment="1">
      <alignment horizontal="center"/>
    </xf>
    <xf numFmtId="0" fontId="0" fillId="77" borderId="0" xfId="0" applyFill="1" applyAlignment="1">
      <alignment horizontal="center"/>
    </xf>
    <xf numFmtId="302" fontId="0" fillId="77" borderId="0" xfId="0" applyNumberFormat="1" applyFill="1" applyAlignment="1">
      <alignment horizontal="center"/>
    </xf>
    <xf numFmtId="253" fontId="0" fillId="77" borderId="27" xfId="0" applyNumberFormat="1" applyFont="1" applyFill="1" applyBorder="1" applyAlignment="1">
      <alignment horizontal="center"/>
    </xf>
    <xf numFmtId="0" fontId="2" fillId="77" borderId="0" xfId="0" applyFont="1" applyFill="1" applyAlignment="1">
      <alignment horizontal="center"/>
    </xf>
    <xf numFmtId="43" fontId="2" fillId="77" borderId="0" xfId="0" applyNumberFormat="1" applyFont="1" applyFill="1" applyAlignment="1">
      <alignment horizontal="center"/>
    </xf>
    <xf numFmtId="0" fontId="2" fillId="77" borderId="0" xfId="0" applyFont="1" applyFill="1" applyBorder="1" applyAlignment="1">
      <alignment horizontal="center"/>
    </xf>
    <xf numFmtId="302" fontId="273" fillId="77" borderId="0" xfId="4386" applyNumberFormat="1" applyFont="1" applyFill="1" applyBorder="1" applyAlignment="1">
      <alignment horizontal="center"/>
    </xf>
    <xf numFmtId="0" fontId="2" fillId="77" borderId="27" xfId="0" applyFont="1" applyFill="1" applyBorder="1" applyAlignment="1">
      <alignment horizontal="center"/>
    </xf>
    <xf numFmtId="9" fontId="2" fillId="77" borderId="0" xfId="0" applyNumberFormat="1" applyFont="1" applyFill="1" applyAlignment="1">
      <alignment horizontal="center"/>
    </xf>
    <xf numFmtId="302" fontId="274" fillId="77" borderId="27" xfId="4386" applyNumberFormat="1" applyFont="1" applyFill="1" applyBorder="1" applyAlignment="1">
      <alignment horizontal="center"/>
    </xf>
    <xf numFmtId="0" fontId="1" fillId="78" borderId="0" xfId="0" applyFont="1" applyFill="1"/>
    <xf numFmtId="0" fontId="3" fillId="78" borderId="0" xfId="0" applyFont="1" applyFill="1"/>
    <xf numFmtId="3" fontId="272" fillId="76" borderId="0" xfId="0" applyNumberFormat="1" applyFont="1" applyFill="1" applyAlignment="1">
      <alignment horizontal="right"/>
    </xf>
    <xf numFmtId="172" fontId="276" fillId="0" borderId="0" xfId="0" applyNumberFormat="1" applyFont="1" applyAlignment="1">
      <alignment horizontal="right"/>
    </xf>
    <xf numFmtId="0" fontId="7" fillId="11" borderId="0" xfId="0" applyFont="1" applyFill="1"/>
    <xf numFmtId="0" fontId="2" fillId="11" borderId="3" xfId="0" applyFont="1" applyFill="1" applyBorder="1"/>
    <xf numFmtId="176" fontId="2" fillId="11" borderId="4" xfId="0" applyNumberFormat="1" applyFont="1" applyFill="1" applyBorder="1"/>
    <xf numFmtId="3" fontId="273" fillId="0" borderId="0" xfId="0" applyNumberFormat="1" applyFont="1" applyFill="1" applyAlignment="1">
      <alignment horizontal="center"/>
    </xf>
    <xf numFmtId="9" fontId="273" fillId="0" borderId="0" xfId="0" applyNumberFormat="1" applyFont="1" applyFill="1" applyAlignment="1">
      <alignment horizontal="center"/>
    </xf>
    <xf numFmtId="0" fontId="0" fillId="11" borderId="0" xfId="0" applyFill="1"/>
    <xf numFmtId="0" fontId="2" fillId="11" borderId="0" xfId="0" applyFont="1" applyFill="1"/>
    <xf numFmtId="3" fontId="0" fillId="11" borderId="0" xfId="0" applyNumberFormat="1" applyFill="1"/>
    <xf numFmtId="4" fontId="3" fillId="78" borderId="0" xfId="0" applyNumberFormat="1" applyFont="1" applyFill="1"/>
    <xf numFmtId="0" fontId="279" fillId="0" borderId="0" xfId="0" applyFont="1"/>
    <xf numFmtId="0" fontId="278" fillId="0" borderId="0" xfId="0" applyFont="1"/>
    <xf numFmtId="0" fontId="279" fillId="0" borderId="0" xfId="0" applyFont="1" applyAlignment="1">
      <alignment horizontal="left" indent="1"/>
    </xf>
    <xf numFmtId="3" fontId="279" fillId="0" borderId="0" xfId="0" applyNumberFormat="1" applyFont="1" applyFill="1"/>
    <xf numFmtId="0" fontId="280" fillId="0" borderId="0" xfId="0" applyFont="1"/>
    <xf numFmtId="0" fontId="281" fillId="0" borderId="0" xfId="0" applyFont="1"/>
    <xf numFmtId="0" fontId="279" fillId="0" borderId="0" xfId="0" applyFont="1" applyFill="1"/>
    <xf numFmtId="0" fontId="0" fillId="77" borderId="0" xfId="0" applyFill="1" applyAlignment="1">
      <alignment horizontal="left" indent="1"/>
    </xf>
    <xf numFmtId="181" fontId="2" fillId="0" borderId="27" xfId="0" applyNumberFormat="1" applyFont="1" applyBorder="1" applyAlignment="1">
      <alignment horizontal="left" indent="1"/>
    </xf>
    <xf numFmtId="299" fontId="0" fillId="11" borderId="0" xfId="0" applyNumberFormat="1" applyFill="1"/>
    <xf numFmtId="0" fontId="273" fillId="0" borderId="0" xfId="0" applyFont="1"/>
    <xf numFmtId="3" fontId="273" fillId="0" borderId="0" xfId="0" applyNumberFormat="1" applyFont="1"/>
    <xf numFmtId="3" fontId="273" fillId="0" borderId="0" xfId="0" applyNumberFormat="1" applyFont="1" applyFill="1"/>
    <xf numFmtId="0" fontId="1" fillId="78" borderId="0" xfId="0" quotePrefix="1" applyFont="1" applyFill="1" applyAlignment="1">
      <alignment horizontal="center"/>
    </xf>
    <xf numFmtId="3" fontId="273" fillId="0" borderId="0" xfId="0" applyNumberFormat="1" applyFont="1" applyAlignment="1">
      <alignment horizontal="right"/>
    </xf>
    <xf numFmtId="9" fontId="272" fillId="0" borderId="0" xfId="0" applyNumberFormat="1" applyFont="1" applyAlignment="1">
      <alignment horizontal="right"/>
    </xf>
    <xf numFmtId="171" fontId="273" fillId="0" borderId="0" xfId="0" applyNumberFormat="1" applyFont="1" applyAlignment="1">
      <alignment horizontal="right"/>
    </xf>
    <xf numFmtId="172" fontId="273" fillId="0" borderId="0" xfId="0" applyNumberFormat="1" applyFont="1"/>
    <xf numFmtId="4" fontId="273" fillId="0" borderId="0" xfId="0" applyNumberFormat="1" applyFont="1"/>
    <xf numFmtId="9" fontId="273" fillId="0" borderId="0" xfId="0" applyNumberFormat="1" applyFont="1"/>
    <xf numFmtId="179" fontId="273" fillId="0" borderId="0" xfId="0" applyNumberFormat="1" applyFont="1"/>
    <xf numFmtId="176" fontId="14" fillId="0" borderId="0" xfId="0" applyNumberFormat="1" applyFont="1" applyAlignment="1">
      <alignment horizontal="center"/>
    </xf>
    <xf numFmtId="43" fontId="17" fillId="0" borderId="0" xfId="4386" applyFont="1" applyAlignment="1">
      <alignment horizontal="right"/>
    </xf>
    <xf numFmtId="0" fontId="2" fillId="0" borderId="0" xfId="0" applyFont="1" applyFill="1" applyBorder="1"/>
    <xf numFmtId="9" fontId="2" fillId="0" borderId="0" xfId="4387" applyFont="1"/>
    <xf numFmtId="172" fontId="17" fillId="0" borderId="0" xfId="0" applyNumberFormat="1" applyFont="1"/>
    <xf numFmtId="9" fontId="5" fillId="77" borderId="0" xfId="4387" applyFont="1" applyFill="1"/>
    <xf numFmtId="0" fontId="0" fillId="77" borderId="0" xfId="0" applyFont="1" applyFill="1"/>
    <xf numFmtId="3" fontId="0" fillId="77" borderId="0" xfId="0" applyNumberFormat="1" applyFill="1"/>
    <xf numFmtId="0" fontId="283" fillId="78" borderId="0" xfId="0" applyFont="1" applyFill="1"/>
    <xf numFmtId="0" fontId="1" fillId="78" borderId="0" xfId="0" applyFont="1" applyFill="1" applyAlignment="1">
      <alignment horizontal="center"/>
    </xf>
    <xf numFmtId="9" fontId="0" fillId="77" borderId="0" xfId="0" applyNumberFormat="1" applyFill="1"/>
    <xf numFmtId="0" fontId="0" fillId="77" borderId="0" xfId="0" applyFont="1" applyFill="1" applyBorder="1"/>
    <xf numFmtId="3" fontId="0" fillId="77" borderId="0" xfId="0" applyNumberFormat="1" applyFill="1" applyBorder="1"/>
    <xf numFmtId="9" fontId="0" fillId="77" borderId="0" xfId="0" applyNumberFormat="1" applyFill="1" applyBorder="1"/>
    <xf numFmtId="3" fontId="2" fillId="77" borderId="0" xfId="0" applyNumberFormat="1" applyFont="1" applyFill="1" applyBorder="1"/>
    <xf numFmtId="9" fontId="2" fillId="77" borderId="0" xfId="0" applyNumberFormat="1" applyFont="1" applyFill="1" applyBorder="1"/>
    <xf numFmtId="302" fontId="0" fillId="77" borderId="0" xfId="0" applyNumberFormat="1" applyFont="1" applyFill="1" applyAlignment="1">
      <alignment horizontal="center"/>
    </xf>
    <xf numFmtId="172" fontId="17" fillId="0" borderId="27" xfId="0" applyNumberFormat="1" applyFont="1" applyBorder="1" applyAlignment="1">
      <alignment horizontal="right"/>
    </xf>
    <xf numFmtId="0" fontId="2" fillId="0" borderId="27" xfId="0" applyFont="1" applyBorder="1" applyAlignment="1">
      <alignment horizontal="left" indent="1"/>
    </xf>
    <xf numFmtId="0" fontId="19" fillId="0" borderId="0" xfId="0" applyFont="1" applyAlignment="1">
      <alignment horizontal="left" indent="1"/>
    </xf>
    <xf numFmtId="172" fontId="19" fillId="0" borderId="0" xfId="0" applyNumberFormat="1" applyFont="1" applyAlignment="1">
      <alignment horizontal="right"/>
    </xf>
    <xf numFmtId="2" fontId="272" fillId="0" borderId="0" xfId="0" applyNumberFormat="1" applyFont="1"/>
    <xf numFmtId="10" fontId="5" fillId="0" borderId="0" xfId="0" applyNumberFormat="1" applyFont="1" applyBorder="1" applyAlignment="1">
      <alignment horizontal="center"/>
    </xf>
    <xf numFmtId="10" fontId="273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172" fontId="273" fillId="0" borderId="2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2" fontId="7" fillId="76" borderId="0" xfId="0" applyNumberFormat="1" applyFont="1" applyFill="1" applyBorder="1" applyAlignment="1">
      <alignment horizontal="center"/>
    </xf>
    <xf numFmtId="172" fontId="7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7" xfId="0" applyFont="1" applyBorder="1" applyAlignment="1">
      <alignment horizontal="left" indent="1"/>
    </xf>
    <xf numFmtId="176" fontId="2" fillId="0" borderId="0" xfId="0" applyNumberFormat="1" applyFont="1"/>
    <xf numFmtId="181" fontId="0" fillId="0" borderId="0" xfId="4386" applyNumberFormat="1" applyFont="1"/>
    <xf numFmtId="303" fontId="0" fillId="0" borderId="0" xfId="0" applyNumberFormat="1"/>
    <xf numFmtId="0" fontId="3" fillId="78" borderId="0" xfId="0" applyFont="1" applyFill="1" applyAlignment="1">
      <alignment horizontal="center"/>
    </xf>
  </cellXfs>
  <cellStyles count="4388">
    <cellStyle name="_x0004_" xfId="15"/>
    <cellStyle name="-" xfId="16"/>
    <cellStyle name=" 1" xfId="17"/>
    <cellStyle name=" Writer Import]_x000d__x000a_Display Dialog=No_x000d__x000a__x000d__x000a_[Horizontal Arrange]_x000d__x000a_Dimensions Interlocking=Yes_x000d__x000a_Sum Hierarchy=Yes_x000d__x000a_Generate" xfId="18"/>
    <cellStyle name="_x000d__x000a_JournalTemplate=C:\COMFO\CTALK\JOURSTD.TPL_x000d__x000a_LbStateAddress=3 3 0 251 1 89 2 311_x000d__x000a_LbStateJou" xfId="19"/>
    <cellStyle name="# ###" xfId="20"/>
    <cellStyle name="$" xfId="21"/>
    <cellStyle name="$K" xfId="22"/>
    <cellStyle name="%" xfId="23"/>
    <cellStyle name="% 2" xfId="24"/>
    <cellStyle name="******************************************" xfId="25"/>
    <cellStyle name="??" xfId="26"/>
    <cellStyle name="?? [0]_??" xfId="27"/>
    <cellStyle name="???[0]_~ME0858" xfId="28"/>
    <cellStyle name="???_~ME0858" xfId="29"/>
    <cellStyle name="??[0]_laroux" xfId="30"/>
    <cellStyle name="??_?.????" xfId="31"/>
    <cellStyle name="\" xfId="32"/>
    <cellStyle name="_%(SignOnly)" xfId="33"/>
    <cellStyle name="_%(SignOnly)_BLS2q_salesforce" xfId="34"/>
    <cellStyle name="_%(SignSpaceOnly)" xfId="35"/>
    <cellStyle name="_%(SignSpaceOnly)_BLS2q_salesforce" xfId="36"/>
    <cellStyle name="_600-7R093-0000-C00 RevH Costed BOM 20060928" xfId="37"/>
    <cellStyle name="_600-7R162-0000-A00 Costed BOM 20070212" xfId="38"/>
    <cellStyle name="_960-10093-1900-001 EVGA RevC" xfId="39"/>
    <cellStyle name="_960-10093-1900-001 EVGA RevC20061024" xfId="40"/>
    <cellStyle name="_Airquote - DELL chasis (FP)" xfId="41"/>
    <cellStyle name="_Airquote - DELL chasis (FP)_Lenovo PACK  Packing Proposal" xfId="42"/>
    <cellStyle name="_Airquote - DELL chasis (FP)_Lenovo Park Format_July 07 05" xfId="43"/>
    <cellStyle name="_Airquote - DELL chasis (FP)_Lenovo Park Format_July 07 05V2" xfId="44"/>
    <cellStyle name="_Alienware CBOM_PPV by SCM Update 070314" xfId="45"/>
    <cellStyle name="_Alienware SDSS#1175 CBOM - 1214" xfId="46"/>
    <cellStyle name="_Balance Sheet July 9 IFRS Sept 18" xfId="47"/>
    <cellStyle name="_Balvenie Package shipment info.2" xfId="48"/>
    <cellStyle name="_Balvenie Package shipment info.2_Lenovo PACK  Packing Proposal" xfId="49"/>
    <cellStyle name="_Balvenie Package shipment info.2_Lenovo Park Format_July 07 05" xfId="50"/>
    <cellStyle name="_Balvenie Package shipment info.2_Lenovo Park Format_July 07 05V2" xfId="51"/>
    <cellStyle name="_BOM update - Supplier List (Purchase) 111102" xfId="52"/>
    <cellStyle name="_BOM update - Supplier List (Purchase) 111102_Lenovo PACK  Packing Proposal" xfId="53"/>
    <cellStyle name="_BOM update - Supplier List (Purchase) 111102_Lenovo Park Format_July 07 05" xfId="54"/>
    <cellStyle name="_BOM update - Supplier List (Purchase) 111102_Lenovo Park Format_July 07 05V2" xfId="55"/>
    <cellStyle name="_bom updated on 2002-11-10" xfId="56"/>
    <cellStyle name="_bom updated on 2002-11-10_Lenovo PACK  Packing Proposal" xfId="57"/>
    <cellStyle name="_bom updated on 2002-11-10_Lenovo Park Format_July 07 05" xfId="58"/>
    <cellStyle name="_bom updated on 2002-11-10_Lenovo Park Format_July 07 05V2" xfId="59"/>
    <cellStyle name="_bom updated on 2002-11-10-1" xfId="60"/>
    <cellStyle name="_bom updated on 2002-11-10-1_Lenovo PACK  Packing Proposal" xfId="61"/>
    <cellStyle name="_bom updated on 2002-11-10-1_Lenovo Park Format_July 07 05" xfId="62"/>
    <cellStyle name="_bom updated on 2002-11-10-1_Lenovo Park Format_July 07 05V2" xfId="63"/>
    <cellStyle name="_Budgetary Quote for VOIP Telephones" xfId="64"/>
    <cellStyle name="_Budgetary Quote for VOIP Telephones_Lenovo PACK  Packing Proposal" xfId="65"/>
    <cellStyle name="_Budgetary Quote for VOIP Telephones_Lenovo Park Format_July 07 05" xfId="66"/>
    <cellStyle name="_Budgetary Quote for VOIP Telephones_Lenovo Park Format_July 07 05V2" xfId="67"/>
    <cellStyle name="_Comma" xfId="68"/>
    <cellStyle name="_Comma_03 Contribution Analysis" xfId="69"/>
    <cellStyle name="_Comma_BLS2q_salesforce" xfId="70"/>
    <cellStyle name="_Comma_Contribution of assets into USAi_02" xfId="71"/>
    <cellStyle name="_Comma_credit - newco_6_18" xfId="72"/>
    <cellStyle name="_Comma_CSC Cable makers 060502" xfId="73"/>
    <cellStyle name="_Comma_Final Pages 8-20" xfId="74"/>
    <cellStyle name="_Comma_Final Pages 8-20_BLS2q_salesforce" xfId="75"/>
    <cellStyle name="_Comma_further analysis on comparables" xfId="76"/>
    <cellStyle name="_Comma_further analysis on comparables_BLS2q_salesforce" xfId="77"/>
    <cellStyle name="_Comma_NBC-5 yearDCF-Final from Vivendi modified" xfId="78"/>
    <cellStyle name="_Comma_Training Model Shell" xfId="79"/>
    <cellStyle name="_Comma_Update 08-27-01-3" xfId="80"/>
    <cellStyle name="_Copy of Exhibit A QUOTE FORMAT_Rev1-0525_Jason-1 (Cost)" xfId="81"/>
    <cellStyle name="_cost analysis" xfId="82"/>
    <cellStyle name="_Cost analysis template" xfId="83"/>
    <cellStyle name="_Cost analysis template_Lenovo PACK  Packing Proposal" xfId="84"/>
    <cellStyle name="_Cost analysis template_Lenovo Park Format_July 07 05" xfId="85"/>
    <cellStyle name="_Cost analysis template_Lenovo Park Format_July 07 05V2" xfId="86"/>
    <cellStyle name="_Cost Analysis Template-1" xfId="87"/>
    <cellStyle name="_Cost Analysis Template-1_Lenovo PACK  Packing Proposal" xfId="88"/>
    <cellStyle name="_Cost Analysis Template-1_Lenovo Park Format_July 07 05" xfId="89"/>
    <cellStyle name="_Cost Analysis Template-1_Lenovo Park Format_July 07 05V2" xfId="90"/>
    <cellStyle name="_Cost BOM" xfId="91"/>
    <cellStyle name="_Currency" xfId="92"/>
    <cellStyle name="_Currency_03 Contribution Analysis" xfId="93"/>
    <cellStyle name="_Currency_08 FB &amp; Milan IS" xfId="94"/>
    <cellStyle name="_Currency_Basic LBO v06" xfId="95"/>
    <cellStyle name="_Currency_BLS2q_salesforce" xfId="96"/>
    <cellStyle name="_Currency_Contribution of assets into USAi_02" xfId="97"/>
    <cellStyle name="_Currency_credit - newco_6_18" xfId="98"/>
    <cellStyle name="_Currency_credit - newco_6_18_BLS2q_salesforce" xfId="99"/>
    <cellStyle name="_Currency_CSC Cable makers 060502" xfId="100"/>
    <cellStyle name="_Currency_Final Pages 8-20" xfId="101"/>
    <cellStyle name="_Currency_Final Pages 8-20_BLS2q_salesforce" xfId="102"/>
    <cellStyle name="_Currency_further analysis on comparables" xfId="103"/>
    <cellStyle name="_Currency_further analysis on comparables_BLS2q_salesforce" xfId="104"/>
    <cellStyle name="_Currency_merger_plans (Jason Cho) - solution" xfId="105"/>
    <cellStyle name="_Currency_MVL 2005-2007 IS v04" xfId="106"/>
    <cellStyle name="_Currency_NBC-5 yearDCF-Final from Vivendi modified" xfId="107"/>
    <cellStyle name="_Currency_Oakley Model v13" xfId="108"/>
    <cellStyle name="_Currency_Pirelli Valo" xfId="109"/>
    <cellStyle name="_Currency_Preliminary Model 30 06 00" xfId="110"/>
    <cellStyle name="_Currency_TK - Training Model" xfId="111"/>
    <cellStyle name="_Currency_Training Model Shell" xfId="112"/>
    <cellStyle name="_Currency_Training Model Shell_BLS2q_salesforce" xfId="113"/>
    <cellStyle name="_Currency_Update 08-27-01-3" xfId="114"/>
    <cellStyle name="_Currency_Update 08-27-01-3_BLS2q_salesforce" xfId="115"/>
    <cellStyle name="_Currency_Vison Ease v09" xfId="116"/>
    <cellStyle name="_Currency_Warrants Valuation Model" xfId="117"/>
    <cellStyle name="_CurrencySpace" xfId="118"/>
    <cellStyle name="_CurrencySpace_03 Contribution Analysis" xfId="119"/>
    <cellStyle name="_CurrencySpace_08 FB &amp; Milan IS" xfId="120"/>
    <cellStyle name="_CurrencySpace_BLS2q_salesforce" xfId="121"/>
    <cellStyle name="_CurrencySpace_Contribution of assets into USAi_02" xfId="122"/>
    <cellStyle name="_CurrencySpace_credit - newco_6_18" xfId="123"/>
    <cellStyle name="_CurrencySpace_CSC Cable makers 060502" xfId="124"/>
    <cellStyle name="_CurrencySpace_Final Pages 8-20" xfId="125"/>
    <cellStyle name="_CurrencySpace_Final Pages 8-20_BLS2q_salesforce" xfId="126"/>
    <cellStyle name="_CurrencySpace_further analysis on comparables" xfId="127"/>
    <cellStyle name="_CurrencySpace_further analysis on comparables_BLS2q_salesforce" xfId="128"/>
    <cellStyle name="_CurrencySpace_NBC-5 yearDCF-Final from Vivendi modified" xfId="129"/>
    <cellStyle name="_CurrencySpace_NEP Model v20" xfId="130"/>
    <cellStyle name="_CurrencySpace_Oakley Model v13" xfId="131"/>
    <cellStyle name="_CurrencySpace_TK - Training Model" xfId="132"/>
    <cellStyle name="_CurrencySpace_Training Model Shell" xfId="133"/>
    <cellStyle name="_CurrencySpace_Update 08-27-01-3" xfId="134"/>
    <cellStyle name="_CurrencySpace_Vison Ease v09" xfId="135"/>
    <cellStyle name="_DDU AFR (DM-Miami,USA) --Douglas 070315" xfId="136"/>
    <cellStyle name="_DDU SHA by LCL ocean&amp;air -- Tina Zang061227FYI" xfId="137"/>
    <cellStyle name="_DELL Field Returns Inventory 01Mar04'2" xfId="138"/>
    <cellStyle name="_DELL Field Returns Inventory 01Mar04'2_Lenovo PACK  Packing Proposal" xfId="139"/>
    <cellStyle name="_DELL Field Returns Inventory 01Mar04'2_Lenovo Park Format_July 07 05" xfId="140"/>
    <cellStyle name="_DELL Field Returns Inventory 01Mar04'2_Lenovo Park Format_July 07 05V2" xfId="141"/>
    <cellStyle name="_Dell Fields Return Cost Estimaton - 20040308" xfId="142"/>
    <cellStyle name="_Dell Fields Return Cost Estimaton - 20040308_Lenovo PACK  Packing Proposal" xfId="143"/>
    <cellStyle name="_Dell Fields Return Cost Estimaton - 20040308_Lenovo Park Format_July 07 05" xfId="144"/>
    <cellStyle name="_Dell Fields Return Cost Estimaton - 20040308_Lenovo Park Format_July 07 05V2" xfId="145"/>
    <cellStyle name="_Dell Kookaburra L10 Costing_Rev01 (Nov 23,2007)" xfId="146"/>
    <cellStyle name="_Dell MB APCC EMF Bax (Nov 25)" xfId="147"/>
    <cellStyle name="_Dell MB APCC EMF Bax (Nov 25)_Lenovo PACK  Packing Proposal" xfId="148"/>
    <cellStyle name="_Dell MB APCC EMF Bax (Nov 25)_Lenovo Park Format_July 07 05" xfId="149"/>
    <cellStyle name="_Dell MB APCC EMF Bax (Nov 25)_Lenovo Park Format_July 07 05V2" xfId="150"/>
    <cellStyle name="_Dell MB to AMF Frt Pricing - 20040309" xfId="151"/>
    <cellStyle name="_Dell MB to AMF Frt Pricing - 20040309_Lenovo PACK  Packing Proposal" xfId="152"/>
    <cellStyle name="_Dell MB to AMF Frt Pricing - 20040309_Lenovo Park Format_July 07 05" xfId="153"/>
    <cellStyle name="_Dell MB to AMF Frt Pricing - 20040309_Lenovo Park Format_July 07 05V2" xfId="154"/>
    <cellStyle name="_Dell MB to AMF Pricing - 20040308" xfId="155"/>
    <cellStyle name="_Dell MB to AMF Pricing - 20040308_Lenovo PACK  Packing Proposal" xfId="156"/>
    <cellStyle name="_Dell MB to AMF Pricing - 20040308_Lenovo Park Format_July 07 05" xfId="157"/>
    <cellStyle name="_Dell MB to AMF Pricing - 20040308_Lenovo Park Format_July 07 05V2" xfId="158"/>
    <cellStyle name="_Dell Sneetch EE BOM COST0406-from GP-summary-revised" xfId="159"/>
    <cellStyle name="_EMC Koto DDP Durham - 20040707" xfId="160"/>
    <cellStyle name="_EMC Koto DDP Durham - 20040707_Lenovo PACK  Packing Proposal" xfId="161"/>
    <cellStyle name="_EMC Koto DDP Durham - 20040707_Lenovo Park Format_July 07 05" xfId="162"/>
    <cellStyle name="_EMC Koto DDP Durham - 20040707_Lenovo Park Format_July 07 05V2" xfId="163"/>
    <cellStyle name="_Euro" xfId="164"/>
    <cellStyle name="_Euro_BLS2q_salesforce" xfId="165"/>
    <cellStyle name="_freight  hub cost-7-281" xfId="166"/>
    <cellStyle name="_freight  hub cost-7-281_Lenovo PACK  Packing Proposal" xfId="167"/>
    <cellStyle name="_freight  hub cost-7-281_Lenovo Park Format_July 07 05" xfId="168"/>
    <cellStyle name="_freight  hub cost-7-281_Lenovo Park Format_July 07 05V2" xfId="169"/>
    <cellStyle name="_freight cost-7-12" xfId="170"/>
    <cellStyle name="_freight cost-7-12_Lenovo PACK  Packing Proposal" xfId="171"/>
    <cellStyle name="_freight cost-7-12_Lenovo Park Format_July 07 05" xfId="172"/>
    <cellStyle name="_freight cost-7-12_Lenovo Park Format_July 07 05V2" xfId="173"/>
    <cellStyle name="_GH4 360 Cost BOM-Apr-23-2008" xfId="174"/>
    <cellStyle name="_HDD Quote Doumen Summary v2_0703013-billy add packing size" xfId="175"/>
    <cellStyle name="_Heading" xfId="176"/>
    <cellStyle name="_Heading_01 VU Liquidity 171202" xfId="177"/>
    <cellStyle name="_Heading_18 Management Projections" xfId="178"/>
    <cellStyle name="_Heading_20080616_Ownership Structure Walk-Up" xfId="179"/>
    <cellStyle name="_Heading_210302 VU Liquidity new figures" xfId="180"/>
    <cellStyle name="_Heading_prestemp" xfId="181"/>
    <cellStyle name="_Heading_Tribune Consolidated Model v578" xfId="182"/>
    <cellStyle name="_Headline" xfId="183"/>
    <cellStyle name="_Highlight" xfId="184"/>
    <cellStyle name="_Highlight 10" xfId="185"/>
    <cellStyle name="_Highlight 11" xfId="186"/>
    <cellStyle name="_Highlight 12" xfId="187"/>
    <cellStyle name="_Highlight 2" xfId="188"/>
    <cellStyle name="_Highlight 3" xfId="189"/>
    <cellStyle name="_Highlight 4" xfId="190"/>
    <cellStyle name="_Highlight 5" xfId="191"/>
    <cellStyle name="_Highlight 6" xfId="192"/>
    <cellStyle name="_Highlight 7" xfId="193"/>
    <cellStyle name="_Highlight 8" xfId="194"/>
    <cellStyle name="_Highlight 9" xfId="195"/>
    <cellStyle name="_HJF-6C0066" xfId="196"/>
    <cellStyle name="_HP bPC OFR (050912)" xfId="197"/>
    <cellStyle name="_Hub and Truck and  Ocean rate to Shanghai (Dazhong hub) 060920 revised- to Steven" xfId="198"/>
    <cellStyle name="_IBM ex DM (ORF_TFR)040719" xfId="199"/>
    <cellStyle name="_IBM ex DM (ORF_TFR)040719_Lenovo PACK  Packing Proposal" xfId="200"/>
    <cellStyle name="_IBM ex DM (ORF_TFR)040719_Lenovo Park Format_July 07 05" xfId="201"/>
    <cellStyle name="_IBM ex DM (ORF_TFR)040719_Lenovo Park Format_July 07 05V2" xfId="202"/>
    <cellStyle name="_IBM ex DM (ORF_TFR)040818" xfId="203"/>
    <cellStyle name="_IBM ex DM (ORF_TFR)040818_Lenovo PACK  Packing Proposal" xfId="204"/>
    <cellStyle name="_IBM ex DM (ORF_TFR)040818_Lenovo Park Format_July 07 05" xfId="205"/>
    <cellStyle name="_IBM ex DM (ORF_TFR)040818_Lenovo Park Format_July 07 05V2" xfId="206"/>
    <cellStyle name="_IBM Ocean Freight quoting - 20040714" xfId="207"/>
    <cellStyle name="_IBM Ocean Freight quoting - 20040714_Lenovo PACK  Packing Proposal" xfId="208"/>
    <cellStyle name="_IBM Ocean Freight quoting - 20040714_Lenovo Park Format_July 07 05" xfId="209"/>
    <cellStyle name="_IBM Ocean Freight quoting - 20040714_Lenovo Park Format_July 07 05V2" xfId="210"/>
    <cellStyle name="_IBM Ocean Freight quoting - 20040719" xfId="211"/>
    <cellStyle name="_IBM Ocean Freight quoting - 20040719_Lenovo PACK  Packing Proposal" xfId="212"/>
    <cellStyle name="_IBM Ocean Freight quoting - 20040719_Lenovo Park Format_July 07 05" xfId="213"/>
    <cellStyle name="_IBM Ocean Freight quoting - 20040719_Lenovo Park Format_July 07 05V2" xfId="214"/>
    <cellStyle name="_IBM Ocean Freight quoting - 20040728-40'HC" xfId="215"/>
    <cellStyle name="_IBM Ocean Freight quoting - 20040728-40'HC_Lenovo PACK  Packing Proposal" xfId="216"/>
    <cellStyle name="_IBM Ocean Freight quoting - 20040728-40'HC_Lenovo Park Format_July 07 05" xfId="217"/>
    <cellStyle name="_IBM Ocean Freight quoting - 20040728-40'HC_Lenovo Park Format_July 07 05V2" xfId="218"/>
    <cellStyle name="_IE Model -- Connector Male WS (3.25.2008)" xfId="219"/>
    <cellStyle name="_IE Model -- -Control-V1 WS(5.8.2008)" xfId="220"/>
    <cellStyle name="_IE Model - Dell Sneeth MB 550K for 8Q (2508 components)" xfId="221"/>
    <cellStyle name="_IE Model -- D-Pad PCBA (3.25.2008)" xfId="222"/>
    <cellStyle name="_IE Model -- GH4 BoxBuild (Mar.25.2008)" xfId="223"/>
    <cellStyle name="_IE Model -- MB PCBA (3.25.2008)" xfId="224"/>
    <cellStyle name="_IE Model -- MB SMT(5.8.2008)" xfId="225"/>
    <cellStyle name="_IE Model -- MB WS (3.25.2008)" xfId="226"/>
    <cellStyle name="_IE Model -- MB WS(5.8.2008)" xfId="227"/>
    <cellStyle name="_IE Model -- Neck Connector Female WS (3.25.2008)" xfId="228"/>
    <cellStyle name="_IE Model -- PMD WS (3.25.2008)" xfId="229"/>
    <cellStyle name="_IE Model -- RJ-11 WS (3.25.2008)" xfId="230"/>
    <cellStyle name="_IE Model -- Slider PCBA (3.25.2008)" xfId="231"/>
    <cellStyle name="_IE Model -- Strum WS (3.25.2008)" xfId="232"/>
    <cellStyle name="_IE Model -- Synth PCBA(5.8.2008)" xfId="233"/>
    <cellStyle name="_IE Model -- Synth WS(5.8.2008)" xfId="234"/>
    <cellStyle name="_IE Model --Alienware 051101" xfId="235"/>
    <cellStyle name="_IE Model --Alienware 051102" xfId="236"/>
    <cellStyle name="_IE Model --Alienware 051103" xfId="237"/>
    <cellStyle name="_IE Model --Alienware 051104" xfId="238"/>
    <cellStyle name="_IE Model --AMD UVC project" xfId="239"/>
    <cellStyle name="_IE Model --Backplane 012907-001(Aug.21.07)" xfId="240"/>
    <cellStyle name="_IE Model --BB(5.8.2008)" xfId="241"/>
    <cellStyle name="_IE Model --Beibei SAS Backplane (July.25.07)" xfId="242"/>
    <cellStyle name="_IE Model --Control-V1 SMT(5.8.2008)" xfId="243"/>
    <cellStyle name="_IE Model --Cymbal WS(5.8.2008)" xfId="244"/>
    <cellStyle name="_IE Model --Dell heiden Mar. 1(150K per month)" xfId="245"/>
    <cellStyle name="_IE Model --Dell heiden(150K)" xfId="246"/>
    <cellStyle name="_IE Model --Dell Klammer motherboard (Jul 10, 07) Doug Edit" xfId="247"/>
    <cellStyle name="_IE Model --Dell Klammer motherboard (Jul 17, 07) Doug Edit" xfId="248"/>
    <cellStyle name="_IE Model --Dell Klammer motherboard(Apr.23,07)" xfId="249"/>
    <cellStyle name="_IE Model --Dell Kookaburra Backplane RevA (Nov 22, 2007)" xfId="250"/>
    <cellStyle name="_IE Model --Dell Kookaburra MB PCBA RevA (Nov 22,2007)" xfId="251"/>
    <cellStyle name="_IE Model --Dell Kookaburra Riser card RevA (Nov 22, 2007)" xfId="252"/>
    <cellStyle name="_IE Model --Dell Kookaburra SI RevA (Nov 22,2007)" xfId="253"/>
    <cellStyle name="_IE Model --Fan interface PCA  012513-501(Aug.22.07)" xfId="254"/>
    <cellStyle name="_IE Model --HP 7Seg (Apr.27,07)_Updated 070507" xfId="255"/>
    <cellStyle name="_IE Model --HP MB Performance(Aug.06.07)" xfId="256"/>
    <cellStyle name="_IE Model --HP MB Value(Aug.06.07)" xfId="257"/>
    <cellStyle name="_IE Model --HP ML150-G4" xfId="258"/>
    <cellStyle name="_IE Model --HP River Gunnison (Jun 21 07)" xfId="259"/>
    <cellStyle name="_IE Model --HP River MB Low (May.28.07)" xfId="260"/>
    <cellStyle name="_IE Model --HP River MB Mid-range (May.29.07)" xfId="261"/>
    <cellStyle name="_IE Model --IBM Backplane RevA (Nov 26, 2007)" xfId="262"/>
    <cellStyle name="_IE Model --IBM BeiBei MB PCBA RevA (Nov 26,2007)" xfId="263"/>
    <cellStyle name="_IE Model --IO Board 012404-501(Aug.21.07)" xfId="264"/>
    <cellStyle name="_IE Model --IO(Apr.27,07)_Updated 070507" xfId="265"/>
    <cellStyle name="_IE Model --Lenovo Beibei Plan A(July.25.07)" xfId="266"/>
    <cellStyle name="_IE Model --Lenovo Beibei Plan B(July.25.07)" xfId="267"/>
    <cellStyle name="_IE Model --Levono Jingjing(July.25.07)" xfId="268"/>
    <cellStyle name="_IE Model --Midi WS(5.8.2008)" xfId="269"/>
    <cellStyle name="_IE Model --Midplane012903-001(Aug.21.07)" xfId="270"/>
    <cellStyle name="_IE Model --NVD C55" xfId="271"/>
    <cellStyle name="_IE Model --NVD p162" xfId="272"/>
    <cellStyle name="_IE Model --NVD P280 (4)" xfId="273"/>
    <cellStyle name="_IE Model --NVD P492(20K per Month)" xfId="274"/>
    <cellStyle name="_IE Model --PMD WS(5.8.2008)" xfId="275"/>
    <cellStyle name="_IE Model --Power UID PCA1  012438-502(Aug.21.07)" xfId="276"/>
    <cellStyle name="_IE Model --Power UID PCA2  012438-501(Aug.22.07)" xfId="277"/>
    <cellStyle name="_IE Model --RFQ-P355" xfId="278"/>
    <cellStyle name="_IE Model --RFQ-P355 (3)" xfId="279"/>
    <cellStyle name="_IE Model --Wacom BB Rev A" xfId="280"/>
    <cellStyle name="_IE Model --Wacom Inverter Board Rev A" xfId="281"/>
    <cellStyle name="_IE Model --Wacom Main PCBA Rev A" xfId="282"/>
    <cellStyle name="_IE Model --Wacom OSD SW board Rev A" xfId="283"/>
    <cellStyle name="_IE Model --Wacom Power SW board Rev A" xfId="284"/>
    <cellStyle name="_IE Model --Wacom Sensor control Board Rev A" xfId="285"/>
    <cellStyle name="_IE Model --Wacom USB Connector Board Rev A" xfId="286"/>
    <cellStyle name="_Katana Freight count" xfId="287"/>
    <cellStyle name="_Katana Freight count_Lenovo PACK  Packing Proposal" xfId="288"/>
    <cellStyle name="_Katana Freight count_Lenovo Park Format_July 07 05" xfId="289"/>
    <cellStyle name="_Katana Freight count_Lenovo Park Format_July 07 05V2" xfId="290"/>
    <cellStyle name="_KN-Flex Quotes Database 030306" xfId="291"/>
    <cellStyle name="_Lenovo PACK  Packing Proposal" xfId="292"/>
    <cellStyle name="_Lenovo Park Format_July 07 05" xfId="293"/>
    <cellStyle name="_Lenovo Park Format_July 07 05V2" xfId="294"/>
    <cellStyle name="_Logistic Cost analysis (DM-SHA for Quanta) -- Stig 061018" xfId="295"/>
    <cellStyle name="_Logistic Cost analysis (FOB HK) -- Hill 061023" xfId="296"/>
    <cellStyle name="_Logistic Cost analysis (FOB HK) -- Hill 061023 (3)" xfId="297"/>
    <cellStyle name="_Logistic cost analysis 1221_DM" xfId="298"/>
    <cellStyle name="_Logistic Cost analysis template - updated" xfId="299"/>
    <cellStyle name="_Motherboard Pricing 20030722" xfId="300"/>
    <cellStyle name="_Motherboard Pricing 20030722_Lenovo PACK  Packing Proposal" xfId="301"/>
    <cellStyle name="_Motherboard Pricing 20030722_Lenovo Park Format_July 07 05" xfId="302"/>
    <cellStyle name="_Motherboard Pricing 20030722_Lenovo Park Format_July 07 05V2" xfId="303"/>
    <cellStyle name="_MOTO SLIC300MP FOB HK Transport Pricing Targe Vol (R2)" xfId="304"/>
    <cellStyle name="_MOTO SLIC300MP FOB HK Transport Pricing Targe Vol (R2)_Lenovo PACK  Packing Proposal" xfId="305"/>
    <cellStyle name="_MOTO SLIC300MP FOB HK Transport Pricing Targe Vol (R2)_Lenovo Park Format_July 07 05" xfId="306"/>
    <cellStyle name="_MOTO SLIC300MP FOB HK Transport Pricing Targe Vol (R2)_Lenovo Park Format_July 07 05V2" xfId="307"/>
    <cellStyle name="_MOTO SLIC300MP FOB HK Transport Pricing Targe Vol (R2)_Salcomp FCA HK Transport Pricing Dec11" xfId="308"/>
    <cellStyle name="_MOTO SLIC300MP FOB HK Transport Pricing Targe Vol (R2)_Salcomp FCA HK Transport Pricing Dec11_Lenovo PACK  Packing Proposal" xfId="309"/>
    <cellStyle name="_MOTO SLIC300MP FOB HK Transport Pricing Targe Vol (R2)_Salcomp FCA HK Transport Pricing Dec11_Lenovo Park Format_July 07 05" xfId="310"/>
    <cellStyle name="_MOTO SLIC300MP FOB HK Transport Pricing Targe Vol (R2)_Salcomp FCA HK Transport Pricing Dec11_Lenovo Park Format_July 07 05V2" xfId="311"/>
    <cellStyle name="_MOTO SLIC300MP FOB HK Transport Pricing(Target Volume)" xfId="312"/>
    <cellStyle name="_MOTO SLIC300MP FOB HK Transport Pricing(Target Volume)_Lenovo PACK  Packing Proposal" xfId="313"/>
    <cellStyle name="_MOTO SLIC300MP FOB HK Transport Pricing(Target Volume)_Lenovo Park Format_July 07 05" xfId="314"/>
    <cellStyle name="_MOTO SLIC300MP FOB HK Transport Pricing(Target Volume)_Lenovo Park Format_July 07 05V2" xfId="315"/>
    <cellStyle name="_MOTO SLIC300MP FOB HK Transport Pricing(Target Volume)_Salcomp FCA HK Transport Pricing Dec11" xfId="316"/>
    <cellStyle name="_MOTO SLIC300MP FOB HK Transport Pricing(Target Volume)_Salcomp FCA HK Transport Pricing Dec11_Lenovo PACK  Packing Proposal" xfId="317"/>
    <cellStyle name="_MOTO SLIC300MP FOB HK Transport Pricing(Target Volume)_Salcomp FCA HK Transport Pricing Dec11_Lenovo Park Format_July 07 05" xfId="318"/>
    <cellStyle name="_MOTO SLIC300MP FOB HK Transport Pricing(Target Volume)_Salcomp FCA HK Transport Pricing Dec11_Lenovo Park Format_July 07 05V2" xfId="319"/>
    <cellStyle name="_Mozart BOM-Cost_06Apr05" xfId="320"/>
    <cellStyle name="_Mozart BOM-Cost_06Apr05_Lenovo PARK BOM Zero cost 705_05V2" xfId="321"/>
    <cellStyle name="_Mozart BOM-Cost_06Apr05_Lenovo PARK BOM Zero cost 705_05V2_Lenovo Park Format_July 07 05" xfId="322"/>
    <cellStyle name="_Mozart BOM-Cost_06Apr05_Lenovo PARK BOM Zero cost 705_05V2_Lenovo Park Format_July 07 05V2" xfId="323"/>
    <cellStyle name="_Mozart BOM-Cost_06Apr05_Lenovo Park Format (proposed Evans)" xfId="324"/>
    <cellStyle name="_Mozart BOM-Cost_06Apr05_Lenovo Park Format (proposed Evans)_Lenovo Park Format_July 07 05" xfId="325"/>
    <cellStyle name="_Mozart BOM-Cost_06Apr05_Lenovo Park Format (proposed Evans)_Lenovo Park Format_July 07 05V2" xfId="326"/>
    <cellStyle name="_Mozart BOM-Cost_06Apr05_Lenovo Park Format_July 07 05" xfId="327"/>
    <cellStyle name="_Mozart BOM-Cost_06Apr05_Lenovo Park Format_July 07 05V2" xfId="328"/>
    <cellStyle name="_Multiple" xfId="329"/>
    <cellStyle name="_Multiple_02 Pfd Valuation" xfId="330"/>
    <cellStyle name="_Multiple_03 Contribution Analysis" xfId="331"/>
    <cellStyle name="_Multiple_20080605_182 NewCo Agreement Model_v36" xfId="332"/>
    <cellStyle name="_Multiple_20080616_Ownership Structure Walk-Up" xfId="333"/>
    <cellStyle name="_Multiple_Basic LBO v06" xfId="334"/>
    <cellStyle name="_Multiple_Contribution of assets into USAi_02" xfId="335"/>
    <cellStyle name="_Multiple_credit - newco_6_18" xfId="336"/>
    <cellStyle name="_Multiple_credit - newco_6_18_BLS2q_salesforce" xfId="337"/>
    <cellStyle name="_Multiple_CSC Cable makers 060502" xfId="338"/>
    <cellStyle name="_Multiple_Final Pages 8-20" xfId="339"/>
    <cellStyle name="_Multiple_further analysis on comparables" xfId="340"/>
    <cellStyle name="_Multiple_NBC-5 yearDCF-Final from Vivendi modified" xfId="341"/>
    <cellStyle name="_Multiple_Oakley Model v13" xfId="342"/>
    <cellStyle name="_Multiple_Training Model Shell" xfId="343"/>
    <cellStyle name="_Multiple_Training Model Shell_BLS2q_salesforce" xfId="344"/>
    <cellStyle name="_Multiple_Update 08-27-01-3" xfId="345"/>
    <cellStyle name="_Multiple_Update 08-27-01-3_BLS2q_salesforce" xfId="346"/>
    <cellStyle name="_Multiple_USA Ownership" xfId="347"/>
    <cellStyle name="_MultipleSpace" xfId="348"/>
    <cellStyle name="_MultipleSpace_02 Pfd Valuation" xfId="349"/>
    <cellStyle name="_MultipleSpace_03 Contribution Analysis" xfId="350"/>
    <cellStyle name="_MultipleSpace_20080605_182 NewCo Agreement Model_v36" xfId="351"/>
    <cellStyle name="_MultipleSpace_20080616_Ownership Structure Walk-Up" xfId="352"/>
    <cellStyle name="_MultipleSpace_BLS2q_salesforce" xfId="353"/>
    <cellStyle name="_MultipleSpace_Contribution of assets into USAi_02" xfId="354"/>
    <cellStyle name="_MultipleSpace_credit - newco_6_18" xfId="355"/>
    <cellStyle name="_MultipleSpace_credit - newco_6_18_BLS2q_salesforce" xfId="356"/>
    <cellStyle name="_MultipleSpace_CSC Cable makers 060502" xfId="357"/>
    <cellStyle name="_MultipleSpace_EBITDA Multiple_3" xfId="358"/>
    <cellStyle name="_MultipleSpace_Final Pages 8-20" xfId="359"/>
    <cellStyle name="_MultipleSpace_Final Pages 8-20_BLS2q_salesforce" xfId="360"/>
    <cellStyle name="_MultipleSpace_further analysis on comparables" xfId="361"/>
    <cellStyle name="_MultipleSpace_further analysis on comparables_BLS2q_salesforce" xfId="362"/>
    <cellStyle name="_MultipleSpace_NBC-5 yearDCF-Final from Vivendi modified" xfId="363"/>
    <cellStyle name="_MultipleSpace_Training Model Shell" xfId="364"/>
    <cellStyle name="_MultipleSpace_Training Model Shell_BLS2q_salesforce" xfId="365"/>
    <cellStyle name="_MultipleSpace_Update 08-27-01-3" xfId="366"/>
    <cellStyle name="_MultipleSpace_Update 08-27-01-3_BLS2q_salesforce" xfId="367"/>
    <cellStyle name="_MultipleSpace_USA Ownership" xfId="368"/>
    <cellStyle name="_MultipleSpace_VU Valuation-top down approach 02" xfId="369"/>
    <cellStyle name="_Ocean Freight Request - HKG to Touyuan" xfId="370"/>
    <cellStyle name="_Ocean Freight RFQ - New Format" xfId="371"/>
    <cellStyle name="_Ocean Freight RFQ - New Lane Pair EX DGN 20050419" xfId="372"/>
    <cellStyle name="_ONL Considerations PR CY09 AOP 01-21-09 FINAL" xfId="373"/>
    <cellStyle name="_P456 COST BOM_Sep29th" xfId="374"/>
    <cellStyle name="_P50455 Costed BOM 20050922" xfId="375"/>
    <cellStyle name="_PACKAGE COST Lenovo Speyburn IV " xfId="376"/>
    <cellStyle name="_PACKAGE COST-Andes Lenovo 17L" xfId="377"/>
    <cellStyle name="_PACKAGE COST-HP Malibu DL580 G5" xfId="378"/>
    <cellStyle name="_PACKAGE COST-Lenovo 13LS" xfId="379"/>
    <cellStyle name="_PACKAGE COST-Lenovo 25LM" xfId="380"/>
    <cellStyle name="_PACKAGE COST-Martel- W-Handle" xfId="381"/>
    <cellStyle name="_PACKAGE COST-Martel- WO_Handle" xfId="382"/>
    <cellStyle name="_PACKAGE-ASSY COST Apollo" xfId="383"/>
    <cellStyle name="_PACKAGE-ASSY COST-Lenova Bluesky (2)" xfId="384"/>
    <cellStyle name="_Percent" xfId="385"/>
    <cellStyle name="_Percent_02 Pfd Valuation" xfId="386"/>
    <cellStyle name="_Percent_20080616_Ownership Structure Walk-Up" xfId="387"/>
    <cellStyle name="_Percent_BLS2q_salesforce" xfId="388"/>
    <cellStyle name="_Percent_USA Ownership" xfId="389"/>
    <cellStyle name="_PercentSpace" xfId="390"/>
    <cellStyle name="_PercentSpace_02 Pfd Valuation" xfId="391"/>
    <cellStyle name="_PercentSpace_20080616_Ownership Structure Walk-Up" xfId="392"/>
    <cellStyle name="_PercentSpace_BLS2q_salesforce" xfId="393"/>
    <cellStyle name="_PercentSpace_USA Ownership" xfId="394"/>
    <cellStyle name="_PL VG au 9 juillet 2008" xfId="395"/>
    <cellStyle name="_PM93 Quote Summary Update 061024" xfId="396"/>
    <cellStyle name="_PPA 9Cegetel 30 juin (040808)" xfId="397"/>
    <cellStyle name="_Presentation ATVI" xfId="398"/>
    <cellStyle name="_quotation(IBM) to david new" xfId="399"/>
    <cellStyle name="_quotation(IBM) to david new_Lenovo PACK  Packing Proposal" xfId="400"/>
    <cellStyle name="_quotation(IBM) to david new_Lenovo Park Format_July 07 05" xfId="401"/>
    <cellStyle name="_quotation(IBM) to david new_Lenovo Park Format_July 07 05V2" xfId="402"/>
    <cellStyle name="_RFQ required by Makkah 1101 (3)" xfId="403"/>
    <cellStyle name="_RollDG Template 605" xfId="404"/>
    <cellStyle name="_RollDM Alienware PCBA only business_ELC DIP Cards 070314" xfId="405"/>
    <cellStyle name="_RollDM Dell MB Heiden $70 BOM_Revised with Roberto 070318_$4TC Goal Seek" xfId="406"/>
    <cellStyle name="_RollDM Dell Sneeth MB_Rev01 070405" xfId="407"/>
    <cellStyle name="_RollDM HP MSA50 PCBA Cost Model_Quote 500K Monthly Rev01 (Aug 29, 2007)" xfId="408"/>
    <cellStyle name="_RollDM HP Rivers MB Gunnison_9K-13K monthly 070622" xfId="409"/>
    <cellStyle name="_RollDM L10 Cost Model_Template 070712 Rev 1.2" xfId="410"/>
    <cellStyle name="_RollDM Nvidia Add-in Card-50329" xfId="411"/>
    <cellStyle name="_RollDM Nvidia Add-in Card-50330 rev b" xfId="412"/>
    <cellStyle name="_RollDM Nvidia P381" xfId="413"/>
    <cellStyle name="_RollDM Nvidia P492 Rev 1" xfId="414"/>
    <cellStyle name="_RollDM nVidia PM132 060929" xfId="415"/>
    <cellStyle name="_RollDM Nvidia PM93 960" xfId="416"/>
    <cellStyle name="_RollDM Nvidia PM93 960 EVGA ON OFF 061024 Revised 1.2" xfId="417"/>
    <cellStyle name="_RollDM PCBA Cost Model_Template 070802 Rev C_Single High Volume Model" xfId="418"/>
    <cellStyle name="_RollDM Template 605" xfId="419"/>
    <cellStyle name="_Salcomp FCA HK Transport Pricing Dec11" xfId="420"/>
    <cellStyle name="_Salcomp FCA HK Transport Pricing Dec11_Lenovo PACK  Packing Proposal" xfId="421"/>
    <cellStyle name="_Salcomp FCA HK Transport Pricing Dec11_Lenovo Park Format_July 07 05" xfId="422"/>
    <cellStyle name="_Salcomp FCA HK Transport Pricing Dec11_Lenovo Park Format_July 07 05V2" xfId="423"/>
    <cellStyle name="_Sheet2" xfId="424"/>
    <cellStyle name="_Sheet2_Kuehne+Nagel Ocean Freight Rate Table 2005" xfId="425"/>
    <cellStyle name="_Sheet2_Kuehne+Nagel Ocean Freight Rate Table1" xfId="426"/>
    <cellStyle name="_SubHeading" xfId="427"/>
    <cellStyle name="_SubHeading_01 VU Liquidity 171202" xfId="428"/>
    <cellStyle name="_SubHeading_20080616_Ownership Structure Walk-Up" xfId="429"/>
    <cellStyle name="_SubHeading_210302 VU Liquidity new figures" xfId="430"/>
    <cellStyle name="_SubHeading_Contribution of assets into USAi_02" xfId="431"/>
    <cellStyle name="_SubHeading_NBC-5 yearDCF-Final from Vivendi modified" xfId="432"/>
    <cellStyle name="_SubHeading_prestemp" xfId="433"/>
    <cellStyle name="_SubHeading_prestemp_USAi Warrants Valuation 1" xfId="434"/>
    <cellStyle name="_SubHeading_Tribune Consolidated Model v578" xfId="435"/>
    <cellStyle name="_Table" xfId="436"/>
    <cellStyle name="_Table_02 Pfd Valuation" xfId="437"/>
    <cellStyle name="_Table_03 Contribution Analysis" xfId="438"/>
    <cellStyle name="_Table_20080616_Ownership Structure Walk-Up" xfId="439"/>
    <cellStyle name="_Table_Contribution of assets into USAi_02" xfId="440"/>
    <cellStyle name="_Table_NBC-5 yearDCF-Final from Vivendi modified" xfId="441"/>
    <cellStyle name="_Table_USA Ownership" xfId="442"/>
    <cellStyle name="_TableHead" xfId="443"/>
    <cellStyle name="_TableHead_03 Contribution Analysis" xfId="444"/>
    <cellStyle name="_TableHead_20080616_Ownership Structure Walk-Up" xfId="445"/>
    <cellStyle name="_TableHead_Basic LBO v06" xfId="446"/>
    <cellStyle name="_TableHead_Black Scholes Model" xfId="447"/>
    <cellStyle name="_TableHeading" xfId="448"/>
    <cellStyle name="_TableRowBorder" xfId="449"/>
    <cellStyle name="_TableRowHead" xfId="450"/>
    <cellStyle name="_TableRowHead_03 Contribution Analysis" xfId="451"/>
    <cellStyle name="_TableRowHead_20080616_Ownership Structure Walk-Up" xfId="452"/>
    <cellStyle name="_TableRowHead_Basic LBO v06" xfId="453"/>
    <cellStyle name="_TableRowHeading" xfId="454"/>
    <cellStyle name="_TableSuperHead" xfId="455"/>
    <cellStyle name="_TableSuperHead_02 Pfd Valuation" xfId="456"/>
    <cellStyle name="_TableSuperHead_03 Contribution Analysis" xfId="457"/>
    <cellStyle name="_TableSuperHead_20080616_Ownership Structure Walk-Up" xfId="458"/>
    <cellStyle name="_TableSuperHead_As the Market has Lower Implied Growth Expectations v2" xfId="459"/>
    <cellStyle name="_TableSuperHead_Basic LBO v06" xfId="460"/>
    <cellStyle name="_TableSuperHead_USA Ownership" xfId="461"/>
    <cellStyle name="_TableSuperHeading" xfId="462"/>
    <cellStyle name="_TableText" xfId="463"/>
    <cellStyle name="_Transportation Charges from DM to Huizhou" xfId="464"/>
    <cellStyle name="_Transportation Charges from DM to Huizhou_Lenovo PACK  Packing Proposal" xfId="465"/>
    <cellStyle name="_Transportation Charges from DM to Huizhou_Lenovo Park Format_July 07 05" xfId="466"/>
    <cellStyle name="_Transportation Charges from DM to Huizhou_Lenovo Park Format_July 07 05V2" xfId="467"/>
    <cellStyle name="_Trt-KX864-CDC-DM-HK-Futian" xfId="468"/>
    <cellStyle name="_Trt-KX864-CDC-DM-HK-Futian_Lenovo PACK  Packing Proposal" xfId="469"/>
    <cellStyle name="_Trt-KX864-CDC-DM-HK-Futian_Lenovo Park Format_July 07 05" xfId="470"/>
    <cellStyle name="_Trt-KX864-CDC-DM-HK-Futian_Lenovo Park Format_July 07 05V2" xfId="471"/>
    <cellStyle name="_WaterfrontRequote0525_DN_(JS)" xfId="472"/>
    <cellStyle name="_XBOX 360 Drum BOM" xfId="473"/>
    <cellStyle name="_XBOX MB repair &amp; refurbish freight cost" xfId="474"/>
    <cellStyle name="_XBOX MB repair &amp; refurbish freight cost_Lenovo PACK  Packing Proposal" xfId="475"/>
    <cellStyle name="_XBOX MB repair &amp; refurbish freight cost_Lenovo Park Format_July 07 05" xfId="476"/>
    <cellStyle name="_XBOX MB repair &amp; refurbish freight cost_Lenovo Park Format_July 07 05V2" xfId="477"/>
    <cellStyle name="_XBOX MB RR Transport Cost - Air  Express 040506R1" xfId="478"/>
    <cellStyle name="_XBOX MB RR Transport Cost - Air  Express 040506R1_Lenovo PACK  Packing Proposal" xfId="479"/>
    <cellStyle name="_XBOX MB RR Transport Cost - Air  Express 040506R1_Lenovo Park Format_July 07 05" xfId="480"/>
    <cellStyle name="_XBOX MB RR Transport Cost - Air  Express 040506R1_Lenovo Park Format_July 07 05V2" xfId="481"/>
    <cellStyle name="_XBOX MB RR Transport Cost - Air &amp; Express 040506R1" xfId="482"/>
    <cellStyle name="_XBOX MB RR Transport Cost - Air &amp; Express 040506R1_Lenovo PACK  Packing Proposal" xfId="483"/>
    <cellStyle name="_XBOX MB RR Transport Cost - Air &amp; Express 040506R1_Lenovo Park Format_July 07 05" xfId="484"/>
    <cellStyle name="_XBOX MB RR Transport Cost - Air &amp; Express 040506R1_Lenovo Park Format_July 07 05V2" xfId="485"/>
    <cellStyle name="_XBOX Total BI Q1'08 0310" xfId="486"/>
    <cellStyle name="’Ê‰Ý [0.00]_Region Orders (2)" xfId="487"/>
    <cellStyle name="’Ê‰Ý_Region Orders (2)" xfId="488"/>
    <cellStyle name="¤@¯ë_pldt" xfId="489"/>
    <cellStyle name="•W_Pacific Region P&amp;L" xfId="490"/>
    <cellStyle name="0,0_x000d__x000a_NA_x000d__x000a_" xfId="491"/>
    <cellStyle name="0dp" xfId="492"/>
    <cellStyle name="20% - Accent1 10" xfId="493"/>
    <cellStyle name="20% - Accent1 10 2" xfId="494"/>
    <cellStyle name="20% - Accent1 10 3" xfId="495"/>
    <cellStyle name="20% - Accent1 11" xfId="496"/>
    <cellStyle name="20% - Accent1 11 2" xfId="497"/>
    <cellStyle name="20% - Accent1 11 3" xfId="498"/>
    <cellStyle name="20% - Accent1 12" xfId="499"/>
    <cellStyle name="20% - Accent1 12 2" xfId="500"/>
    <cellStyle name="20% - Accent1 12 3" xfId="501"/>
    <cellStyle name="20% - Accent1 13" xfId="502"/>
    <cellStyle name="20% - Accent1 13 2" xfId="503"/>
    <cellStyle name="20% - Accent1 13 3" xfId="504"/>
    <cellStyle name="20% - Accent1 14" xfId="505"/>
    <cellStyle name="20% - Accent1 14 2" xfId="506"/>
    <cellStyle name="20% - Accent1 14 3" xfId="507"/>
    <cellStyle name="20% - Accent1 15" xfId="508"/>
    <cellStyle name="20% - Accent1 15 2" xfId="509"/>
    <cellStyle name="20% - Accent1 15 3" xfId="510"/>
    <cellStyle name="20% - Accent1 16" xfId="511"/>
    <cellStyle name="20% - Accent1 17" xfId="512"/>
    <cellStyle name="20% - Accent1 18" xfId="513"/>
    <cellStyle name="20% - Accent1 19" xfId="514"/>
    <cellStyle name="20% - Accent1 2" xfId="515"/>
    <cellStyle name="20% - Accent1 2 10" xfId="516"/>
    <cellStyle name="20% - Accent1 2 11" xfId="517"/>
    <cellStyle name="20% - Accent1 2 12" xfId="518"/>
    <cellStyle name="20% - Accent1 2 13" xfId="519"/>
    <cellStyle name="20% - Accent1 2 14" xfId="520"/>
    <cellStyle name="20% - Accent1 2 15" xfId="521"/>
    <cellStyle name="20% - Accent1 2 2" xfId="522"/>
    <cellStyle name="20% - Accent1 2 3" xfId="523"/>
    <cellStyle name="20% - Accent1 2 4" xfId="524"/>
    <cellStyle name="20% - Accent1 2 5" xfId="525"/>
    <cellStyle name="20% - Accent1 2 6" xfId="526"/>
    <cellStyle name="20% - Accent1 2 7" xfId="527"/>
    <cellStyle name="20% - Accent1 2 8" xfId="528"/>
    <cellStyle name="20% - Accent1 2 9" xfId="529"/>
    <cellStyle name="20% - Accent1 2_Display" xfId="530"/>
    <cellStyle name="20% - Accent1 20" xfId="4317"/>
    <cellStyle name="20% - Accent1 3" xfId="531"/>
    <cellStyle name="20% - Accent1 3 2" xfId="532"/>
    <cellStyle name="20% - Accent1 3 3" xfId="533"/>
    <cellStyle name="20% - Accent1 3 4" xfId="534"/>
    <cellStyle name="20% - Accent1 3 5" xfId="535"/>
    <cellStyle name="20% - Accent1 3 6" xfId="536"/>
    <cellStyle name="20% - Accent1 3 7" xfId="537"/>
    <cellStyle name="20% - Accent1 3 8" xfId="538"/>
    <cellStyle name="20% - Accent1 3_Display" xfId="539"/>
    <cellStyle name="20% - Accent1 4" xfId="540"/>
    <cellStyle name="20% - Accent1 4 2" xfId="541"/>
    <cellStyle name="20% - Accent1 4_Display" xfId="542"/>
    <cellStyle name="20% - Accent1 5" xfId="543"/>
    <cellStyle name="20% - Accent1 5 2" xfId="544"/>
    <cellStyle name="20% - Accent1 5_Display" xfId="545"/>
    <cellStyle name="20% - Accent1 6" xfId="546"/>
    <cellStyle name="20% - Accent1 6 2" xfId="547"/>
    <cellStyle name="20% - Accent1 6_Display" xfId="548"/>
    <cellStyle name="20% - Accent1 7" xfId="549"/>
    <cellStyle name="20% - Accent1 8" xfId="550"/>
    <cellStyle name="20% - Accent1 9" xfId="551"/>
    <cellStyle name="20% - Accent1 9 2" xfId="552"/>
    <cellStyle name="20% - Accent1 9 3" xfId="553"/>
    <cellStyle name="20% - Accent1 9 4" xfId="554"/>
    <cellStyle name="20% - Accent2 10" xfId="555"/>
    <cellStyle name="20% - Accent2 10 2" xfId="556"/>
    <cellStyle name="20% - Accent2 10 3" xfId="557"/>
    <cellStyle name="20% - Accent2 11" xfId="558"/>
    <cellStyle name="20% - Accent2 11 2" xfId="559"/>
    <cellStyle name="20% - Accent2 11 3" xfId="560"/>
    <cellStyle name="20% - Accent2 12" xfId="561"/>
    <cellStyle name="20% - Accent2 12 2" xfId="562"/>
    <cellStyle name="20% - Accent2 12 3" xfId="563"/>
    <cellStyle name="20% - Accent2 13" xfId="564"/>
    <cellStyle name="20% - Accent2 13 2" xfId="565"/>
    <cellStyle name="20% - Accent2 13 3" xfId="566"/>
    <cellStyle name="20% - Accent2 14" xfId="567"/>
    <cellStyle name="20% - Accent2 14 2" xfId="568"/>
    <cellStyle name="20% - Accent2 14 3" xfId="569"/>
    <cellStyle name="20% - Accent2 15" xfId="570"/>
    <cellStyle name="20% - Accent2 15 2" xfId="571"/>
    <cellStyle name="20% - Accent2 15 3" xfId="572"/>
    <cellStyle name="20% - Accent2 16" xfId="573"/>
    <cellStyle name="20% - Accent2 17" xfId="574"/>
    <cellStyle name="20% - Accent2 18" xfId="575"/>
    <cellStyle name="20% - Accent2 19" xfId="576"/>
    <cellStyle name="20% - Accent2 2" xfId="577"/>
    <cellStyle name="20% - Accent2 2 10" xfId="578"/>
    <cellStyle name="20% - Accent2 2 11" xfId="579"/>
    <cellStyle name="20% - Accent2 2 12" xfId="580"/>
    <cellStyle name="20% - Accent2 2 13" xfId="581"/>
    <cellStyle name="20% - Accent2 2 14" xfId="582"/>
    <cellStyle name="20% - Accent2 2 15" xfId="583"/>
    <cellStyle name="20% - Accent2 2 2" xfId="584"/>
    <cellStyle name="20% - Accent2 2 3" xfId="585"/>
    <cellStyle name="20% - Accent2 2 4" xfId="586"/>
    <cellStyle name="20% - Accent2 2 5" xfId="587"/>
    <cellStyle name="20% - Accent2 2 6" xfId="588"/>
    <cellStyle name="20% - Accent2 2 7" xfId="589"/>
    <cellStyle name="20% - Accent2 2 8" xfId="590"/>
    <cellStyle name="20% - Accent2 2 9" xfId="591"/>
    <cellStyle name="20% - Accent2 2_Display" xfId="592"/>
    <cellStyle name="20% - Accent2 20" xfId="4318"/>
    <cellStyle name="20% - Accent2 3" xfId="593"/>
    <cellStyle name="20% - Accent2 3 2" xfId="594"/>
    <cellStyle name="20% - Accent2 3 3" xfId="595"/>
    <cellStyle name="20% - Accent2 3 4" xfId="596"/>
    <cellStyle name="20% - Accent2 3 5" xfId="597"/>
    <cellStyle name="20% - Accent2 3 5 2" xfId="598"/>
    <cellStyle name="20% - Accent2 3 6" xfId="599"/>
    <cellStyle name="20% - Accent2 3 7" xfId="600"/>
    <cellStyle name="20% - Accent2 3 8" xfId="601"/>
    <cellStyle name="20% - Accent2 3 9" xfId="602"/>
    <cellStyle name="20% - Accent2 3_Display" xfId="603"/>
    <cellStyle name="20% - Accent2 4" xfId="604"/>
    <cellStyle name="20% - Accent2 4 2" xfId="605"/>
    <cellStyle name="20% - Accent2 4_Display" xfId="606"/>
    <cellStyle name="20% - Accent2 5" xfId="607"/>
    <cellStyle name="20% - Accent2 5 2" xfId="608"/>
    <cellStyle name="20% - Accent2 5_Display" xfId="609"/>
    <cellStyle name="20% - Accent2 6" xfId="610"/>
    <cellStyle name="20% - Accent2 6 2" xfId="611"/>
    <cellStyle name="20% - Accent2 6_Display" xfId="612"/>
    <cellStyle name="20% - Accent2 7" xfId="613"/>
    <cellStyle name="20% - Accent2 8" xfId="614"/>
    <cellStyle name="20% - Accent2 9" xfId="615"/>
    <cellStyle name="20% - Accent2 9 2" xfId="616"/>
    <cellStyle name="20% - Accent2 9 2 2" xfId="617"/>
    <cellStyle name="20% - Accent2 9 3" xfId="618"/>
    <cellStyle name="20% - Accent2 9 4" xfId="619"/>
    <cellStyle name="20% - Accent2 9 5" xfId="620"/>
    <cellStyle name="20% - Accent3 10" xfId="621"/>
    <cellStyle name="20% - Accent3 10 2" xfId="622"/>
    <cellStyle name="20% - Accent3 10 3" xfId="623"/>
    <cellStyle name="20% - Accent3 11" xfId="624"/>
    <cellStyle name="20% - Accent3 11 2" xfId="625"/>
    <cellStyle name="20% - Accent3 11 3" xfId="626"/>
    <cellStyle name="20% - Accent3 12" xfId="627"/>
    <cellStyle name="20% - Accent3 12 2" xfId="628"/>
    <cellStyle name="20% - Accent3 12 3" xfId="629"/>
    <cellStyle name="20% - Accent3 13" xfId="630"/>
    <cellStyle name="20% - Accent3 13 2" xfId="631"/>
    <cellStyle name="20% - Accent3 13 3" xfId="632"/>
    <cellStyle name="20% - Accent3 14" xfId="633"/>
    <cellStyle name="20% - Accent3 14 2" xfId="634"/>
    <cellStyle name="20% - Accent3 14 3" xfId="635"/>
    <cellStyle name="20% - Accent3 15" xfId="636"/>
    <cellStyle name="20% - Accent3 15 2" xfId="637"/>
    <cellStyle name="20% - Accent3 15 3" xfId="638"/>
    <cellStyle name="20% - Accent3 16" xfId="639"/>
    <cellStyle name="20% - Accent3 17" xfId="640"/>
    <cellStyle name="20% - Accent3 18" xfId="641"/>
    <cellStyle name="20% - Accent3 19" xfId="642"/>
    <cellStyle name="20% - Accent3 2" xfId="643"/>
    <cellStyle name="20% - Accent3 2 10" xfId="644"/>
    <cellStyle name="20% - Accent3 2 11" xfId="645"/>
    <cellStyle name="20% - Accent3 2 12" xfId="646"/>
    <cellStyle name="20% - Accent3 2 13" xfId="647"/>
    <cellStyle name="20% - Accent3 2 14" xfId="648"/>
    <cellStyle name="20% - Accent3 2 15" xfId="649"/>
    <cellStyle name="20% - Accent3 2 2" xfId="650"/>
    <cellStyle name="20% - Accent3 2 3" xfId="651"/>
    <cellStyle name="20% - Accent3 2 4" xfId="652"/>
    <cellStyle name="20% - Accent3 2 5" xfId="653"/>
    <cellStyle name="20% - Accent3 2 6" xfId="654"/>
    <cellStyle name="20% - Accent3 2 7" xfId="655"/>
    <cellStyle name="20% - Accent3 2 8" xfId="656"/>
    <cellStyle name="20% - Accent3 2 9" xfId="657"/>
    <cellStyle name="20% - Accent3 2_Display" xfId="658"/>
    <cellStyle name="20% - Accent3 20" xfId="4319"/>
    <cellStyle name="20% - Accent3 3" xfId="659"/>
    <cellStyle name="20% - Accent3 3 2" xfId="660"/>
    <cellStyle name="20% - Accent3 3 3" xfId="661"/>
    <cellStyle name="20% - Accent3 3 4" xfId="662"/>
    <cellStyle name="20% - Accent3 3 5" xfId="663"/>
    <cellStyle name="20% - Accent3 3 5 2" xfId="664"/>
    <cellStyle name="20% - Accent3 3 6" xfId="665"/>
    <cellStyle name="20% - Accent3 3 7" xfId="666"/>
    <cellStyle name="20% - Accent3 3 8" xfId="667"/>
    <cellStyle name="20% - Accent3 3 9" xfId="668"/>
    <cellStyle name="20% - Accent3 3_Display" xfId="669"/>
    <cellStyle name="20% - Accent3 4" xfId="670"/>
    <cellStyle name="20% - Accent3 4 2" xfId="671"/>
    <cellStyle name="20% - Accent3 4_Display" xfId="672"/>
    <cellStyle name="20% - Accent3 5" xfId="673"/>
    <cellStyle name="20% - Accent3 5 2" xfId="674"/>
    <cellStyle name="20% - Accent3 5_Display" xfId="675"/>
    <cellStyle name="20% - Accent3 6" xfId="676"/>
    <cellStyle name="20% - Accent3 6 2" xfId="677"/>
    <cellStyle name="20% - Accent3 6_Display" xfId="678"/>
    <cellStyle name="20% - Accent3 7" xfId="679"/>
    <cellStyle name="20% - Accent3 8" xfId="680"/>
    <cellStyle name="20% - Accent3 9" xfId="681"/>
    <cellStyle name="20% - Accent3 9 2" xfId="682"/>
    <cellStyle name="20% - Accent3 9 2 2" xfId="683"/>
    <cellStyle name="20% - Accent3 9 3" xfId="684"/>
    <cellStyle name="20% - Accent3 9 4" xfId="685"/>
    <cellStyle name="20% - Accent3 9 5" xfId="686"/>
    <cellStyle name="20% - Accent4 10" xfId="687"/>
    <cellStyle name="20% - Accent4 10 2" xfId="688"/>
    <cellStyle name="20% - Accent4 10 3" xfId="689"/>
    <cellStyle name="20% - Accent4 11" xfId="690"/>
    <cellStyle name="20% - Accent4 11 2" xfId="691"/>
    <cellStyle name="20% - Accent4 11 3" xfId="692"/>
    <cellStyle name="20% - Accent4 12" xfId="693"/>
    <cellStyle name="20% - Accent4 12 2" xfId="694"/>
    <cellStyle name="20% - Accent4 12 3" xfId="695"/>
    <cellStyle name="20% - Accent4 13" xfId="696"/>
    <cellStyle name="20% - Accent4 13 2" xfId="697"/>
    <cellStyle name="20% - Accent4 13 3" xfId="698"/>
    <cellStyle name="20% - Accent4 14" xfId="699"/>
    <cellStyle name="20% - Accent4 14 2" xfId="700"/>
    <cellStyle name="20% - Accent4 14 3" xfId="701"/>
    <cellStyle name="20% - Accent4 15" xfId="702"/>
    <cellStyle name="20% - Accent4 15 2" xfId="703"/>
    <cellStyle name="20% - Accent4 15 3" xfId="704"/>
    <cellStyle name="20% - Accent4 16" xfId="705"/>
    <cellStyle name="20% - Accent4 17" xfId="706"/>
    <cellStyle name="20% - Accent4 18" xfId="707"/>
    <cellStyle name="20% - Accent4 19" xfId="708"/>
    <cellStyle name="20% - Accent4 2" xfId="709"/>
    <cellStyle name="20% - Accent4 2 10" xfId="710"/>
    <cellStyle name="20% - Accent4 2 11" xfId="711"/>
    <cellStyle name="20% - Accent4 2 12" xfId="712"/>
    <cellStyle name="20% - Accent4 2 13" xfId="713"/>
    <cellStyle name="20% - Accent4 2 14" xfId="714"/>
    <cellStyle name="20% - Accent4 2 15" xfId="715"/>
    <cellStyle name="20% - Accent4 2 2" xfId="716"/>
    <cellStyle name="20% - Accent4 2 3" xfId="717"/>
    <cellStyle name="20% - Accent4 2 4" xfId="718"/>
    <cellStyle name="20% - Accent4 2 5" xfId="719"/>
    <cellStyle name="20% - Accent4 2 6" xfId="720"/>
    <cellStyle name="20% - Accent4 2 7" xfId="721"/>
    <cellStyle name="20% - Accent4 2 8" xfId="722"/>
    <cellStyle name="20% - Accent4 2 9" xfId="723"/>
    <cellStyle name="20% - Accent4 2_Display" xfId="724"/>
    <cellStyle name="20% - Accent4 20" xfId="4320"/>
    <cellStyle name="20% - Accent4 3" xfId="725"/>
    <cellStyle name="20% - Accent4 3 2" xfId="726"/>
    <cellStyle name="20% - Accent4 3 3" xfId="727"/>
    <cellStyle name="20% - Accent4 3 4" xfId="728"/>
    <cellStyle name="20% - Accent4 3 5" xfId="729"/>
    <cellStyle name="20% - Accent4 3 5 2" xfId="730"/>
    <cellStyle name="20% - Accent4 3 6" xfId="731"/>
    <cellStyle name="20% - Accent4 3 7" xfId="732"/>
    <cellStyle name="20% - Accent4 3 8" xfId="733"/>
    <cellStyle name="20% - Accent4 3 9" xfId="734"/>
    <cellStyle name="20% - Accent4 3_Display" xfId="735"/>
    <cellStyle name="20% - Accent4 4" xfId="736"/>
    <cellStyle name="20% - Accent4 4 2" xfId="737"/>
    <cellStyle name="20% - Accent4 4_Display" xfId="738"/>
    <cellStyle name="20% - Accent4 5" xfId="739"/>
    <cellStyle name="20% - Accent4 5 2" xfId="740"/>
    <cellStyle name="20% - Accent4 5_Display" xfId="741"/>
    <cellStyle name="20% - Accent4 6" xfId="742"/>
    <cellStyle name="20% - Accent4 6 2" xfId="743"/>
    <cellStyle name="20% - Accent4 6_Display" xfId="744"/>
    <cellStyle name="20% - Accent4 7" xfId="745"/>
    <cellStyle name="20% - Accent4 8" xfId="746"/>
    <cellStyle name="20% - Accent4 9" xfId="747"/>
    <cellStyle name="20% - Accent4 9 2" xfId="748"/>
    <cellStyle name="20% - Accent4 9 2 2" xfId="749"/>
    <cellStyle name="20% - Accent4 9 3" xfId="750"/>
    <cellStyle name="20% - Accent4 9 4" xfId="751"/>
    <cellStyle name="20% - Accent4 9 5" xfId="752"/>
    <cellStyle name="20% - Accent5 10" xfId="753"/>
    <cellStyle name="20% - Accent5 10 2" xfId="754"/>
    <cellStyle name="20% - Accent5 10 3" xfId="755"/>
    <cellStyle name="20% - Accent5 11" xfId="756"/>
    <cellStyle name="20% - Accent5 11 2" xfId="757"/>
    <cellStyle name="20% - Accent5 11 3" xfId="758"/>
    <cellStyle name="20% - Accent5 12" xfId="759"/>
    <cellStyle name="20% - Accent5 12 2" xfId="760"/>
    <cellStyle name="20% - Accent5 12 3" xfId="761"/>
    <cellStyle name="20% - Accent5 13" xfId="762"/>
    <cellStyle name="20% - Accent5 13 2" xfId="763"/>
    <cellStyle name="20% - Accent5 13 3" xfId="764"/>
    <cellStyle name="20% - Accent5 14" xfId="765"/>
    <cellStyle name="20% - Accent5 14 2" xfId="766"/>
    <cellStyle name="20% - Accent5 14 3" xfId="767"/>
    <cellStyle name="20% - Accent5 15" xfId="768"/>
    <cellStyle name="20% - Accent5 15 2" xfId="769"/>
    <cellStyle name="20% - Accent5 15 3" xfId="770"/>
    <cellStyle name="20% - Accent5 16" xfId="771"/>
    <cellStyle name="20% - Accent5 17" xfId="772"/>
    <cellStyle name="20% - Accent5 18" xfId="773"/>
    <cellStyle name="20% - Accent5 19" xfId="774"/>
    <cellStyle name="20% - Accent5 2" xfId="775"/>
    <cellStyle name="20% - Accent5 2 10" xfId="776"/>
    <cellStyle name="20% - Accent5 2 11" xfId="777"/>
    <cellStyle name="20% - Accent5 2 12" xfId="778"/>
    <cellStyle name="20% - Accent5 2 13" xfId="779"/>
    <cellStyle name="20% - Accent5 2 14" xfId="780"/>
    <cellStyle name="20% - Accent5 2 15" xfId="781"/>
    <cellStyle name="20% - Accent5 2 2" xfId="782"/>
    <cellStyle name="20% - Accent5 2 3" xfId="783"/>
    <cellStyle name="20% - Accent5 2 4" xfId="784"/>
    <cellStyle name="20% - Accent5 2 5" xfId="785"/>
    <cellStyle name="20% - Accent5 2 6" xfId="786"/>
    <cellStyle name="20% - Accent5 2 7" xfId="787"/>
    <cellStyle name="20% - Accent5 2 8" xfId="788"/>
    <cellStyle name="20% - Accent5 2 9" xfId="789"/>
    <cellStyle name="20% - Accent5 2_Display" xfId="790"/>
    <cellStyle name="20% - Accent5 20" xfId="4321"/>
    <cellStyle name="20% - Accent5 3" xfId="791"/>
    <cellStyle name="20% - Accent5 3 2" xfId="792"/>
    <cellStyle name="20% - Accent5 3 3" xfId="793"/>
    <cellStyle name="20% - Accent5 3 4" xfId="794"/>
    <cellStyle name="20% - Accent5 3 5" xfId="795"/>
    <cellStyle name="20% - Accent5 3 6" xfId="796"/>
    <cellStyle name="20% - Accent5 3 7" xfId="797"/>
    <cellStyle name="20% - Accent5 3 8" xfId="798"/>
    <cellStyle name="20% - Accent5 3_Display" xfId="799"/>
    <cellStyle name="20% - Accent5 4" xfId="800"/>
    <cellStyle name="20% - Accent5 4 2" xfId="801"/>
    <cellStyle name="20% - Accent5 4_Display" xfId="802"/>
    <cellStyle name="20% - Accent5 5" xfId="803"/>
    <cellStyle name="20% - Accent5 5 2" xfId="804"/>
    <cellStyle name="20% - Accent5 5_Display" xfId="805"/>
    <cellStyle name="20% - Accent5 6" xfId="806"/>
    <cellStyle name="20% - Accent5 6 2" xfId="807"/>
    <cellStyle name="20% - Accent5 6_Display" xfId="808"/>
    <cellStyle name="20% - Accent5 7" xfId="809"/>
    <cellStyle name="20% - Accent5 8" xfId="810"/>
    <cellStyle name="20% - Accent5 9" xfId="811"/>
    <cellStyle name="20% - Accent5 9 2" xfId="812"/>
    <cellStyle name="20% - Accent5 9 3" xfId="813"/>
    <cellStyle name="20% - Accent5 9 4" xfId="814"/>
    <cellStyle name="20% - Accent6 10" xfId="815"/>
    <cellStyle name="20% - Accent6 10 2" xfId="816"/>
    <cellStyle name="20% - Accent6 10 3" xfId="817"/>
    <cellStyle name="20% - Accent6 11" xfId="818"/>
    <cellStyle name="20% - Accent6 11 2" xfId="819"/>
    <cellStyle name="20% - Accent6 11 3" xfId="820"/>
    <cellStyle name="20% - Accent6 12" xfId="821"/>
    <cellStyle name="20% - Accent6 12 2" xfId="822"/>
    <cellStyle name="20% - Accent6 12 3" xfId="823"/>
    <cellStyle name="20% - Accent6 13" xfId="824"/>
    <cellStyle name="20% - Accent6 13 2" xfId="825"/>
    <cellStyle name="20% - Accent6 13 3" xfId="826"/>
    <cellStyle name="20% - Accent6 14" xfId="827"/>
    <cellStyle name="20% - Accent6 14 2" xfId="828"/>
    <cellStyle name="20% - Accent6 14 3" xfId="829"/>
    <cellStyle name="20% - Accent6 15" xfId="830"/>
    <cellStyle name="20% - Accent6 15 2" xfId="831"/>
    <cellStyle name="20% - Accent6 15 3" xfId="832"/>
    <cellStyle name="20% - Accent6 16" xfId="833"/>
    <cellStyle name="20% - Accent6 17" xfId="834"/>
    <cellStyle name="20% - Accent6 18" xfId="835"/>
    <cellStyle name="20% - Accent6 19" xfId="836"/>
    <cellStyle name="20% - Accent6 2" xfId="837"/>
    <cellStyle name="20% - Accent6 2 10" xfId="838"/>
    <cellStyle name="20% - Accent6 2 11" xfId="839"/>
    <cellStyle name="20% - Accent6 2 12" xfId="840"/>
    <cellStyle name="20% - Accent6 2 13" xfId="841"/>
    <cellStyle name="20% - Accent6 2 14" xfId="842"/>
    <cellStyle name="20% - Accent6 2 15" xfId="843"/>
    <cellStyle name="20% - Accent6 2 2" xfId="844"/>
    <cellStyle name="20% - Accent6 2 3" xfId="845"/>
    <cellStyle name="20% - Accent6 2 4" xfId="846"/>
    <cellStyle name="20% - Accent6 2 5" xfId="847"/>
    <cellStyle name="20% - Accent6 2 6" xfId="848"/>
    <cellStyle name="20% - Accent6 2 7" xfId="849"/>
    <cellStyle name="20% - Accent6 2 8" xfId="850"/>
    <cellStyle name="20% - Accent6 2 9" xfId="851"/>
    <cellStyle name="20% - Accent6 2_Display" xfId="852"/>
    <cellStyle name="20% - Accent6 20" xfId="4322"/>
    <cellStyle name="20% - Accent6 3" xfId="853"/>
    <cellStyle name="20% - Accent6 3 2" xfId="854"/>
    <cellStyle name="20% - Accent6 3 3" xfId="855"/>
    <cellStyle name="20% - Accent6 3 4" xfId="856"/>
    <cellStyle name="20% - Accent6 3 5" xfId="857"/>
    <cellStyle name="20% - Accent6 3 5 2" xfId="858"/>
    <cellStyle name="20% - Accent6 3 6" xfId="859"/>
    <cellStyle name="20% - Accent6 3 7" xfId="860"/>
    <cellStyle name="20% - Accent6 3 8" xfId="861"/>
    <cellStyle name="20% - Accent6 3 9" xfId="862"/>
    <cellStyle name="20% - Accent6 3_Display" xfId="863"/>
    <cellStyle name="20% - Accent6 4" xfId="864"/>
    <cellStyle name="20% - Accent6 4 2" xfId="865"/>
    <cellStyle name="20% - Accent6 4_Display" xfId="866"/>
    <cellStyle name="20% - Accent6 5" xfId="867"/>
    <cellStyle name="20% - Accent6 5 2" xfId="868"/>
    <cellStyle name="20% - Accent6 5_Display" xfId="869"/>
    <cellStyle name="20% - Accent6 6" xfId="870"/>
    <cellStyle name="20% - Accent6 6 2" xfId="871"/>
    <cellStyle name="20% - Accent6 6_Display" xfId="872"/>
    <cellStyle name="20% - Accent6 7" xfId="873"/>
    <cellStyle name="20% - Accent6 8" xfId="874"/>
    <cellStyle name="20% - Accent6 9" xfId="875"/>
    <cellStyle name="20% - Accent6 9 2" xfId="876"/>
    <cellStyle name="20% - Accent6 9 2 2" xfId="877"/>
    <cellStyle name="20% - Accent6 9 3" xfId="878"/>
    <cellStyle name="20% - Accent6 9 4" xfId="879"/>
    <cellStyle name="20% - Accent6 9 5" xfId="880"/>
    <cellStyle name="20% - 强调文字颜色 1" xfId="881"/>
    <cellStyle name="20% - 强调文字颜色 2" xfId="882"/>
    <cellStyle name="20% - 强调文字颜色 3" xfId="883"/>
    <cellStyle name="20% - 强调文字颜色 4" xfId="884"/>
    <cellStyle name="20% - 强调文字颜色 5" xfId="885"/>
    <cellStyle name="20% - 强调文字颜色 6" xfId="886"/>
    <cellStyle name="20% - 輔色1" xfId="887"/>
    <cellStyle name="20% - 輔色2" xfId="888"/>
    <cellStyle name="20% - 輔色3" xfId="889"/>
    <cellStyle name="20% - 輔色4" xfId="890"/>
    <cellStyle name="20% - 輔色5" xfId="891"/>
    <cellStyle name="20% - 輔色6" xfId="892"/>
    <cellStyle name="3232" xfId="893"/>
    <cellStyle name="³f¹ô[0]_pldt" xfId="894"/>
    <cellStyle name="³f¹ô_pldt" xfId="895"/>
    <cellStyle name="40% - Accent1 10" xfId="896"/>
    <cellStyle name="40% - Accent1 10 2" xfId="897"/>
    <cellStyle name="40% - Accent1 10 3" xfId="898"/>
    <cellStyle name="40% - Accent1 11" xfId="899"/>
    <cellStyle name="40% - Accent1 11 2" xfId="900"/>
    <cellStyle name="40% - Accent1 11 3" xfId="901"/>
    <cellStyle name="40% - Accent1 12" xfId="902"/>
    <cellStyle name="40% - Accent1 12 2" xfId="903"/>
    <cellStyle name="40% - Accent1 12 3" xfId="904"/>
    <cellStyle name="40% - Accent1 13" xfId="905"/>
    <cellStyle name="40% - Accent1 13 2" xfId="906"/>
    <cellStyle name="40% - Accent1 13 3" xfId="907"/>
    <cellStyle name="40% - Accent1 14" xfId="908"/>
    <cellStyle name="40% - Accent1 14 2" xfId="909"/>
    <cellStyle name="40% - Accent1 14 3" xfId="910"/>
    <cellStyle name="40% - Accent1 15" xfId="911"/>
    <cellStyle name="40% - Accent1 15 2" xfId="912"/>
    <cellStyle name="40% - Accent1 15 3" xfId="913"/>
    <cellStyle name="40% - Accent1 16" xfId="914"/>
    <cellStyle name="40% - Accent1 17" xfId="915"/>
    <cellStyle name="40% - Accent1 18" xfId="916"/>
    <cellStyle name="40% - Accent1 19" xfId="917"/>
    <cellStyle name="40% - Accent1 2" xfId="918"/>
    <cellStyle name="40% - Accent1 2 10" xfId="919"/>
    <cellStyle name="40% - Accent1 2 11" xfId="920"/>
    <cellStyle name="40% - Accent1 2 12" xfId="921"/>
    <cellStyle name="40% - Accent1 2 13" xfId="922"/>
    <cellStyle name="40% - Accent1 2 14" xfId="923"/>
    <cellStyle name="40% - Accent1 2 15" xfId="924"/>
    <cellStyle name="40% - Accent1 2 2" xfId="925"/>
    <cellStyle name="40% - Accent1 2 3" xfId="926"/>
    <cellStyle name="40% - Accent1 2 4" xfId="927"/>
    <cellStyle name="40% - Accent1 2 5" xfId="928"/>
    <cellStyle name="40% - Accent1 2 6" xfId="929"/>
    <cellStyle name="40% - Accent1 2 7" xfId="930"/>
    <cellStyle name="40% - Accent1 2 8" xfId="931"/>
    <cellStyle name="40% - Accent1 2 9" xfId="932"/>
    <cellStyle name="40% - Accent1 2_Display" xfId="933"/>
    <cellStyle name="40% - Accent1 20" xfId="4323"/>
    <cellStyle name="40% - Accent1 3" xfId="934"/>
    <cellStyle name="40% - Accent1 3 2" xfId="935"/>
    <cellStyle name="40% - Accent1 3 3" xfId="936"/>
    <cellStyle name="40% - Accent1 3 4" xfId="937"/>
    <cellStyle name="40% - Accent1 3 5" xfId="938"/>
    <cellStyle name="40% - Accent1 3 5 2" xfId="939"/>
    <cellStyle name="40% - Accent1 3 6" xfId="940"/>
    <cellStyle name="40% - Accent1 3 7" xfId="941"/>
    <cellStyle name="40% - Accent1 3 8" xfId="942"/>
    <cellStyle name="40% - Accent1 3 9" xfId="943"/>
    <cellStyle name="40% - Accent1 3_Display" xfId="944"/>
    <cellStyle name="40% - Accent1 4" xfId="945"/>
    <cellStyle name="40% - Accent1 4 2" xfId="946"/>
    <cellStyle name="40% - Accent1 4_Display" xfId="947"/>
    <cellStyle name="40% - Accent1 5" xfId="948"/>
    <cellStyle name="40% - Accent1 5 2" xfId="949"/>
    <cellStyle name="40% - Accent1 5_Display" xfId="950"/>
    <cellStyle name="40% - Accent1 6" xfId="951"/>
    <cellStyle name="40% - Accent1 6 2" xfId="952"/>
    <cellStyle name="40% - Accent1 6_Display" xfId="953"/>
    <cellStyle name="40% - Accent1 7" xfId="954"/>
    <cellStyle name="40% - Accent1 8" xfId="955"/>
    <cellStyle name="40% - Accent1 9" xfId="956"/>
    <cellStyle name="40% - Accent1 9 2" xfId="957"/>
    <cellStyle name="40% - Accent1 9 2 2" xfId="958"/>
    <cellStyle name="40% - Accent1 9 3" xfId="959"/>
    <cellStyle name="40% - Accent1 9 4" xfId="960"/>
    <cellStyle name="40% - Accent1 9 5" xfId="961"/>
    <cellStyle name="40% - Accent2 10" xfId="962"/>
    <cellStyle name="40% - Accent2 10 2" xfId="963"/>
    <cellStyle name="40% - Accent2 10 3" xfId="964"/>
    <cellStyle name="40% - Accent2 11" xfId="965"/>
    <cellStyle name="40% - Accent2 11 2" xfId="966"/>
    <cellStyle name="40% - Accent2 11 3" xfId="967"/>
    <cellStyle name="40% - Accent2 12" xfId="968"/>
    <cellStyle name="40% - Accent2 12 2" xfId="969"/>
    <cellStyle name="40% - Accent2 12 3" xfId="970"/>
    <cellStyle name="40% - Accent2 13" xfId="971"/>
    <cellStyle name="40% - Accent2 13 2" xfId="972"/>
    <cellStyle name="40% - Accent2 13 3" xfId="973"/>
    <cellStyle name="40% - Accent2 14" xfId="974"/>
    <cellStyle name="40% - Accent2 14 2" xfId="975"/>
    <cellStyle name="40% - Accent2 14 3" xfId="976"/>
    <cellStyle name="40% - Accent2 15" xfId="977"/>
    <cellStyle name="40% - Accent2 15 2" xfId="978"/>
    <cellStyle name="40% - Accent2 15 3" xfId="979"/>
    <cellStyle name="40% - Accent2 16" xfId="980"/>
    <cellStyle name="40% - Accent2 17" xfId="981"/>
    <cellStyle name="40% - Accent2 18" xfId="982"/>
    <cellStyle name="40% - Accent2 19" xfId="983"/>
    <cellStyle name="40% - Accent2 2" xfId="984"/>
    <cellStyle name="40% - Accent2 2 10" xfId="985"/>
    <cellStyle name="40% - Accent2 2 11" xfId="986"/>
    <cellStyle name="40% - Accent2 2 12" xfId="987"/>
    <cellStyle name="40% - Accent2 2 13" xfId="988"/>
    <cellStyle name="40% - Accent2 2 14" xfId="989"/>
    <cellStyle name="40% - Accent2 2 15" xfId="990"/>
    <cellStyle name="40% - Accent2 2 2" xfId="991"/>
    <cellStyle name="40% - Accent2 2 3" xfId="992"/>
    <cellStyle name="40% - Accent2 2 4" xfId="993"/>
    <cellStyle name="40% - Accent2 2 5" xfId="994"/>
    <cellStyle name="40% - Accent2 2 6" xfId="995"/>
    <cellStyle name="40% - Accent2 2 7" xfId="996"/>
    <cellStyle name="40% - Accent2 2 8" xfId="997"/>
    <cellStyle name="40% - Accent2 2 9" xfId="998"/>
    <cellStyle name="40% - Accent2 2_Display" xfId="999"/>
    <cellStyle name="40% - Accent2 20" xfId="4324"/>
    <cellStyle name="40% - Accent2 3" xfId="1000"/>
    <cellStyle name="40% - Accent2 3 2" xfId="1001"/>
    <cellStyle name="40% - Accent2 3 3" xfId="1002"/>
    <cellStyle name="40% - Accent2 3 4" xfId="1003"/>
    <cellStyle name="40% - Accent2 3 5" xfId="1004"/>
    <cellStyle name="40% - Accent2 3 5 2" xfId="1005"/>
    <cellStyle name="40% - Accent2 3 6" xfId="1006"/>
    <cellStyle name="40% - Accent2 3 7" xfId="1007"/>
    <cellStyle name="40% - Accent2 3 8" xfId="1008"/>
    <cellStyle name="40% - Accent2 3 9" xfId="1009"/>
    <cellStyle name="40% - Accent2 3_Display" xfId="1010"/>
    <cellStyle name="40% - Accent2 4" xfId="1011"/>
    <cellStyle name="40% - Accent2 4 2" xfId="1012"/>
    <cellStyle name="40% - Accent2 4_Display" xfId="1013"/>
    <cellStyle name="40% - Accent2 5" xfId="1014"/>
    <cellStyle name="40% - Accent2 5 2" xfId="1015"/>
    <cellStyle name="40% - Accent2 5_Display" xfId="1016"/>
    <cellStyle name="40% - Accent2 6" xfId="1017"/>
    <cellStyle name="40% - Accent2 6 2" xfId="1018"/>
    <cellStyle name="40% - Accent2 6_Display" xfId="1019"/>
    <cellStyle name="40% - Accent2 7" xfId="1020"/>
    <cellStyle name="40% - Accent2 8" xfId="1021"/>
    <cellStyle name="40% - Accent2 9" xfId="1022"/>
    <cellStyle name="40% - Accent2 9 2" xfId="1023"/>
    <cellStyle name="40% - Accent2 9 2 2" xfId="1024"/>
    <cellStyle name="40% - Accent2 9 3" xfId="1025"/>
    <cellStyle name="40% - Accent2 9 4" xfId="1026"/>
    <cellStyle name="40% - Accent2 9 5" xfId="1027"/>
    <cellStyle name="40% - Accent3 10" xfId="1028"/>
    <cellStyle name="40% - Accent3 10 2" xfId="1029"/>
    <cellStyle name="40% - Accent3 10 3" xfId="1030"/>
    <cellStyle name="40% - Accent3 11" xfId="1031"/>
    <cellStyle name="40% - Accent3 11 2" xfId="1032"/>
    <cellStyle name="40% - Accent3 11 3" xfId="1033"/>
    <cellStyle name="40% - Accent3 12" xfId="1034"/>
    <cellStyle name="40% - Accent3 12 2" xfId="1035"/>
    <cellStyle name="40% - Accent3 12 3" xfId="1036"/>
    <cellStyle name="40% - Accent3 13" xfId="1037"/>
    <cellStyle name="40% - Accent3 13 2" xfId="1038"/>
    <cellStyle name="40% - Accent3 13 3" xfId="1039"/>
    <cellStyle name="40% - Accent3 14" xfId="1040"/>
    <cellStyle name="40% - Accent3 14 2" xfId="1041"/>
    <cellStyle name="40% - Accent3 14 3" xfId="1042"/>
    <cellStyle name="40% - Accent3 15" xfId="1043"/>
    <cellStyle name="40% - Accent3 15 2" xfId="1044"/>
    <cellStyle name="40% - Accent3 15 3" xfId="1045"/>
    <cellStyle name="40% - Accent3 16" xfId="1046"/>
    <cellStyle name="40% - Accent3 17" xfId="1047"/>
    <cellStyle name="40% - Accent3 18" xfId="1048"/>
    <cellStyle name="40% - Accent3 19" xfId="1049"/>
    <cellStyle name="40% - Accent3 2" xfId="1050"/>
    <cellStyle name="40% - Accent3 2 10" xfId="1051"/>
    <cellStyle name="40% - Accent3 2 11" xfId="1052"/>
    <cellStyle name="40% - Accent3 2 12" xfId="1053"/>
    <cellStyle name="40% - Accent3 2 13" xfId="1054"/>
    <cellStyle name="40% - Accent3 2 14" xfId="1055"/>
    <cellStyle name="40% - Accent3 2 15" xfId="1056"/>
    <cellStyle name="40% - Accent3 2 2" xfId="1057"/>
    <cellStyle name="40% - Accent3 2 3" xfId="1058"/>
    <cellStyle name="40% - Accent3 2 4" xfId="1059"/>
    <cellStyle name="40% - Accent3 2 5" xfId="1060"/>
    <cellStyle name="40% - Accent3 2 6" xfId="1061"/>
    <cellStyle name="40% - Accent3 2 7" xfId="1062"/>
    <cellStyle name="40% - Accent3 2 8" xfId="1063"/>
    <cellStyle name="40% - Accent3 2 9" xfId="1064"/>
    <cellStyle name="40% - Accent3 2_Display" xfId="1065"/>
    <cellStyle name="40% - Accent3 20" xfId="4325"/>
    <cellStyle name="40% - Accent3 3" xfId="1066"/>
    <cellStyle name="40% - Accent3 3 2" xfId="1067"/>
    <cellStyle name="40% - Accent3 3 3" xfId="1068"/>
    <cellStyle name="40% - Accent3 3 4" xfId="1069"/>
    <cellStyle name="40% - Accent3 3 5" xfId="1070"/>
    <cellStyle name="40% - Accent3 3 5 2" xfId="1071"/>
    <cellStyle name="40% - Accent3 3 6" xfId="1072"/>
    <cellStyle name="40% - Accent3 3 7" xfId="1073"/>
    <cellStyle name="40% - Accent3 3 8" xfId="1074"/>
    <cellStyle name="40% - Accent3 3 9" xfId="1075"/>
    <cellStyle name="40% - Accent3 3_Display" xfId="1076"/>
    <cellStyle name="40% - Accent3 4" xfId="1077"/>
    <cellStyle name="40% - Accent3 4 2" xfId="1078"/>
    <cellStyle name="40% - Accent3 4_Display" xfId="1079"/>
    <cellStyle name="40% - Accent3 5" xfId="1080"/>
    <cellStyle name="40% - Accent3 5 2" xfId="1081"/>
    <cellStyle name="40% - Accent3 5_Display" xfId="1082"/>
    <cellStyle name="40% - Accent3 6" xfId="1083"/>
    <cellStyle name="40% - Accent3 6 2" xfId="1084"/>
    <cellStyle name="40% - Accent3 6_Display" xfId="1085"/>
    <cellStyle name="40% - Accent3 7" xfId="1086"/>
    <cellStyle name="40% - Accent3 8" xfId="1087"/>
    <cellStyle name="40% - Accent3 9" xfId="1088"/>
    <cellStyle name="40% - Accent3 9 2" xfId="1089"/>
    <cellStyle name="40% - Accent3 9 2 2" xfId="1090"/>
    <cellStyle name="40% - Accent3 9 3" xfId="1091"/>
    <cellStyle name="40% - Accent3 9 4" xfId="1092"/>
    <cellStyle name="40% - Accent3 9 5" xfId="1093"/>
    <cellStyle name="40% - Accent4 10" xfId="1094"/>
    <cellStyle name="40% - Accent4 10 2" xfId="1095"/>
    <cellStyle name="40% - Accent4 10 3" xfId="1096"/>
    <cellStyle name="40% - Accent4 11" xfId="1097"/>
    <cellStyle name="40% - Accent4 11 2" xfId="1098"/>
    <cellStyle name="40% - Accent4 11 3" xfId="1099"/>
    <cellStyle name="40% - Accent4 12" xfId="1100"/>
    <cellStyle name="40% - Accent4 12 2" xfId="1101"/>
    <cellStyle name="40% - Accent4 12 3" xfId="1102"/>
    <cellStyle name="40% - Accent4 13" xfId="1103"/>
    <cellStyle name="40% - Accent4 13 2" xfId="1104"/>
    <cellStyle name="40% - Accent4 13 3" xfId="1105"/>
    <cellStyle name="40% - Accent4 14" xfId="1106"/>
    <cellStyle name="40% - Accent4 14 2" xfId="1107"/>
    <cellStyle name="40% - Accent4 14 3" xfId="1108"/>
    <cellStyle name="40% - Accent4 15" xfId="1109"/>
    <cellStyle name="40% - Accent4 15 2" xfId="1110"/>
    <cellStyle name="40% - Accent4 15 3" xfId="1111"/>
    <cellStyle name="40% - Accent4 16" xfId="1112"/>
    <cellStyle name="40% - Accent4 17" xfId="1113"/>
    <cellStyle name="40% - Accent4 18" xfId="1114"/>
    <cellStyle name="40% - Accent4 19" xfId="1115"/>
    <cellStyle name="40% - Accent4 2" xfId="1116"/>
    <cellStyle name="40% - Accent4 2 10" xfId="1117"/>
    <cellStyle name="40% - Accent4 2 11" xfId="1118"/>
    <cellStyle name="40% - Accent4 2 12" xfId="1119"/>
    <cellStyle name="40% - Accent4 2 13" xfId="1120"/>
    <cellStyle name="40% - Accent4 2 14" xfId="1121"/>
    <cellStyle name="40% - Accent4 2 15" xfId="1122"/>
    <cellStyle name="40% - Accent4 2 2" xfId="1123"/>
    <cellStyle name="40% - Accent4 2 3" xfId="1124"/>
    <cellStyle name="40% - Accent4 2 4" xfId="1125"/>
    <cellStyle name="40% - Accent4 2 5" xfId="1126"/>
    <cellStyle name="40% - Accent4 2 6" xfId="1127"/>
    <cellStyle name="40% - Accent4 2 7" xfId="1128"/>
    <cellStyle name="40% - Accent4 2 8" xfId="1129"/>
    <cellStyle name="40% - Accent4 2 9" xfId="1130"/>
    <cellStyle name="40% - Accent4 2_Display" xfId="1131"/>
    <cellStyle name="40% - Accent4 20" xfId="4326"/>
    <cellStyle name="40% - Accent4 3" xfId="1132"/>
    <cellStyle name="40% - Accent4 3 2" xfId="1133"/>
    <cellStyle name="40% - Accent4 3 3" xfId="1134"/>
    <cellStyle name="40% - Accent4 3 4" xfId="1135"/>
    <cellStyle name="40% - Accent4 3 5" xfId="1136"/>
    <cellStyle name="40% - Accent4 3 5 2" xfId="1137"/>
    <cellStyle name="40% - Accent4 3 6" xfId="1138"/>
    <cellStyle name="40% - Accent4 3 7" xfId="1139"/>
    <cellStyle name="40% - Accent4 3 8" xfId="1140"/>
    <cellStyle name="40% - Accent4 3 9" xfId="1141"/>
    <cellStyle name="40% - Accent4 3_Display" xfId="1142"/>
    <cellStyle name="40% - Accent4 4" xfId="1143"/>
    <cellStyle name="40% - Accent4 4 2" xfId="1144"/>
    <cellStyle name="40% - Accent4 4_Display" xfId="1145"/>
    <cellStyle name="40% - Accent4 5" xfId="1146"/>
    <cellStyle name="40% - Accent4 5 2" xfId="1147"/>
    <cellStyle name="40% - Accent4 5_Display" xfId="1148"/>
    <cellStyle name="40% - Accent4 6" xfId="1149"/>
    <cellStyle name="40% - Accent4 6 2" xfId="1150"/>
    <cellStyle name="40% - Accent4 6_Display" xfId="1151"/>
    <cellStyle name="40% - Accent4 7" xfId="1152"/>
    <cellStyle name="40% - Accent4 8" xfId="1153"/>
    <cellStyle name="40% - Accent4 9" xfId="1154"/>
    <cellStyle name="40% - Accent4 9 2" xfId="1155"/>
    <cellStyle name="40% - Accent4 9 2 2" xfId="1156"/>
    <cellStyle name="40% - Accent4 9 3" xfId="1157"/>
    <cellStyle name="40% - Accent4 9 4" xfId="1158"/>
    <cellStyle name="40% - Accent4 9 5" xfId="1159"/>
    <cellStyle name="40% - Accent5 10" xfId="1160"/>
    <cellStyle name="40% - Accent5 10 2" xfId="1161"/>
    <cellStyle name="40% - Accent5 10 3" xfId="1162"/>
    <cellStyle name="40% - Accent5 11" xfId="1163"/>
    <cellStyle name="40% - Accent5 11 2" xfId="1164"/>
    <cellStyle name="40% - Accent5 11 3" xfId="1165"/>
    <cellStyle name="40% - Accent5 12" xfId="1166"/>
    <cellStyle name="40% - Accent5 12 2" xfId="1167"/>
    <cellStyle name="40% - Accent5 12 3" xfId="1168"/>
    <cellStyle name="40% - Accent5 13" xfId="1169"/>
    <cellStyle name="40% - Accent5 13 2" xfId="1170"/>
    <cellStyle name="40% - Accent5 13 3" xfId="1171"/>
    <cellStyle name="40% - Accent5 14" xfId="1172"/>
    <cellStyle name="40% - Accent5 14 2" xfId="1173"/>
    <cellStyle name="40% - Accent5 14 3" xfId="1174"/>
    <cellStyle name="40% - Accent5 15" xfId="1175"/>
    <cellStyle name="40% - Accent5 15 2" xfId="1176"/>
    <cellStyle name="40% - Accent5 15 3" xfId="1177"/>
    <cellStyle name="40% - Accent5 16" xfId="1178"/>
    <cellStyle name="40% - Accent5 17" xfId="1179"/>
    <cellStyle name="40% - Accent5 18" xfId="1180"/>
    <cellStyle name="40% - Accent5 19" xfId="1181"/>
    <cellStyle name="40% - Accent5 2" xfId="1182"/>
    <cellStyle name="40% - Accent5 2 10" xfId="1183"/>
    <cellStyle name="40% - Accent5 2 11" xfId="1184"/>
    <cellStyle name="40% - Accent5 2 12" xfId="1185"/>
    <cellStyle name="40% - Accent5 2 13" xfId="1186"/>
    <cellStyle name="40% - Accent5 2 14" xfId="1187"/>
    <cellStyle name="40% - Accent5 2 15" xfId="1188"/>
    <cellStyle name="40% - Accent5 2 2" xfId="1189"/>
    <cellStyle name="40% - Accent5 2 3" xfId="1190"/>
    <cellStyle name="40% - Accent5 2 4" xfId="1191"/>
    <cellStyle name="40% - Accent5 2 5" xfId="1192"/>
    <cellStyle name="40% - Accent5 2 6" xfId="1193"/>
    <cellStyle name="40% - Accent5 2 7" xfId="1194"/>
    <cellStyle name="40% - Accent5 2 8" xfId="1195"/>
    <cellStyle name="40% - Accent5 2 9" xfId="1196"/>
    <cellStyle name="40% - Accent5 2_Display" xfId="1197"/>
    <cellStyle name="40% - Accent5 20" xfId="4327"/>
    <cellStyle name="40% - Accent5 3" xfId="1198"/>
    <cellStyle name="40% - Accent5 3 2" xfId="1199"/>
    <cellStyle name="40% - Accent5 3 3" xfId="1200"/>
    <cellStyle name="40% - Accent5 3 4" xfId="1201"/>
    <cellStyle name="40% - Accent5 3 5" xfId="1202"/>
    <cellStyle name="40% - Accent5 3 5 2" xfId="1203"/>
    <cellStyle name="40% - Accent5 3 6" xfId="1204"/>
    <cellStyle name="40% - Accent5 3 7" xfId="1205"/>
    <cellStyle name="40% - Accent5 3 8" xfId="1206"/>
    <cellStyle name="40% - Accent5 3 9" xfId="1207"/>
    <cellStyle name="40% - Accent5 3_Display" xfId="1208"/>
    <cellStyle name="40% - Accent5 4" xfId="1209"/>
    <cellStyle name="40% - Accent5 4 2" xfId="1210"/>
    <cellStyle name="40% - Accent5 4_Display" xfId="1211"/>
    <cellStyle name="40% - Accent5 5" xfId="1212"/>
    <cellStyle name="40% - Accent5 5 2" xfId="1213"/>
    <cellStyle name="40% - Accent5 5_Display" xfId="1214"/>
    <cellStyle name="40% - Accent5 6" xfId="1215"/>
    <cellStyle name="40% - Accent5 6 2" xfId="1216"/>
    <cellStyle name="40% - Accent5 6_Display" xfId="1217"/>
    <cellStyle name="40% - Accent5 7" xfId="1218"/>
    <cellStyle name="40% - Accent5 8" xfId="1219"/>
    <cellStyle name="40% - Accent5 9" xfId="1220"/>
    <cellStyle name="40% - Accent5 9 2" xfId="1221"/>
    <cellStyle name="40% - Accent5 9 2 2" xfId="1222"/>
    <cellStyle name="40% - Accent5 9 3" xfId="1223"/>
    <cellStyle name="40% - Accent5 9 4" xfId="1224"/>
    <cellStyle name="40% - Accent5 9 5" xfId="1225"/>
    <cellStyle name="40% - Accent6 10" xfId="1226"/>
    <cellStyle name="40% - Accent6 10 2" xfId="1227"/>
    <cellStyle name="40% - Accent6 10 3" xfId="1228"/>
    <cellStyle name="40% - Accent6 11" xfId="1229"/>
    <cellStyle name="40% - Accent6 11 2" xfId="1230"/>
    <cellStyle name="40% - Accent6 11 3" xfId="1231"/>
    <cellStyle name="40% - Accent6 12" xfId="1232"/>
    <cellStyle name="40% - Accent6 12 2" xfId="1233"/>
    <cellStyle name="40% - Accent6 12 3" xfId="1234"/>
    <cellStyle name="40% - Accent6 13" xfId="1235"/>
    <cellStyle name="40% - Accent6 13 2" xfId="1236"/>
    <cellStyle name="40% - Accent6 13 3" xfId="1237"/>
    <cellStyle name="40% - Accent6 14" xfId="1238"/>
    <cellStyle name="40% - Accent6 14 2" xfId="1239"/>
    <cellStyle name="40% - Accent6 14 3" xfId="1240"/>
    <cellStyle name="40% - Accent6 15" xfId="1241"/>
    <cellStyle name="40% - Accent6 15 2" xfId="1242"/>
    <cellStyle name="40% - Accent6 15 3" xfId="1243"/>
    <cellStyle name="40% - Accent6 16" xfId="1244"/>
    <cellStyle name="40% - Accent6 17" xfId="1245"/>
    <cellStyle name="40% - Accent6 18" xfId="1246"/>
    <cellStyle name="40% - Accent6 19" xfId="1247"/>
    <cellStyle name="40% - Accent6 2" xfId="1248"/>
    <cellStyle name="40% - Accent6 2 10" xfId="1249"/>
    <cellStyle name="40% - Accent6 2 11" xfId="1250"/>
    <cellStyle name="40% - Accent6 2 12" xfId="1251"/>
    <cellStyle name="40% - Accent6 2 13" xfId="1252"/>
    <cellStyle name="40% - Accent6 2 14" xfId="1253"/>
    <cellStyle name="40% - Accent6 2 15" xfId="1254"/>
    <cellStyle name="40% - Accent6 2 2" xfId="1255"/>
    <cellStyle name="40% - Accent6 2 3" xfId="1256"/>
    <cellStyle name="40% - Accent6 2 4" xfId="1257"/>
    <cellStyle name="40% - Accent6 2 5" xfId="1258"/>
    <cellStyle name="40% - Accent6 2 6" xfId="1259"/>
    <cellStyle name="40% - Accent6 2 7" xfId="1260"/>
    <cellStyle name="40% - Accent6 2 8" xfId="1261"/>
    <cellStyle name="40% - Accent6 2 9" xfId="1262"/>
    <cellStyle name="40% - Accent6 2_Display" xfId="1263"/>
    <cellStyle name="40% - Accent6 20" xfId="4328"/>
    <cellStyle name="40% - Accent6 3" xfId="1264"/>
    <cellStyle name="40% - Accent6 3 2" xfId="1265"/>
    <cellStyle name="40% - Accent6 3 3" xfId="1266"/>
    <cellStyle name="40% - Accent6 3 4" xfId="1267"/>
    <cellStyle name="40% - Accent6 3 5" xfId="1268"/>
    <cellStyle name="40% - Accent6 3 5 2" xfId="1269"/>
    <cellStyle name="40% - Accent6 3 6" xfId="1270"/>
    <cellStyle name="40% - Accent6 3 7" xfId="1271"/>
    <cellStyle name="40% - Accent6 3 8" xfId="1272"/>
    <cellStyle name="40% - Accent6 3 9" xfId="1273"/>
    <cellStyle name="40% - Accent6 3_Display" xfId="1274"/>
    <cellStyle name="40% - Accent6 4" xfId="1275"/>
    <cellStyle name="40% - Accent6 4 2" xfId="1276"/>
    <cellStyle name="40% - Accent6 4_Display" xfId="1277"/>
    <cellStyle name="40% - Accent6 5" xfId="1278"/>
    <cellStyle name="40% - Accent6 5 2" xfId="1279"/>
    <cellStyle name="40% - Accent6 5_Display" xfId="1280"/>
    <cellStyle name="40% - Accent6 6" xfId="1281"/>
    <cellStyle name="40% - Accent6 6 2" xfId="1282"/>
    <cellStyle name="40% - Accent6 6_Display" xfId="1283"/>
    <cellStyle name="40% - Accent6 7" xfId="1284"/>
    <cellStyle name="40% - Accent6 8" xfId="1285"/>
    <cellStyle name="40% - Accent6 9" xfId="1286"/>
    <cellStyle name="40% - Accent6 9 2" xfId="1287"/>
    <cellStyle name="40% - Accent6 9 2 2" xfId="1288"/>
    <cellStyle name="40% - Accent6 9 3" xfId="1289"/>
    <cellStyle name="40% - Accent6 9 4" xfId="1290"/>
    <cellStyle name="40% - Accent6 9 5" xfId="1291"/>
    <cellStyle name="40% - 强调文字颜色 1" xfId="1292"/>
    <cellStyle name="40% - 强调文字颜色 2" xfId="1293"/>
    <cellStyle name="40% - 强调文字颜色 3" xfId="1294"/>
    <cellStyle name="40% - 强调文字颜色 4" xfId="1295"/>
    <cellStyle name="40% - 强调文字颜色 5" xfId="1296"/>
    <cellStyle name="40% - 强调文字颜色 6" xfId="1297"/>
    <cellStyle name="40% - 輔色1" xfId="1298"/>
    <cellStyle name="40% - 輔色2" xfId="1299"/>
    <cellStyle name="40% - 輔色3" xfId="1300"/>
    <cellStyle name="40% - 輔色4" xfId="1301"/>
    <cellStyle name="40% - 輔色5" xfId="1302"/>
    <cellStyle name="40% - 輔色6" xfId="1303"/>
    <cellStyle name="60% - Accent1 10" xfId="1304"/>
    <cellStyle name="60% - Accent1 10 2" xfId="1305"/>
    <cellStyle name="60% - Accent1 10 3" xfId="1306"/>
    <cellStyle name="60% - Accent1 11" xfId="1307"/>
    <cellStyle name="60% - Accent1 11 2" xfId="1308"/>
    <cellStyle name="60% - Accent1 11 3" xfId="1309"/>
    <cellStyle name="60% - Accent1 12" xfId="1310"/>
    <cellStyle name="60% - Accent1 12 2" xfId="1311"/>
    <cellStyle name="60% - Accent1 12 3" xfId="1312"/>
    <cellStyle name="60% - Accent1 13" xfId="1313"/>
    <cellStyle name="60% - Accent1 13 2" xfId="1314"/>
    <cellStyle name="60% - Accent1 13 3" xfId="1315"/>
    <cellStyle name="60% - Accent1 14" xfId="1316"/>
    <cellStyle name="60% - Accent1 14 2" xfId="1317"/>
    <cellStyle name="60% - Accent1 14 3" xfId="1318"/>
    <cellStyle name="60% - Accent1 15" xfId="1319"/>
    <cellStyle name="60% - Accent1 15 2" xfId="1320"/>
    <cellStyle name="60% - Accent1 15 3" xfId="1321"/>
    <cellStyle name="60% - Accent1 16" xfId="1322"/>
    <cellStyle name="60% - Accent1 17" xfId="1323"/>
    <cellStyle name="60% - Accent1 18" xfId="1324"/>
    <cellStyle name="60% - Accent1 19" xfId="1325"/>
    <cellStyle name="60% - Accent1 2" xfId="1326"/>
    <cellStyle name="60% - Accent1 2 10" xfId="1327"/>
    <cellStyle name="60% - Accent1 2 11" xfId="1328"/>
    <cellStyle name="60% - Accent1 2 12" xfId="1329"/>
    <cellStyle name="60% - Accent1 2 13" xfId="1330"/>
    <cellStyle name="60% - Accent1 2 14" xfId="1331"/>
    <cellStyle name="60% - Accent1 2 15" xfId="1332"/>
    <cellStyle name="60% - Accent1 2 2" xfId="1333"/>
    <cellStyle name="60% - Accent1 2 3" xfId="1334"/>
    <cellStyle name="60% - Accent1 2 4" xfId="1335"/>
    <cellStyle name="60% - Accent1 2 5" xfId="1336"/>
    <cellStyle name="60% - Accent1 2 6" xfId="1337"/>
    <cellStyle name="60% - Accent1 2 7" xfId="1338"/>
    <cellStyle name="60% - Accent1 2 8" xfId="1339"/>
    <cellStyle name="60% - Accent1 2 9" xfId="1340"/>
    <cellStyle name="60% - Accent1 20" xfId="4329"/>
    <cellStyle name="60% - Accent1 3" xfId="1341"/>
    <cellStyle name="60% - Accent1 3 2" xfId="1342"/>
    <cellStyle name="60% - Accent1 3 3" xfId="1343"/>
    <cellStyle name="60% - Accent1 3 4" xfId="1344"/>
    <cellStyle name="60% - Accent1 3 5" xfId="1345"/>
    <cellStyle name="60% - Accent1 3 5 2" xfId="1346"/>
    <cellStyle name="60% - Accent1 3 6" xfId="1347"/>
    <cellStyle name="60% - Accent1 3 7" xfId="1348"/>
    <cellStyle name="60% - Accent1 3 8" xfId="1349"/>
    <cellStyle name="60% - Accent1 3 9" xfId="1350"/>
    <cellStyle name="60% - Accent1 4" xfId="1351"/>
    <cellStyle name="60% - Accent1 4 2" xfId="1352"/>
    <cellStyle name="60% - Accent1 5" xfId="1353"/>
    <cellStyle name="60% - Accent1 5 2" xfId="1354"/>
    <cellStyle name="60% - Accent1 6" xfId="1355"/>
    <cellStyle name="60% - Accent1 6 2" xfId="1356"/>
    <cellStyle name="60% - Accent1 7" xfId="1357"/>
    <cellStyle name="60% - Accent1 8" xfId="1358"/>
    <cellStyle name="60% - Accent1 9" xfId="1359"/>
    <cellStyle name="60% - Accent1 9 2" xfId="1360"/>
    <cellStyle name="60% - Accent1 9 2 2" xfId="1361"/>
    <cellStyle name="60% - Accent1 9 3" xfId="1362"/>
    <cellStyle name="60% - Accent1 9 4" xfId="1363"/>
    <cellStyle name="60% - Accent1 9 5" xfId="1364"/>
    <cellStyle name="60% - Accent2 10" xfId="1365"/>
    <cellStyle name="60% - Accent2 10 2" xfId="1366"/>
    <cellStyle name="60% - Accent2 10 3" xfId="1367"/>
    <cellStyle name="60% - Accent2 11" xfId="1368"/>
    <cellStyle name="60% - Accent2 11 2" xfId="1369"/>
    <cellStyle name="60% - Accent2 11 3" xfId="1370"/>
    <cellStyle name="60% - Accent2 12" xfId="1371"/>
    <cellStyle name="60% - Accent2 12 2" xfId="1372"/>
    <cellStyle name="60% - Accent2 12 3" xfId="1373"/>
    <cellStyle name="60% - Accent2 13" xfId="1374"/>
    <cellStyle name="60% - Accent2 13 2" xfId="1375"/>
    <cellStyle name="60% - Accent2 13 3" xfId="1376"/>
    <cellStyle name="60% - Accent2 14" xfId="1377"/>
    <cellStyle name="60% - Accent2 14 2" xfId="1378"/>
    <cellStyle name="60% - Accent2 14 3" xfId="1379"/>
    <cellStyle name="60% - Accent2 15" xfId="1380"/>
    <cellStyle name="60% - Accent2 15 2" xfId="1381"/>
    <cellStyle name="60% - Accent2 15 3" xfId="1382"/>
    <cellStyle name="60% - Accent2 16" xfId="1383"/>
    <cellStyle name="60% - Accent2 17" xfId="1384"/>
    <cellStyle name="60% - Accent2 18" xfId="1385"/>
    <cellStyle name="60% - Accent2 19" xfId="1386"/>
    <cellStyle name="60% - Accent2 2" xfId="1387"/>
    <cellStyle name="60% - Accent2 2 10" xfId="1388"/>
    <cellStyle name="60% - Accent2 2 11" xfId="1389"/>
    <cellStyle name="60% - Accent2 2 12" xfId="1390"/>
    <cellStyle name="60% - Accent2 2 13" xfId="1391"/>
    <cellStyle name="60% - Accent2 2 14" xfId="1392"/>
    <cellStyle name="60% - Accent2 2 15" xfId="1393"/>
    <cellStyle name="60% - Accent2 2 2" xfId="1394"/>
    <cellStyle name="60% - Accent2 2 3" xfId="1395"/>
    <cellStyle name="60% - Accent2 2 4" xfId="1396"/>
    <cellStyle name="60% - Accent2 2 5" xfId="1397"/>
    <cellStyle name="60% - Accent2 2 6" xfId="1398"/>
    <cellStyle name="60% - Accent2 2 7" xfId="1399"/>
    <cellStyle name="60% - Accent2 2 8" xfId="1400"/>
    <cellStyle name="60% - Accent2 2 9" xfId="1401"/>
    <cellStyle name="60% - Accent2 20" xfId="4330"/>
    <cellStyle name="60% - Accent2 3" xfId="1402"/>
    <cellStyle name="60% - Accent2 3 2" xfId="1403"/>
    <cellStyle name="60% - Accent2 3 3" xfId="1404"/>
    <cellStyle name="60% - Accent2 3 4" xfId="1405"/>
    <cellStyle name="60% - Accent2 3 5" xfId="1406"/>
    <cellStyle name="60% - Accent2 3 6" xfId="1407"/>
    <cellStyle name="60% - Accent2 3 7" xfId="1408"/>
    <cellStyle name="60% - Accent2 3 8" xfId="1409"/>
    <cellStyle name="60% - Accent2 4" xfId="1410"/>
    <cellStyle name="60% - Accent2 4 2" xfId="1411"/>
    <cellStyle name="60% - Accent2 5" xfId="1412"/>
    <cellStyle name="60% - Accent2 5 2" xfId="1413"/>
    <cellStyle name="60% - Accent2 6" xfId="1414"/>
    <cellStyle name="60% - Accent2 6 2" xfId="1415"/>
    <cellStyle name="60% - Accent2 7" xfId="1416"/>
    <cellStyle name="60% - Accent2 8" xfId="1417"/>
    <cellStyle name="60% - Accent2 9" xfId="1418"/>
    <cellStyle name="60% - Accent2 9 2" xfId="1419"/>
    <cellStyle name="60% - Accent2 9 3" xfId="1420"/>
    <cellStyle name="60% - Accent2 9 4" xfId="1421"/>
    <cellStyle name="60% - Accent3 10" xfId="1422"/>
    <cellStyle name="60% - Accent3 10 2" xfId="1423"/>
    <cellStyle name="60% - Accent3 10 3" xfId="1424"/>
    <cellStyle name="60% - Accent3 11" xfId="1425"/>
    <cellStyle name="60% - Accent3 11 2" xfId="1426"/>
    <cellStyle name="60% - Accent3 11 3" xfId="1427"/>
    <cellStyle name="60% - Accent3 12" xfId="1428"/>
    <cellStyle name="60% - Accent3 12 2" xfId="1429"/>
    <cellStyle name="60% - Accent3 12 3" xfId="1430"/>
    <cellStyle name="60% - Accent3 13" xfId="1431"/>
    <cellStyle name="60% - Accent3 13 2" xfId="1432"/>
    <cellStyle name="60% - Accent3 13 3" xfId="1433"/>
    <cellStyle name="60% - Accent3 14" xfId="1434"/>
    <cellStyle name="60% - Accent3 14 2" xfId="1435"/>
    <cellStyle name="60% - Accent3 14 3" xfId="1436"/>
    <cellStyle name="60% - Accent3 15" xfId="1437"/>
    <cellStyle name="60% - Accent3 15 2" xfId="1438"/>
    <cellStyle name="60% - Accent3 15 3" xfId="1439"/>
    <cellStyle name="60% - Accent3 16" xfId="1440"/>
    <cellStyle name="60% - Accent3 17" xfId="1441"/>
    <cellStyle name="60% - Accent3 18" xfId="1442"/>
    <cellStyle name="60% - Accent3 19" xfId="1443"/>
    <cellStyle name="60% - Accent3 2" xfId="1444"/>
    <cellStyle name="60% - Accent3 2 10" xfId="1445"/>
    <cellStyle name="60% - Accent3 2 11" xfId="1446"/>
    <cellStyle name="60% - Accent3 2 12" xfId="1447"/>
    <cellStyle name="60% - Accent3 2 13" xfId="1448"/>
    <cellStyle name="60% - Accent3 2 14" xfId="1449"/>
    <cellStyle name="60% - Accent3 2 15" xfId="1450"/>
    <cellStyle name="60% - Accent3 2 2" xfId="1451"/>
    <cellStyle name="60% - Accent3 2 3" xfId="1452"/>
    <cellStyle name="60% - Accent3 2 4" xfId="1453"/>
    <cellStyle name="60% - Accent3 2 5" xfId="1454"/>
    <cellStyle name="60% - Accent3 2 6" xfId="1455"/>
    <cellStyle name="60% - Accent3 2 7" xfId="1456"/>
    <cellStyle name="60% - Accent3 2 8" xfId="1457"/>
    <cellStyle name="60% - Accent3 2 9" xfId="1458"/>
    <cellStyle name="60% - Accent3 20" xfId="4331"/>
    <cellStyle name="60% - Accent3 3" xfId="1459"/>
    <cellStyle name="60% - Accent3 3 2" xfId="1460"/>
    <cellStyle name="60% - Accent3 3 3" xfId="1461"/>
    <cellStyle name="60% - Accent3 3 4" xfId="1462"/>
    <cellStyle name="60% - Accent3 3 5" xfId="1463"/>
    <cellStyle name="60% - Accent3 3 5 2" xfId="1464"/>
    <cellStyle name="60% - Accent3 3 6" xfId="1465"/>
    <cellStyle name="60% - Accent3 3 7" xfId="1466"/>
    <cellStyle name="60% - Accent3 3 8" xfId="1467"/>
    <cellStyle name="60% - Accent3 3 9" xfId="1468"/>
    <cellStyle name="60% - Accent3 4" xfId="1469"/>
    <cellStyle name="60% - Accent3 4 2" xfId="1470"/>
    <cellStyle name="60% - Accent3 5" xfId="1471"/>
    <cellStyle name="60% - Accent3 5 2" xfId="1472"/>
    <cellStyle name="60% - Accent3 6" xfId="1473"/>
    <cellStyle name="60% - Accent3 6 2" xfId="1474"/>
    <cellStyle name="60% - Accent3 7" xfId="1475"/>
    <cellStyle name="60% - Accent3 8" xfId="1476"/>
    <cellStyle name="60% - Accent3 9" xfId="1477"/>
    <cellStyle name="60% - Accent3 9 2" xfId="1478"/>
    <cellStyle name="60% - Accent3 9 2 2" xfId="1479"/>
    <cellStyle name="60% - Accent3 9 3" xfId="1480"/>
    <cellStyle name="60% - Accent3 9 4" xfId="1481"/>
    <cellStyle name="60% - Accent3 9 5" xfId="1482"/>
    <cellStyle name="60% - Accent4 10" xfId="1483"/>
    <cellStyle name="60% - Accent4 10 2" xfId="1484"/>
    <cellStyle name="60% - Accent4 10 3" xfId="1485"/>
    <cellStyle name="60% - Accent4 11" xfId="1486"/>
    <cellStyle name="60% - Accent4 11 2" xfId="1487"/>
    <cellStyle name="60% - Accent4 11 3" xfId="1488"/>
    <cellStyle name="60% - Accent4 12" xfId="1489"/>
    <cellStyle name="60% - Accent4 12 2" xfId="1490"/>
    <cellStyle name="60% - Accent4 12 3" xfId="1491"/>
    <cellStyle name="60% - Accent4 13" xfId="1492"/>
    <cellStyle name="60% - Accent4 13 2" xfId="1493"/>
    <cellStyle name="60% - Accent4 13 3" xfId="1494"/>
    <cellStyle name="60% - Accent4 14" xfId="1495"/>
    <cellStyle name="60% - Accent4 14 2" xfId="1496"/>
    <cellStyle name="60% - Accent4 14 3" xfId="1497"/>
    <cellStyle name="60% - Accent4 15" xfId="1498"/>
    <cellStyle name="60% - Accent4 15 2" xfId="1499"/>
    <cellStyle name="60% - Accent4 15 3" xfId="1500"/>
    <cellStyle name="60% - Accent4 16" xfId="1501"/>
    <cellStyle name="60% - Accent4 17" xfId="1502"/>
    <cellStyle name="60% - Accent4 18" xfId="1503"/>
    <cellStyle name="60% - Accent4 19" xfId="1504"/>
    <cellStyle name="60% - Accent4 2" xfId="1505"/>
    <cellStyle name="60% - Accent4 2 10" xfId="1506"/>
    <cellStyle name="60% - Accent4 2 11" xfId="1507"/>
    <cellStyle name="60% - Accent4 2 12" xfId="1508"/>
    <cellStyle name="60% - Accent4 2 13" xfId="1509"/>
    <cellStyle name="60% - Accent4 2 14" xfId="1510"/>
    <cellStyle name="60% - Accent4 2 15" xfId="1511"/>
    <cellStyle name="60% - Accent4 2 2" xfId="1512"/>
    <cellStyle name="60% - Accent4 2 3" xfId="1513"/>
    <cellStyle name="60% - Accent4 2 4" xfId="1514"/>
    <cellStyle name="60% - Accent4 2 5" xfId="1515"/>
    <cellStyle name="60% - Accent4 2 6" xfId="1516"/>
    <cellStyle name="60% - Accent4 2 7" xfId="1517"/>
    <cellStyle name="60% - Accent4 2 8" xfId="1518"/>
    <cellStyle name="60% - Accent4 2 9" xfId="1519"/>
    <cellStyle name="60% - Accent4 20" xfId="4332"/>
    <cellStyle name="60% - Accent4 3" xfId="1520"/>
    <cellStyle name="60% - Accent4 3 2" xfId="1521"/>
    <cellStyle name="60% - Accent4 3 3" xfId="1522"/>
    <cellStyle name="60% - Accent4 3 4" xfId="1523"/>
    <cellStyle name="60% - Accent4 3 5" xfId="1524"/>
    <cellStyle name="60% - Accent4 3 5 2" xfId="1525"/>
    <cellStyle name="60% - Accent4 3 6" xfId="1526"/>
    <cellStyle name="60% - Accent4 3 7" xfId="1527"/>
    <cellStyle name="60% - Accent4 3 8" xfId="1528"/>
    <cellStyle name="60% - Accent4 3 9" xfId="1529"/>
    <cellStyle name="60% - Accent4 4" xfId="1530"/>
    <cellStyle name="60% - Accent4 4 2" xfId="1531"/>
    <cellStyle name="60% - Accent4 5" xfId="1532"/>
    <cellStyle name="60% - Accent4 5 2" xfId="1533"/>
    <cellStyle name="60% - Accent4 6" xfId="1534"/>
    <cellStyle name="60% - Accent4 6 2" xfId="1535"/>
    <cellStyle name="60% - Accent4 7" xfId="1536"/>
    <cellStyle name="60% - Accent4 8" xfId="1537"/>
    <cellStyle name="60% - Accent4 9" xfId="1538"/>
    <cellStyle name="60% - Accent4 9 2" xfId="1539"/>
    <cellStyle name="60% - Accent4 9 2 2" xfId="1540"/>
    <cellStyle name="60% - Accent4 9 3" xfId="1541"/>
    <cellStyle name="60% - Accent4 9 4" xfId="1542"/>
    <cellStyle name="60% - Accent4 9 5" xfId="1543"/>
    <cellStyle name="60% - Accent5 10" xfId="1544"/>
    <cellStyle name="60% - Accent5 10 2" xfId="1545"/>
    <cellStyle name="60% - Accent5 10 3" xfId="1546"/>
    <cellStyle name="60% - Accent5 11" xfId="1547"/>
    <cellStyle name="60% - Accent5 11 2" xfId="1548"/>
    <cellStyle name="60% - Accent5 11 3" xfId="1549"/>
    <cellStyle name="60% - Accent5 12" xfId="1550"/>
    <cellStyle name="60% - Accent5 12 2" xfId="1551"/>
    <cellStyle name="60% - Accent5 12 3" xfId="1552"/>
    <cellStyle name="60% - Accent5 13" xfId="1553"/>
    <cellStyle name="60% - Accent5 13 2" xfId="1554"/>
    <cellStyle name="60% - Accent5 13 3" xfId="1555"/>
    <cellStyle name="60% - Accent5 14" xfId="1556"/>
    <cellStyle name="60% - Accent5 14 2" xfId="1557"/>
    <cellStyle name="60% - Accent5 14 3" xfId="1558"/>
    <cellStyle name="60% - Accent5 15" xfId="1559"/>
    <cellStyle name="60% - Accent5 15 2" xfId="1560"/>
    <cellStyle name="60% - Accent5 15 3" xfId="1561"/>
    <cellStyle name="60% - Accent5 16" xfId="1562"/>
    <cellStyle name="60% - Accent5 17" xfId="1563"/>
    <cellStyle name="60% - Accent5 18" xfId="1564"/>
    <cellStyle name="60% - Accent5 19" xfId="1565"/>
    <cellStyle name="60% - Accent5 2" xfId="1566"/>
    <cellStyle name="60% - Accent5 2 10" xfId="1567"/>
    <cellStyle name="60% - Accent5 2 11" xfId="1568"/>
    <cellStyle name="60% - Accent5 2 12" xfId="1569"/>
    <cellStyle name="60% - Accent5 2 13" xfId="1570"/>
    <cellStyle name="60% - Accent5 2 14" xfId="1571"/>
    <cellStyle name="60% - Accent5 2 15" xfId="1572"/>
    <cellStyle name="60% - Accent5 2 2" xfId="1573"/>
    <cellStyle name="60% - Accent5 2 3" xfId="1574"/>
    <cellStyle name="60% - Accent5 2 4" xfId="1575"/>
    <cellStyle name="60% - Accent5 2 5" xfId="1576"/>
    <cellStyle name="60% - Accent5 2 6" xfId="1577"/>
    <cellStyle name="60% - Accent5 2 7" xfId="1578"/>
    <cellStyle name="60% - Accent5 2 8" xfId="1579"/>
    <cellStyle name="60% - Accent5 2 9" xfId="1580"/>
    <cellStyle name="60% - Accent5 20" xfId="4333"/>
    <cellStyle name="60% - Accent5 3" xfId="1581"/>
    <cellStyle name="60% - Accent5 3 2" xfId="1582"/>
    <cellStyle name="60% - Accent5 3 3" xfId="1583"/>
    <cellStyle name="60% - Accent5 3 4" xfId="1584"/>
    <cellStyle name="60% - Accent5 3 5" xfId="1585"/>
    <cellStyle name="60% - Accent5 3 5 2" xfId="1586"/>
    <cellStyle name="60% - Accent5 3 6" xfId="1587"/>
    <cellStyle name="60% - Accent5 3 7" xfId="1588"/>
    <cellStyle name="60% - Accent5 3 8" xfId="1589"/>
    <cellStyle name="60% - Accent5 3 9" xfId="1590"/>
    <cellStyle name="60% - Accent5 4" xfId="1591"/>
    <cellStyle name="60% - Accent5 4 2" xfId="1592"/>
    <cellStyle name="60% - Accent5 5" xfId="1593"/>
    <cellStyle name="60% - Accent5 5 2" xfId="1594"/>
    <cellStyle name="60% - Accent5 6" xfId="1595"/>
    <cellStyle name="60% - Accent5 6 2" xfId="1596"/>
    <cellStyle name="60% - Accent5 7" xfId="1597"/>
    <cellStyle name="60% - Accent5 8" xfId="1598"/>
    <cellStyle name="60% - Accent5 9" xfId="1599"/>
    <cellStyle name="60% - Accent5 9 2" xfId="1600"/>
    <cellStyle name="60% - Accent5 9 2 2" xfId="1601"/>
    <cellStyle name="60% - Accent5 9 3" xfId="1602"/>
    <cellStyle name="60% - Accent5 9 4" xfId="1603"/>
    <cellStyle name="60% - Accent5 9 5" xfId="1604"/>
    <cellStyle name="60% - Accent6 10" xfId="1605"/>
    <cellStyle name="60% - Accent6 10 2" xfId="1606"/>
    <cellStyle name="60% - Accent6 10 3" xfId="1607"/>
    <cellStyle name="60% - Accent6 11" xfId="1608"/>
    <cellStyle name="60% - Accent6 11 2" xfId="1609"/>
    <cellStyle name="60% - Accent6 11 3" xfId="1610"/>
    <cellStyle name="60% - Accent6 12" xfId="1611"/>
    <cellStyle name="60% - Accent6 12 2" xfId="1612"/>
    <cellStyle name="60% - Accent6 12 3" xfId="1613"/>
    <cellStyle name="60% - Accent6 13" xfId="1614"/>
    <cellStyle name="60% - Accent6 13 2" xfId="1615"/>
    <cellStyle name="60% - Accent6 13 3" xfId="1616"/>
    <cellStyle name="60% - Accent6 14" xfId="1617"/>
    <cellStyle name="60% - Accent6 14 2" xfId="1618"/>
    <cellStyle name="60% - Accent6 14 3" xfId="1619"/>
    <cellStyle name="60% - Accent6 15" xfId="1620"/>
    <cellStyle name="60% - Accent6 15 2" xfId="1621"/>
    <cellStyle name="60% - Accent6 15 3" xfId="1622"/>
    <cellStyle name="60% - Accent6 16" xfId="1623"/>
    <cellStyle name="60% - Accent6 17" xfId="1624"/>
    <cellStyle name="60% - Accent6 18" xfId="1625"/>
    <cellStyle name="60% - Accent6 19" xfId="1626"/>
    <cellStyle name="60% - Accent6 2" xfId="1627"/>
    <cellStyle name="60% - Accent6 2 10" xfId="1628"/>
    <cellStyle name="60% - Accent6 2 11" xfId="1629"/>
    <cellStyle name="60% - Accent6 2 12" xfId="1630"/>
    <cellStyle name="60% - Accent6 2 13" xfId="1631"/>
    <cellStyle name="60% - Accent6 2 14" xfId="1632"/>
    <cellStyle name="60% - Accent6 2 15" xfId="1633"/>
    <cellStyle name="60% - Accent6 2 2" xfId="1634"/>
    <cellStyle name="60% - Accent6 2 3" xfId="1635"/>
    <cellStyle name="60% - Accent6 2 4" xfId="1636"/>
    <cellStyle name="60% - Accent6 2 5" xfId="1637"/>
    <cellStyle name="60% - Accent6 2 6" xfId="1638"/>
    <cellStyle name="60% - Accent6 2 7" xfId="1639"/>
    <cellStyle name="60% - Accent6 2 8" xfId="1640"/>
    <cellStyle name="60% - Accent6 2 9" xfId="1641"/>
    <cellStyle name="60% - Accent6 20" xfId="4334"/>
    <cellStyle name="60% - Accent6 3" xfId="1642"/>
    <cellStyle name="60% - Accent6 3 2" xfId="1643"/>
    <cellStyle name="60% - Accent6 3 3" xfId="1644"/>
    <cellStyle name="60% - Accent6 3 4" xfId="1645"/>
    <cellStyle name="60% - Accent6 3 5" xfId="1646"/>
    <cellStyle name="60% - Accent6 3 5 2" xfId="1647"/>
    <cellStyle name="60% - Accent6 3 6" xfId="1648"/>
    <cellStyle name="60% - Accent6 3 7" xfId="1649"/>
    <cellStyle name="60% - Accent6 3 8" xfId="1650"/>
    <cellStyle name="60% - Accent6 3 9" xfId="1651"/>
    <cellStyle name="60% - Accent6 4" xfId="1652"/>
    <cellStyle name="60% - Accent6 4 2" xfId="1653"/>
    <cellStyle name="60% - Accent6 5" xfId="1654"/>
    <cellStyle name="60% - Accent6 5 2" xfId="1655"/>
    <cellStyle name="60% - Accent6 6" xfId="1656"/>
    <cellStyle name="60% - Accent6 6 2" xfId="1657"/>
    <cellStyle name="60% - Accent6 7" xfId="1658"/>
    <cellStyle name="60% - Accent6 8" xfId="1659"/>
    <cellStyle name="60% - Accent6 9" xfId="1660"/>
    <cellStyle name="60% - Accent6 9 2" xfId="1661"/>
    <cellStyle name="60% - Accent6 9 2 2" xfId="1662"/>
    <cellStyle name="60% - Accent6 9 3" xfId="1663"/>
    <cellStyle name="60% - Accent6 9 4" xfId="1664"/>
    <cellStyle name="60% - Accent6 9 5" xfId="1665"/>
    <cellStyle name="60% - 强调文字颜色 1" xfId="1666"/>
    <cellStyle name="60% - 强调文字颜色 2" xfId="1667"/>
    <cellStyle name="60% - 强调文字颜色 3" xfId="1668"/>
    <cellStyle name="60% - 强调文字颜色 4" xfId="1669"/>
    <cellStyle name="60% - 强调文字颜色 5" xfId="1670"/>
    <cellStyle name="60% - 强调文字颜色 6" xfId="1671"/>
    <cellStyle name="60% - 輔色1" xfId="1672"/>
    <cellStyle name="60% - 輔色2" xfId="1673"/>
    <cellStyle name="60% - 輔色3" xfId="1674"/>
    <cellStyle name="60% - 輔色4" xfId="1675"/>
    <cellStyle name="60% - 輔色5" xfId="1676"/>
    <cellStyle name="60% - 輔色6" xfId="1677"/>
    <cellStyle name="Accent1 10" xfId="1678"/>
    <cellStyle name="Accent1 10 2" xfId="1679"/>
    <cellStyle name="Accent1 10 3" xfId="1680"/>
    <cellStyle name="Accent1 11" xfId="1681"/>
    <cellStyle name="Accent1 11 2" xfId="1682"/>
    <cellStyle name="Accent1 11 3" xfId="1683"/>
    <cellStyle name="Accent1 12" xfId="1684"/>
    <cellStyle name="Accent1 12 2" xfId="1685"/>
    <cellStyle name="Accent1 12 3" xfId="1686"/>
    <cellStyle name="Accent1 13" xfId="1687"/>
    <cellStyle name="Accent1 13 2" xfId="1688"/>
    <cellStyle name="Accent1 13 3" xfId="1689"/>
    <cellStyle name="Accent1 14" xfId="1690"/>
    <cellStyle name="Accent1 14 2" xfId="1691"/>
    <cellStyle name="Accent1 14 3" xfId="1692"/>
    <cellStyle name="Accent1 15" xfId="1693"/>
    <cellStyle name="Accent1 15 2" xfId="1694"/>
    <cellStyle name="Accent1 15 3" xfId="1695"/>
    <cellStyle name="Accent1 16" xfId="1696"/>
    <cellStyle name="Accent1 17" xfId="1697"/>
    <cellStyle name="Accent1 18" xfId="1698"/>
    <cellStyle name="Accent1 19" xfId="1699"/>
    <cellStyle name="Accent1 2" xfId="1700"/>
    <cellStyle name="Accent1 2 10" xfId="1701"/>
    <cellStyle name="Accent1 2 11" xfId="1702"/>
    <cellStyle name="Accent1 2 12" xfId="1703"/>
    <cellStyle name="Accent1 2 13" xfId="1704"/>
    <cellStyle name="Accent1 2 14" xfId="1705"/>
    <cellStyle name="Accent1 2 15" xfId="1706"/>
    <cellStyle name="Accent1 2 2" xfId="1707"/>
    <cellStyle name="Accent1 2 3" xfId="1708"/>
    <cellStyle name="Accent1 2 4" xfId="1709"/>
    <cellStyle name="Accent1 2 5" xfId="1710"/>
    <cellStyle name="Accent1 2 6" xfId="1711"/>
    <cellStyle name="Accent1 2 7" xfId="1712"/>
    <cellStyle name="Accent1 2 8" xfId="1713"/>
    <cellStyle name="Accent1 2 9" xfId="1714"/>
    <cellStyle name="Accent1 20" xfId="4335"/>
    <cellStyle name="Accent1 3" xfId="1715"/>
    <cellStyle name="Accent1 3 2" xfId="1716"/>
    <cellStyle name="Accent1 3 3" xfId="1717"/>
    <cellStyle name="Accent1 3 4" xfId="1718"/>
    <cellStyle name="Accent1 3 5" xfId="1719"/>
    <cellStyle name="Accent1 3 5 2" xfId="1720"/>
    <cellStyle name="Accent1 3 6" xfId="1721"/>
    <cellStyle name="Accent1 3 7" xfId="1722"/>
    <cellStyle name="Accent1 3 8" xfId="1723"/>
    <cellStyle name="Accent1 3 9" xfId="1724"/>
    <cellStyle name="Accent1 4" xfId="1725"/>
    <cellStyle name="Accent1 4 2" xfId="1726"/>
    <cellStyle name="Accent1 5" xfId="1727"/>
    <cellStyle name="Accent1 5 2" xfId="1728"/>
    <cellStyle name="Accent1 6" xfId="1729"/>
    <cellStyle name="Accent1 6 2" xfId="1730"/>
    <cellStyle name="Accent1 7" xfId="1731"/>
    <cellStyle name="Accent1 8" xfId="1732"/>
    <cellStyle name="Accent1 9" xfId="1733"/>
    <cellStyle name="Accent1 9 2" xfId="1734"/>
    <cellStyle name="Accent1 9 2 2" xfId="1735"/>
    <cellStyle name="Accent1 9 3" xfId="1736"/>
    <cellStyle name="Accent1 9 4" xfId="1737"/>
    <cellStyle name="Accent1 9 5" xfId="1738"/>
    <cellStyle name="Accent2 10" xfId="1739"/>
    <cellStyle name="Accent2 10 2" xfId="1740"/>
    <cellStyle name="Accent2 10 3" xfId="1741"/>
    <cellStyle name="Accent2 11" xfId="1742"/>
    <cellStyle name="Accent2 11 2" xfId="1743"/>
    <cellStyle name="Accent2 11 3" xfId="1744"/>
    <cellStyle name="Accent2 12" xfId="1745"/>
    <cellStyle name="Accent2 12 2" xfId="1746"/>
    <cellStyle name="Accent2 12 3" xfId="1747"/>
    <cellStyle name="Accent2 13" xfId="1748"/>
    <cellStyle name="Accent2 13 2" xfId="1749"/>
    <cellStyle name="Accent2 13 3" xfId="1750"/>
    <cellStyle name="Accent2 14" xfId="1751"/>
    <cellStyle name="Accent2 14 2" xfId="1752"/>
    <cellStyle name="Accent2 14 3" xfId="1753"/>
    <cellStyle name="Accent2 15" xfId="1754"/>
    <cellStyle name="Accent2 15 2" xfId="1755"/>
    <cellStyle name="Accent2 15 3" xfId="1756"/>
    <cellStyle name="Accent2 16" xfId="1757"/>
    <cellStyle name="Accent2 17" xfId="1758"/>
    <cellStyle name="Accent2 18" xfId="1759"/>
    <cellStyle name="Accent2 19" xfId="1760"/>
    <cellStyle name="Accent2 2" xfId="1761"/>
    <cellStyle name="Accent2 2 10" xfId="1762"/>
    <cellStyle name="Accent2 2 11" xfId="1763"/>
    <cellStyle name="Accent2 2 12" xfId="1764"/>
    <cellStyle name="Accent2 2 13" xfId="1765"/>
    <cellStyle name="Accent2 2 14" xfId="1766"/>
    <cellStyle name="Accent2 2 15" xfId="1767"/>
    <cellStyle name="Accent2 2 2" xfId="1768"/>
    <cellStyle name="Accent2 2 3" xfId="1769"/>
    <cellStyle name="Accent2 2 4" xfId="1770"/>
    <cellStyle name="Accent2 2 5" xfId="1771"/>
    <cellStyle name="Accent2 2 6" xfId="1772"/>
    <cellStyle name="Accent2 2 7" xfId="1773"/>
    <cellStyle name="Accent2 2 8" xfId="1774"/>
    <cellStyle name="Accent2 2 9" xfId="1775"/>
    <cellStyle name="Accent2 20" xfId="4336"/>
    <cellStyle name="Accent2 3" xfId="1776"/>
    <cellStyle name="Accent2 3 2" xfId="1777"/>
    <cellStyle name="Accent2 3 3" xfId="1778"/>
    <cellStyle name="Accent2 3 4" xfId="1779"/>
    <cellStyle name="Accent2 3 5" xfId="1780"/>
    <cellStyle name="Accent2 3 5 2" xfId="1781"/>
    <cellStyle name="Accent2 3 6" xfId="1782"/>
    <cellStyle name="Accent2 3 7" xfId="1783"/>
    <cellStyle name="Accent2 3 8" xfId="1784"/>
    <cellStyle name="Accent2 3 9" xfId="1785"/>
    <cellStyle name="Accent2 4" xfId="1786"/>
    <cellStyle name="Accent2 4 2" xfId="1787"/>
    <cellStyle name="Accent2 5" xfId="1788"/>
    <cellStyle name="Accent2 5 2" xfId="1789"/>
    <cellStyle name="Accent2 6" xfId="1790"/>
    <cellStyle name="Accent2 6 2" xfId="1791"/>
    <cellStyle name="Accent2 7" xfId="1792"/>
    <cellStyle name="Accent2 8" xfId="1793"/>
    <cellStyle name="Accent2 9" xfId="1794"/>
    <cellStyle name="Accent2 9 2" xfId="1795"/>
    <cellStyle name="Accent2 9 2 2" xfId="1796"/>
    <cellStyle name="Accent2 9 3" xfId="1797"/>
    <cellStyle name="Accent2 9 4" xfId="1798"/>
    <cellStyle name="Accent2 9 5" xfId="1799"/>
    <cellStyle name="Accent3 10" xfId="1800"/>
    <cellStyle name="Accent3 10 2" xfId="1801"/>
    <cellStyle name="Accent3 10 3" xfId="1802"/>
    <cellStyle name="Accent3 11" xfId="1803"/>
    <cellStyle name="Accent3 11 2" xfId="1804"/>
    <cellStyle name="Accent3 11 3" xfId="1805"/>
    <cellStyle name="Accent3 12" xfId="1806"/>
    <cellStyle name="Accent3 12 2" xfId="1807"/>
    <cellStyle name="Accent3 12 3" xfId="1808"/>
    <cellStyle name="Accent3 13" xfId="1809"/>
    <cellStyle name="Accent3 13 2" xfId="1810"/>
    <cellStyle name="Accent3 13 3" xfId="1811"/>
    <cellStyle name="Accent3 14" xfId="1812"/>
    <cellStyle name="Accent3 14 2" xfId="1813"/>
    <cellStyle name="Accent3 14 3" xfId="1814"/>
    <cellStyle name="Accent3 15" xfId="1815"/>
    <cellStyle name="Accent3 15 2" xfId="1816"/>
    <cellStyle name="Accent3 15 3" xfId="1817"/>
    <cellStyle name="Accent3 16" xfId="1818"/>
    <cellStyle name="Accent3 17" xfId="1819"/>
    <cellStyle name="Accent3 18" xfId="1820"/>
    <cellStyle name="Accent3 19" xfId="1821"/>
    <cellStyle name="Accent3 2" xfId="1822"/>
    <cellStyle name="Accent3 2 10" xfId="1823"/>
    <cellStyle name="Accent3 2 11" xfId="1824"/>
    <cellStyle name="Accent3 2 12" xfId="1825"/>
    <cellStyle name="Accent3 2 13" xfId="1826"/>
    <cellStyle name="Accent3 2 14" xfId="1827"/>
    <cellStyle name="Accent3 2 15" xfId="1828"/>
    <cellStyle name="Accent3 2 2" xfId="1829"/>
    <cellStyle name="Accent3 2 3" xfId="1830"/>
    <cellStyle name="Accent3 2 4" xfId="1831"/>
    <cellStyle name="Accent3 2 5" xfId="1832"/>
    <cellStyle name="Accent3 2 6" xfId="1833"/>
    <cellStyle name="Accent3 2 7" xfId="1834"/>
    <cellStyle name="Accent3 2 8" xfId="1835"/>
    <cellStyle name="Accent3 2 9" xfId="1836"/>
    <cellStyle name="Accent3 20" xfId="4337"/>
    <cellStyle name="Accent3 3" xfId="1837"/>
    <cellStyle name="Accent3 3 2" xfId="1838"/>
    <cellStyle name="Accent3 3 3" xfId="1839"/>
    <cellStyle name="Accent3 3 4" xfId="1840"/>
    <cellStyle name="Accent3 3 5" xfId="1841"/>
    <cellStyle name="Accent3 3 5 2" xfId="1842"/>
    <cellStyle name="Accent3 3 6" xfId="1843"/>
    <cellStyle name="Accent3 3 7" xfId="1844"/>
    <cellStyle name="Accent3 3 8" xfId="1845"/>
    <cellStyle name="Accent3 3 9" xfId="1846"/>
    <cellStyle name="Accent3 4" xfId="1847"/>
    <cellStyle name="Accent3 4 2" xfId="1848"/>
    <cellStyle name="Accent3 5" xfId="1849"/>
    <cellStyle name="Accent3 5 2" xfId="1850"/>
    <cellStyle name="Accent3 6" xfId="1851"/>
    <cellStyle name="Accent3 6 2" xfId="1852"/>
    <cellStyle name="Accent3 7" xfId="1853"/>
    <cellStyle name="Accent3 8" xfId="1854"/>
    <cellStyle name="Accent3 9" xfId="1855"/>
    <cellStyle name="Accent3 9 2" xfId="1856"/>
    <cellStyle name="Accent3 9 2 2" xfId="1857"/>
    <cellStyle name="Accent3 9 3" xfId="1858"/>
    <cellStyle name="Accent3 9 4" xfId="1859"/>
    <cellStyle name="Accent3 9 5" xfId="1860"/>
    <cellStyle name="Accent4 10" xfId="1861"/>
    <cellStyle name="Accent4 10 2" xfId="1862"/>
    <cellStyle name="Accent4 10 3" xfId="1863"/>
    <cellStyle name="Accent4 11" xfId="1864"/>
    <cellStyle name="Accent4 11 2" xfId="1865"/>
    <cellStyle name="Accent4 11 3" xfId="1866"/>
    <cellStyle name="Accent4 12" xfId="1867"/>
    <cellStyle name="Accent4 12 2" xfId="1868"/>
    <cellStyle name="Accent4 12 3" xfId="1869"/>
    <cellStyle name="Accent4 13" xfId="1870"/>
    <cellStyle name="Accent4 13 2" xfId="1871"/>
    <cellStyle name="Accent4 13 3" xfId="1872"/>
    <cellStyle name="Accent4 14" xfId="1873"/>
    <cellStyle name="Accent4 14 2" xfId="1874"/>
    <cellStyle name="Accent4 14 3" xfId="1875"/>
    <cellStyle name="Accent4 15" xfId="1876"/>
    <cellStyle name="Accent4 15 2" xfId="1877"/>
    <cellStyle name="Accent4 15 3" xfId="1878"/>
    <cellStyle name="Accent4 16" xfId="1879"/>
    <cellStyle name="Accent4 17" xfId="1880"/>
    <cellStyle name="Accent4 18" xfId="1881"/>
    <cellStyle name="Accent4 19" xfId="1882"/>
    <cellStyle name="Accent4 2" xfId="1883"/>
    <cellStyle name="Accent4 2 10" xfId="1884"/>
    <cellStyle name="Accent4 2 11" xfId="1885"/>
    <cellStyle name="Accent4 2 12" xfId="1886"/>
    <cellStyle name="Accent4 2 13" xfId="1887"/>
    <cellStyle name="Accent4 2 14" xfId="1888"/>
    <cellStyle name="Accent4 2 15" xfId="1889"/>
    <cellStyle name="Accent4 2 2" xfId="1890"/>
    <cellStyle name="Accent4 2 3" xfId="1891"/>
    <cellStyle name="Accent4 2 4" xfId="1892"/>
    <cellStyle name="Accent4 2 5" xfId="1893"/>
    <cellStyle name="Accent4 2 6" xfId="1894"/>
    <cellStyle name="Accent4 2 7" xfId="1895"/>
    <cellStyle name="Accent4 2 8" xfId="1896"/>
    <cellStyle name="Accent4 2 9" xfId="1897"/>
    <cellStyle name="Accent4 20" xfId="4338"/>
    <cellStyle name="Accent4 3" xfId="1898"/>
    <cellStyle name="Accent4 3 2" xfId="1899"/>
    <cellStyle name="Accent4 3 3" xfId="1900"/>
    <cellStyle name="Accent4 3 4" xfId="1901"/>
    <cellStyle name="Accent4 3 5" xfId="1902"/>
    <cellStyle name="Accent4 3 5 2" xfId="1903"/>
    <cellStyle name="Accent4 3 6" xfId="1904"/>
    <cellStyle name="Accent4 3 7" xfId="1905"/>
    <cellStyle name="Accent4 3 8" xfId="1906"/>
    <cellStyle name="Accent4 3 9" xfId="1907"/>
    <cellStyle name="Accent4 4" xfId="1908"/>
    <cellStyle name="Accent4 4 2" xfId="1909"/>
    <cellStyle name="Accent4 5" xfId="1910"/>
    <cellStyle name="Accent4 5 2" xfId="1911"/>
    <cellStyle name="Accent4 6" xfId="1912"/>
    <cellStyle name="Accent4 6 2" xfId="1913"/>
    <cellStyle name="Accent4 7" xfId="1914"/>
    <cellStyle name="Accent4 8" xfId="1915"/>
    <cellStyle name="Accent4 9" xfId="1916"/>
    <cellStyle name="Accent4 9 2" xfId="1917"/>
    <cellStyle name="Accent4 9 2 2" xfId="1918"/>
    <cellStyle name="Accent4 9 3" xfId="1919"/>
    <cellStyle name="Accent4 9 4" xfId="1920"/>
    <cellStyle name="Accent4 9 5" xfId="1921"/>
    <cellStyle name="Accent5 10" xfId="1922"/>
    <cellStyle name="Accent5 10 2" xfId="1923"/>
    <cellStyle name="Accent5 10 3" xfId="1924"/>
    <cellStyle name="Accent5 11" xfId="1925"/>
    <cellStyle name="Accent5 11 2" xfId="1926"/>
    <cellStyle name="Accent5 11 3" xfId="1927"/>
    <cellStyle name="Accent5 12" xfId="1928"/>
    <cellStyle name="Accent5 12 2" xfId="1929"/>
    <cellStyle name="Accent5 12 3" xfId="1930"/>
    <cellStyle name="Accent5 13" xfId="1931"/>
    <cellStyle name="Accent5 13 2" xfId="1932"/>
    <cellStyle name="Accent5 13 3" xfId="1933"/>
    <cellStyle name="Accent5 14" xfId="1934"/>
    <cellStyle name="Accent5 14 2" xfId="1935"/>
    <cellStyle name="Accent5 14 3" xfId="1936"/>
    <cellStyle name="Accent5 15" xfId="1937"/>
    <cellStyle name="Accent5 15 2" xfId="1938"/>
    <cellStyle name="Accent5 15 3" xfId="1939"/>
    <cellStyle name="Accent5 16" xfId="1940"/>
    <cellStyle name="Accent5 17" xfId="1941"/>
    <cellStyle name="Accent5 18" xfId="1942"/>
    <cellStyle name="Accent5 19" xfId="1943"/>
    <cellStyle name="Accent5 2" xfId="1944"/>
    <cellStyle name="Accent5 2 10" xfId="1945"/>
    <cellStyle name="Accent5 2 11" xfId="1946"/>
    <cellStyle name="Accent5 2 12" xfId="1947"/>
    <cellStyle name="Accent5 2 13" xfId="1948"/>
    <cellStyle name="Accent5 2 14" xfId="1949"/>
    <cellStyle name="Accent5 2 15" xfId="1950"/>
    <cellStyle name="Accent5 2 2" xfId="1951"/>
    <cellStyle name="Accent5 2 3" xfId="1952"/>
    <cellStyle name="Accent5 2 4" xfId="1953"/>
    <cellStyle name="Accent5 2 5" xfId="1954"/>
    <cellStyle name="Accent5 2 6" xfId="1955"/>
    <cellStyle name="Accent5 2 7" xfId="1956"/>
    <cellStyle name="Accent5 2 8" xfId="1957"/>
    <cellStyle name="Accent5 2 9" xfId="1958"/>
    <cellStyle name="Accent5 20" xfId="4339"/>
    <cellStyle name="Accent5 3" xfId="1959"/>
    <cellStyle name="Accent5 3 2" xfId="1960"/>
    <cellStyle name="Accent5 3 3" xfId="1961"/>
    <cellStyle name="Accent5 3 4" xfId="1962"/>
    <cellStyle name="Accent5 3 5" xfId="1963"/>
    <cellStyle name="Accent5 3 6" xfId="1964"/>
    <cellStyle name="Accent5 3 7" xfId="1965"/>
    <cellStyle name="Accent5 3 8" xfId="1966"/>
    <cellStyle name="Accent5 4" xfId="1967"/>
    <cellStyle name="Accent5 4 2" xfId="1968"/>
    <cellStyle name="Accent5 5" xfId="1969"/>
    <cellStyle name="Accent5 5 2" xfId="1970"/>
    <cellStyle name="Accent5 6" xfId="1971"/>
    <cellStyle name="Accent5 6 2" xfId="1972"/>
    <cellStyle name="Accent5 7" xfId="1973"/>
    <cellStyle name="Accent5 8" xfId="1974"/>
    <cellStyle name="Accent5 9" xfId="1975"/>
    <cellStyle name="Accent5 9 2" xfId="1976"/>
    <cellStyle name="Accent5 9 3" xfId="1977"/>
    <cellStyle name="Accent5 9 4" xfId="1978"/>
    <cellStyle name="Accent6 10" xfId="1979"/>
    <cellStyle name="Accent6 10 2" xfId="1980"/>
    <cellStyle name="Accent6 10 3" xfId="1981"/>
    <cellStyle name="Accent6 11" xfId="1982"/>
    <cellStyle name="Accent6 11 2" xfId="1983"/>
    <cellStyle name="Accent6 11 3" xfId="1984"/>
    <cellStyle name="Accent6 12" xfId="1985"/>
    <cellStyle name="Accent6 12 2" xfId="1986"/>
    <cellStyle name="Accent6 12 3" xfId="1987"/>
    <cellStyle name="Accent6 13" xfId="1988"/>
    <cellStyle name="Accent6 13 2" xfId="1989"/>
    <cellStyle name="Accent6 13 3" xfId="1990"/>
    <cellStyle name="Accent6 14" xfId="1991"/>
    <cellStyle name="Accent6 14 2" xfId="1992"/>
    <cellStyle name="Accent6 14 3" xfId="1993"/>
    <cellStyle name="Accent6 15" xfId="1994"/>
    <cellStyle name="Accent6 15 2" xfId="1995"/>
    <cellStyle name="Accent6 15 3" xfId="1996"/>
    <cellStyle name="Accent6 16" xfId="1997"/>
    <cellStyle name="Accent6 17" xfId="1998"/>
    <cellStyle name="Accent6 18" xfId="1999"/>
    <cellStyle name="Accent6 19" xfId="2000"/>
    <cellStyle name="Accent6 2" xfId="2001"/>
    <cellStyle name="Accent6 2 10" xfId="2002"/>
    <cellStyle name="Accent6 2 11" xfId="2003"/>
    <cellStyle name="Accent6 2 12" xfId="2004"/>
    <cellStyle name="Accent6 2 13" xfId="2005"/>
    <cellStyle name="Accent6 2 14" xfId="2006"/>
    <cellStyle name="Accent6 2 15" xfId="2007"/>
    <cellStyle name="Accent6 2 2" xfId="2008"/>
    <cellStyle name="Accent6 2 3" xfId="2009"/>
    <cellStyle name="Accent6 2 4" xfId="2010"/>
    <cellStyle name="Accent6 2 5" xfId="2011"/>
    <cellStyle name="Accent6 2 6" xfId="2012"/>
    <cellStyle name="Accent6 2 7" xfId="2013"/>
    <cellStyle name="Accent6 2 8" xfId="2014"/>
    <cellStyle name="Accent6 2 9" xfId="2015"/>
    <cellStyle name="Accent6 20" xfId="4340"/>
    <cellStyle name="Accent6 3" xfId="2016"/>
    <cellStyle name="Accent6 3 2" xfId="2017"/>
    <cellStyle name="Accent6 3 3" xfId="2018"/>
    <cellStyle name="Accent6 3 4" xfId="2019"/>
    <cellStyle name="Accent6 3 5" xfId="2020"/>
    <cellStyle name="Accent6 3 5 2" xfId="2021"/>
    <cellStyle name="Accent6 3 6" xfId="2022"/>
    <cellStyle name="Accent6 3 7" xfId="2023"/>
    <cellStyle name="Accent6 3 8" xfId="2024"/>
    <cellStyle name="Accent6 3 9" xfId="2025"/>
    <cellStyle name="Accent6 4" xfId="2026"/>
    <cellStyle name="Accent6 4 2" xfId="2027"/>
    <cellStyle name="Accent6 5" xfId="2028"/>
    <cellStyle name="Accent6 5 2" xfId="2029"/>
    <cellStyle name="Accent6 6" xfId="2030"/>
    <cellStyle name="Accent6 6 2" xfId="2031"/>
    <cellStyle name="Accent6 7" xfId="2032"/>
    <cellStyle name="Accent6 8" xfId="2033"/>
    <cellStyle name="Accent6 9" xfId="2034"/>
    <cellStyle name="Accent6 9 2" xfId="2035"/>
    <cellStyle name="Accent6 9 2 2" xfId="2036"/>
    <cellStyle name="Accent6 9 3" xfId="2037"/>
    <cellStyle name="Accent6 9 4" xfId="2038"/>
    <cellStyle name="Accent6 9 5" xfId="2039"/>
    <cellStyle name="Accounting" xfId="2040"/>
    <cellStyle name="Actual Date" xfId="2041"/>
    <cellStyle name="amount" xfId="2042"/>
    <cellStyle name="amount 10" xfId="2043"/>
    <cellStyle name="amount 11" xfId="2044"/>
    <cellStyle name="amount 12" xfId="2045"/>
    <cellStyle name="amount 2" xfId="2046"/>
    <cellStyle name="amount 3" xfId="2047"/>
    <cellStyle name="amount 4" xfId="2048"/>
    <cellStyle name="amount 5" xfId="2049"/>
    <cellStyle name="amount 6" xfId="2050"/>
    <cellStyle name="amount 7" xfId="2051"/>
    <cellStyle name="amount 8" xfId="2052"/>
    <cellStyle name="amount 9" xfId="2053"/>
    <cellStyle name="args.style" xfId="2054"/>
    <cellStyle name="args.style 2" xfId="2055"/>
    <cellStyle name="Arial 10" xfId="2056"/>
    <cellStyle name="Arial 12" xfId="2057"/>
    <cellStyle name="AxeHor" xfId="2058"/>
    <cellStyle name="azert - Style1" xfId="2059"/>
    <cellStyle name="Bad 10" xfId="2060"/>
    <cellStyle name="Bad 10 2" xfId="2061"/>
    <cellStyle name="Bad 10 3" xfId="2062"/>
    <cellStyle name="Bad 11" xfId="2063"/>
    <cellStyle name="Bad 11 2" xfId="2064"/>
    <cellStyle name="Bad 11 3" xfId="2065"/>
    <cellStyle name="Bad 12" xfId="2066"/>
    <cellStyle name="Bad 12 2" xfId="2067"/>
    <cellStyle name="Bad 12 3" xfId="2068"/>
    <cellStyle name="Bad 13" xfId="2069"/>
    <cellStyle name="Bad 13 2" xfId="2070"/>
    <cellStyle name="Bad 13 3" xfId="2071"/>
    <cellStyle name="Bad 14" xfId="2072"/>
    <cellStyle name="Bad 14 2" xfId="2073"/>
    <cellStyle name="Bad 14 3" xfId="2074"/>
    <cellStyle name="Bad 15" xfId="2075"/>
    <cellStyle name="Bad 15 2" xfId="2076"/>
    <cellStyle name="Bad 15 3" xfId="2077"/>
    <cellStyle name="Bad 16" xfId="2078"/>
    <cellStyle name="Bad 17" xfId="2079"/>
    <cellStyle name="Bad 18" xfId="2080"/>
    <cellStyle name="Bad 19" xfId="2081"/>
    <cellStyle name="Bad 2" xfId="2082"/>
    <cellStyle name="Bad 2 10" xfId="2083"/>
    <cellStyle name="Bad 2 11" xfId="2084"/>
    <cellStyle name="Bad 2 12" xfId="2085"/>
    <cellStyle name="Bad 2 13" xfId="2086"/>
    <cellStyle name="Bad 2 14" xfId="2087"/>
    <cellStyle name="Bad 2 15" xfId="2088"/>
    <cellStyle name="Bad 2 2" xfId="2089"/>
    <cellStyle name="Bad 2 3" xfId="2090"/>
    <cellStyle name="Bad 2 4" xfId="2091"/>
    <cellStyle name="Bad 2 5" xfId="2092"/>
    <cellStyle name="Bad 2 6" xfId="2093"/>
    <cellStyle name="Bad 2 7" xfId="2094"/>
    <cellStyle name="Bad 2 8" xfId="2095"/>
    <cellStyle name="Bad 2 9" xfId="2096"/>
    <cellStyle name="Bad 20" xfId="4341"/>
    <cellStyle name="Bad 3" xfId="2097"/>
    <cellStyle name="Bad 3 2" xfId="2098"/>
    <cellStyle name="Bad 3 3" xfId="2099"/>
    <cellStyle name="Bad 3 4" xfId="2100"/>
    <cellStyle name="Bad 3 5" xfId="2101"/>
    <cellStyle name="Bad 3 5 2" xfId="2102"/>
    <cellStyle name="Bad 3 6" xfId="2103"/>
    <cellStyle name="Bad 3 7" xfId="2104"/>
    <cellStyle name="Bad 3 8" xfId="2105"/>
    <cellStyle name="Bad 3 9" xfId="2106"/>
    <cellStyle name="Bad 4" xfId="2107"/>
    <cellStyle name="Bad 4 2" xfId="2108"/>
    <cellStyle name="Bad 5" xfId="2109"/>
    <cellStyle name="Bad 5 2" xfId="2110"/>
    <cellStyle name="Bad 6" xfId="2111"/>
    <cellStyle name="Bad 6 2" xfId="2112"/>
    <cellStyle name="Bad 7" xfId="2113"/>
    <cellStyle name="Bad 8" xfId="2114"/>
    <cellStyle name="Bad 9" xfId="2115"/>
    <cellStyle name="Bad 9 2" xfId="2116"/>
    <cellStyle name="Bad 9 2 2" xfId="2117"/>
    <cellStyle name="Bad 9 3" xfId="2118"/>
    <cellStyle name="Bad 9 4" xfId="2119"/>
    <cellStyle name="Bad 9 5" xfId="2120"/>
    <cellStyle name="bartitre" xfId="2121"/>
    <cellStyle name="bartotal" xfId="2122"/>
    <cellStyle name="Big head" xfId="2123"/>
    <cellStyle name="blp_column_header" xfId="1"/>
    <cellStyle name="blue shading" xfId="2124"/>
    <cellStyle name="Blue Title" xfId="2125"/>
    <cellStyle name="Bob" xfId="2126"/>
    <cellStyle name="Bob 1" xfId="2127"/>
    <cellStyle name="Bob 3" xfId="2128"/>
    <cellStyle name="bob_boite - choix table" xfId="2129"/>
    <cellStyle name="Bob2" xfId="2130"/>
    <cellStyle name="Body text" xfId="2131"/>
    <cellStyle name="Body text 10" xfId="2132"/>
    <cellStyle name="Body text 11" xfId="2133"/>
    <cellStyle name="Body text 12" xfId="2134"/>
    <cellStyle name="Body text 2" xfId="2135"/>
    <cellStyle name="Body text 3" xfId="2136"/>
    <cellStyle name="Body text 4" xfId="2137"/>
    <cellStyle name="Body text 5" xfId="2138"/>
    <cellStyle name="Body text 6" xfId="2139"/>
    <cellStyle name="Body text 7" xfId="2140"/>
    <cellStyle name="Body text 8" xfId="2141"/>
    <cellStyle name="Body text 9" xfId="2142"/>
    <cellStyle name="Border" xfId="2143"/>
    <cellStyle name="Border Heavy" xfId="2144"/>
    <cellStyle name="Border Thin" xfId="2145"/>
    <cellStyle name="British Pound" xfId="2146"/>
    <cellStyle name="Calc Currency (0)" xfId="2147"/>
    <cellStyle name="Calc Currency (0) 2" xfId="2148"/>
    <cellStyle name="Calc Currency (2)" xfId="2149"/>
    <cellStyle name="Calc Currency (2) 2" xfId="2150"/>
    <cellStyle name="Calc Percent (0)" xfId="2151"/>
    <cellStyle name="Calc Percent (0) 2" xfId="2152"/>
    <cellStyle name="Calc Percent (1)" xfId="2153"/>
    <cellStyle name="Calc Percent (1) 2" xfId="2154"/>
    <cellStyle name="Calc Percent (2)" xfId="2155"/>
    <cellStyle name="Calc Percent (2) 2" xfId="2156"/>
    <cellStyle name="Calc Units (0)" xfId="2157"/>
    <cellStyle name="Calc Units (0) 2" xfId="2158"/>
    <cellStyle name="Calc Units (1)" xfId="2159"/>
    <cellStyle name="Calc Units (1) 2" xfId="2160"/>
    <cellStyle name="Calc Units (2)" xfId="2161"/>
    <cellStyle name="Calc Units (2) 2" xfId="2162"/>
    <cellStyle name="Calcul" xfId="2163"/>
    <cellStyle name="Calculation 10" xfId="2164"/>
    <cellStyle name="Calculation 10 2" xfId="2165"/>
    <cellStyle name="Calculation 10 3" xfId="2166"/>
    <cellStyle name="Calculation 11" xfId="2167"/>
    <cellStyle name="Calculation 11 2" xfId="2168"/>
    <cellStyle name="Calculation 11 3" xfId="2169"/>
    <cellStyle name="Calculation 12" xfId="2170"/>
    <cellStyle name="Calculation 12 2" xfId="2171"/>
    <cellStyle name="Calculation 12 3" xfId="2172"/>
    <cellStyle name="Calculation 13" xfId="2173"/>
    <cellStyle name="Calculation 13 2" xfId="2174"/>
    <cellStyle name="Calculation 13 3" xfId="2175"/>
    <cellStyle name="Calculation 14" xfId="2176"/>
    <cellStyle name="Calculation 14 2" xfId="2177"/>
    <cellStyle name="Calculation 14 3" xfId="2178"/>
    <cellStyle name="Calculation 15" xfId="2179"/>
    <cellStyle name="Calculation 15 2" xfId="2180"/>
    <cellStyle name="Calculation 15 3" xfId="2181"/>
    <cellStyle name="Calculation 16" xfId="2182"/>
    <cellStyle name="Calculation 17" xfId="2183"/>
    <cellStyle name="Calculation 18" xfId="2184"/>
    <cellStyle name="Calculation 19" xfId="2185"/>
    <cellStyle name="Calculation 2" xfId="2186"/>
    <cellStyle name="Calculation 2 10" xfId="2187"/>
    <cellStyle name="Calculation 2 11" xfId="2188"/>
    <cellStyle name="Calculation 2 12" xfId="2189"/>
    <cellStyle name="Calculation 2 13" xfId="2190"/>
    <cellStyle name="Calculation 2 14" xfId="2191"/>
    <cellStyle name="Calculation 2 15" xfId="2192"/>
    <cellStyle name="Calculation 2 2" xfId="2193"/>
    <cellStyle name="Calculation 2 3" xfId="2194"/>
    <cellStyle name="Calculation 2 4" xfId="2195"/>
    <cellStyle name="Calculation 2 5" xfId="2196"/>
    <cellStyle name="Calculation 2 6" xfId="2197"/>
    <cellStyle name="Calculation 2 7" xfId="2198"/>
    <cellStyle name="Calculation 2 8" xfId="2199"/>
    <cellStyle name="Calculation 2 9" xfId="2200"/>
    <cellStyle name="Calculation 20" xfId="4342"/>
    <cellStyle name="Calculation 3" xfId="2201"/>
    <cellStyle name="Calculation 3 2" xfId="2202"/>
    <cellStyle name="Calculation 3 3" xfId="2203"/>
    <cellStyle name="Calculation 3 4" xfId="2204"/>
    <cellStyle name="Calculation 3 5" xfId="2205"/>
    <cellStyle name="Calculation 3 5 2" xfId="2206"/>
    <cellStyle name="Calculation 3 6" xfId="2207"/>
    <cellStyle name="Calculation 3 7" xfId="2208"/>
    <cellStyle name="Calculation 3 8" xfId="2209"/>
    <cellStyle name="Calculation 3 9" xfId="2210"/>
    <cellStyle name="Calculation 4" xfId="2211"/>
    <cellStyle name="Calculation 4 2" xfId="2212"/>
    <cellStyle name="Calculation 5" xfId="2213"/>
    <cellStyle name="Calculation 5 2" xfId="2214"/>
    <cellStyle name="Calculation 6" xfId="2215"/>
    <cellStyle name="Calculation 6 2" xfId="2216"/>
    <cellStyle name="Calculation 7" xfId="2217"/>
    <cellStyle name="Calculation 8" xfId="2218"/>
    <cellStyle name="Calculation 9" xfId="2219"/>
    <cellStyle name="Calculation 9 2" xfId="2220"/>
    <cellStyle name="Calculation 9 2 2" xfId="2221"/>
    <cellStyle name="Calculation 9 3" xfId="2222"/>
    <cellStyle name="Calculation 9 4" xfId="2223"/>
    <cellStyle name="Calculation 9 5" xfId="2224"/>
    <cellStyle name="can" xfId="2225"/>
    <cellStyle name="Case" xfId="2226"/>
    <cellStyle name="category" xfId="2227"/>
    <cellStyle name="Centered Heading" xfId="2228"/>
    <cellStyle name="Centered Heading Notes" xfId="2229"/>
    <cellStyle name="Centré" xfId="2230"/>
    <cellStyle name="Change" xfId="2231"/>
    <cellStyle name="ChartingText" xfId="2232"/>
    <cellStyle name="Check Cell 10" xfId="2233"/>
    <cellStyle name="Check Cell 10 2" xfId="2234"/>
    <cellStyle name="Check Cell 10 3" xfId="2235"/>
    <cellStyle name="Check Cell 11" xfId="2236"/>
    <cellStyle name="Check Cell 11 2" xfId="2237"/>
    <cellStyle name="Check Cell 11 3" xfId="2238"/>
    <cellStyle name="Check Cell 12" xfId="2239"/>
    <cellStyle name="Check Cell 12 2" xfId="2240"/>
    <cellStyle name="Check Cell 12 3" xfId="2241"/>
    <cellStyle name="Check Cell 13" xfId="2242"/>
    <cellStyle name="Check Cell 13 2" xfId="2243"/>
    <cellStyle name="Check Cell 13 3" xfId="2244"/>
    <cellStyle name="Check Cell 14" xfId="2245"/>
    <cellStyle name="Check Cell 14 2" xfId="2246"/>
    <cellStyle name="Check Cell 14 3" xfId="2247"/>
    <cellStyle name="Check Cell 15" xfId="2248"/>
    <cellStyle name="Check Cell 15 2" xfId="2249"/>
    <cellStyle name="Check Cell 15 3" xfId="2250"/>
    <cellStyle name="Check Cell 16" xfId="2251"/>
    <cellStyle name="Check Cell 17" xfId="2252"/>
    <cellStyle name="Check Cell 18" xfId="2253"/>
    <cellStyle name="Check Cell 19" xfId="2254"/>
    <cellStyle name="Check Cell 2" xfId="2255"/>
    <cellStyle name="Check Cell 2 10" xfId="2256"/>
    <cellStyle name="Check Cell 2 11" xfId="2257"/>
    <cellStyle name="Check Cell 2 12" xfId="2258"/>
    <cellStyle name="Check Cell 2 13" xfId="2259"/>
    <cellStyle name="Check Cell 2 14" xfId="2260"/>
    <cellStyle name="Check Cell 2 15" xfId="2261"/>
    <cellStyle name="Check Cell 2 2" xfId="2262"/>
    <cellStyle name="Check Cell 2 3" xfId="2263"/>
    <cellStyle name="Check Cell 2 4" xfId="2264"/>
    <cellStyle name="Check Cell 2 5" xfId="2265"/>
    <cellStyle name="Check Cell 2 6" xfId="2266"/>
    <cellStyle name="Check Cell 2 7" xfId="2267"/>
    <cellStyle name="Check Cell 2 8" xfId="2268"/>
    <cellStyle name="Check Cell 2 9" xfId="2269"/>
    <cellStyle name="Check Cell 20" xfId="4343"/>
    <cellStyle name="Check Cell 3" xfId="2270"/>
    <cellStyle name="Check Cell 3 2" xfId="2271"/>
    <cellStyle name="Check Cell 3 3" xfId="2272"/>
    <cellStyle name="Check Cell 3 4" xfId="2273"/>
    <cellStyle name="Check Cell 3 5" xfId="2274"/>
    <cellStyle name="Check Cell 3 6" xfId="2275"/>
    <cellStyle name="Check Cell 3 7" xfId="2276"/>
    <cellStyle name="Check Cell 3 8" xfId="2277"/>
    <cellStyle name="Check Cell 4" xfId="2278"/>
    <cellStyle name="Check Cell 4 2" xfId="2279"/>
    <cellStyle name="Check Cell 5" xfId="2280"/>
    <cellStyle name="Check Cell 5 2" xfId="2281"/>
    <cellStyle name="Check Cell 6" xfId="2282"/>
    <cellStyle name="Check Cell 6 2" xfId="2283"/>
    <cellStyle name="Check Cell 7" xfId="2284"/>
    <cellStyle name="Check Cell 8" xfId="2285"/>
    <cellStyle name="Check Cell 9" xfId="2286"/>
    <cellStyle name="Check Cell 9 2" xfId="2287"/>
    <cellStyle name="Check Cell 9 3" xfId="2288"/>
    <cellStyle name="Check Cell 9 4" xfId="2289"/>
    <cellStyle name="ColLevel_0" xfId="2290"/>
    <cellStyle name="ColumnAttributeAbovePrompt" xfId="2291"/>
    <cellStyle name="ColumnAttributePrompt" xfId="2292"/>
    <cellStyle name="ColumnAttributeValue" xfId="2293"/>
    <cellStyle name="ColumnHeaderNormal" xfId="2294"/>
    <cellStyle name="ColumnHeadingPrompt" xfId="2295"/>
    <cellStyle name="ColumnHeadingValue" xfId="2296"/>
    <cellStyle name="Comma" xfId="4386" builtinId="3"/>
    <cellStyle name="Comma  - Style1" xfId="2297"/>
    <cellStyle name="Comma  - Style2" xfId="2298"/>
    <cellStyle name="Comma  - Style3" xfId="2299"/>
    <cellStyle name="Comma  - Style4" xfId="2300"/>
    <cellStyle name="Comma  - Style5" xfId="2301"/>
    <cellStyle name="Comma  - Style6" xfId="2302"/>
    <cellStyle name="Comma  - Style7" xfId="2303"/>
    <cellStyle name="Comma  - Style8" xfId="2304"/>
    <cellStyle name="Comma [00]" xfId="2305"/>
    <cellStyle name="Comma [00] 2" xfId="2306"/>
    <cellStyle name="Comma [1]" xfId="2307"/>
    <cellStyle name="Comma 0" xfId="2308"/>
    <cellStyle name="Comma 0*" xfId="2309"/>
    <cellStyle name="Comma 0_- BP CONSO 2002-2012" xfId="2310"/>
    <cellStyle name="Comma 10" xfId="2311"/>
    <cellStyle name="Comma 11" xfId="2312"/>
    <cellStyle name="Comma 12" xfId="2313"/>
    <cellStyle name="Comma 13" xfId="2314"/>
    <cellStyle name="Comma 14" xfId="2315"/>
    <cellStyle name="Comma 15" xfId="2316"/>
    <cellStyle name="Comma 16" xfId="2317"/>
    <cellStyle name="Comma 17" xfId="2318"/>
    <cellStyle name="Comma 18" xfId="2319"/>
    <cellStyle name="Comma 19" xfId="2320"/>
    <cellStyle name="Comma 2" xfId="2"/>
    <cellStyle name="Comma 2 10" xfId="2321"/>
    <cellStyle name="Comma 2 10 2" xfId="2322"/>
    <cellStyle name="Comma 2 11" xfId="2323"/>
    <cellStyle name="Comma 2 11 2" xfId="2324"/>
    <cellStyle name="Comma 2 12" xfId="2325"/>
    <cellStyle name="Comma 2 12 2" xfId="2326"/>
    <cellStyle name="Comma 2 13" xfId="2327"/>
    <cellStyle name="Comma 2 13 2" xfId="2328"/>
    <cellStyle name="Comma 2 14" xfId="2329"/>
    <cellStyle name="Comma 2 14 2" xfId="2330"/>
    <cellStyle name="Comma 2 15" xfId="2331"/>
    <cellStyle name="Comma 2 16" xfId="2332"/>
    <cellStyle name="Comma 2 17" xfId="10"/>
    <cellStyle name="Comma 2 2" xfId="2333"/>
    <cellStyle name="Comma 2 2 2" xfId="2334"/>
    <cellStyle name="Comma 2 2 2 2" xfId="2335"/>
    <cellStyle name="Comma 2 2 2 2 2" xfId="2336"/>
    <cellStyle name="Comma 2 2 2 3" xfId="2337"/>
    <cellStyle name="Comma 2 2 3" xfId="2338"/>
    <cellStyle name="Comma 2 2 4" xfId="2339"/>
    <cellStyle name="Comma 2 3" xfId="2340"/>
    <cellStyle name="Comma 2 3 2" xfId="2341"/>
    <cellStyle name="Comma 2 3 2 2" xfId="2342"/>
    <cellStyle name="Comma 2 3 3" xfId="2343"/>
    <cellStyle name="Comma 2 3 4" xfId="2344"/>
    <cellStyle name="Comma 2 3 5" xfId="2345"/>
    <cellStyle name="Comma 2 3 6" xfId="2346"/>
    <cellStyle name="Comma 2 3 7" xfId="2347"/>
    <cellStyle name="Comma 2 4" xfId="2348"/>
    <cellStyle name="Comma 2 4 2" xfId="2349"/>
    <cellStyle name="Comma 2 4 3" xfId="2350"/>
    <cellStyle name="Comma 2 5" xfId="2351"/>
    <cellStyle name="Comma 2 5 2" xfId="2352"/>
    <cellStyle name="Comma 2 5 2 2" xfId="2353"/>
    <cellStyle name="Comma 2 5 3" xfId="2354"/>
    <cellStyle name="Comma 2 5 4" xfId="2355"/>
    <cellStyle name="Comma 2 5 5" xfId="2356"/>
    <cellStyle name="Comma 2 6" xfId="2357"/>
    <cellStyle name="Comma 2 6 2" xfId="2358"/>
    <cellStyle name="Comma 2 7" xfId="2359"/>
    <cellStyle name="Comma 2 7 2" xfId="2360"/>
    <cellStyle name="Comma 2 8" xfId="2361"/>
    <cellStyle name="Comma 2 8 2" xfId="2362"/>
    <cellStyle name="Comma 2 9" xfId="2363"/>
    <cellStyle name="Comma 2 9 2" xfId="2364"/>
    <cellStyle name="Comma 2_Cashflow Q1 CY09" xfId="2365"/>
    <cellStyle name="Comma 20" xfId="2366"/>
    <cellStyle name="Comma 21" xfId="2367"/>
    <cellStyle name="Comma 22" xfId="2368"/>
    <cellStyle name="Comma 23" xfId="2369"/>
    <cellStyle name="Comma 24" xfId="2370"/>
    <cellStyle name="Comma 25" xfId="2371"/>
    <cellStyle name="Comma 26" xfId="2372"/>
    <cellStyle name="Comma 27" xfId="2373"/>
    <cellStyle name="Comma 28" xfId="2374"/>
    <cellStyle name="Comma 29" xfId="2375"/>
    <cellStyle name="Comma 3" xfId="2376"/>
    <cellStyle name="Comma 3 2" xfId="2377"/>
    <cellStyle name="Comma 3 2 2" xfId="2378"/>
    <cellStyle name="Comma 3 2 2 2" xfId="2379"/>
    <cellStyle name="Comma 3 2 2 3" xfId="2380"/>
    <cellStyle name="Comma 3 2 3" xfId="2381"/>
    <cellStyle name="Comma 3 2 4" xfId="2382"/>
    <cellStyle name="Comma 3 3" xfId="2383"/>
    <cellStyle name="Comma 3 4" xfId="2384"/>
    <cellStyle name="Comma 3 4 2" xfId="2385"/>
    <cellStyle name="Comma 3 4 3" xfId="2386"/>
    <cellStyle name="Comma 3 5" xfId="2387"/>
    <cellStyle name="Comma 30" xfId="2388"/>
    <cellStyle name="Comma 31" xfId="2389"/>
    <cellStyle name="Comma 32" xfId="2390"/>
    <cellStyle name="Comma 33" xfId="2391"/>
    <cellStyle name="Comma 34" xfId="2392"/>
    <cellStyle name="Comma 35" xfId="2393"/>
    <cellStyle name="Comma 36" xfId="2394"/>
    <cellStyle name="Comma 37" xfId="2395"/>
    <cellStyle name="Comma 38" xfId="2396"/>
    <cellStyle name="Comma 39" xfId="2397"/>
    <cellStyle name="Comma 4" xfId="2398"/>
    <cellStyle name="Comma 4 2" xfId="2399"/>
    <cellStyle name="Comma 4 2 2" xfId="2400"/>
    <cellStyle name="Comma 4 3" xfId="2401"/>
    <cellStyle name="Comma 40" xfId="2402"/>
    <cellStyle name="Comma 41" xfId="2403"/>
    <cellStyle name="Comma 42" xfId="2404"/>
    <cellStyle name="Comma 43" xfId="2405"/>
    <cellStyle name="Comma 44" xfId="4315"/>
    <cellStyle name="Comma 44 2" xfId="4360"/>
    <cellStyle name="Comma 45" xfId="6"/>
    <cellStyle name="Comma 5" xfId="2406"/>
    <cellStyle name="Comma 5 2" xfId="2407"/>
    <cellStyle name="Comma 5 2 2" xfId="2408"/>
    <cellStyle name="Comma 5 2 2 2" xfId="2409"/>
    <cellStyle name="Comma 5 2 2 3" xfId="2410"/>
    <cellStyle name="Comma 5 2 3" xfId="2411"/>
    <cellStyle name="Comma 5 2 4" xfId="2412"/>
    <cellStyle name="Comma 5 3" xfId="2413"/>
    <cellStyle name="Comma 6" xfId="2414"/>
    <cellStyle name="Comma 6 2" xfId="2415"/>
    <cellStyle name="Comma 6 3" xfId="2416"/>
    <cellStyle name="Comma 7" xfId="2417"/>
    <cellStyle name="Comma 8" xfId="2418"/>
    <cellStyle name="Comma 9" xfId="2419"/>
    <cellStyle name="comma zerodec" xfId="2420"/>
    <cellStyle name="Comma0" xfId="2421"/>
    <cellStyle name="Comma0 2" xfId="2422"/>
    <cellStyle name="Copied" xfId="2423"/>
    <cellStyle name="Copied 2" xfId="2424"/>
    <cellStyle name="Copy Decimal 0" xfId="2425"/>
    <cellStyle name="Copy Decimal 0 10" xfId="2426"/>
    <cellStyle name="Copy Decimal 0 11" xfId="2427"/>
    <cellStyle name="Copy Decimal 0 12" xfId="2428"/>
    <cellStyle name="Copy Decimal 0 2" xfId="2429"/>
    <cellStyle name="Copy Decimal 0 3" xfId="2430"/>
    <cellStyle name="Copy Decimal 0 4" xfId="2431"/>
    <cellStyle name="Copy Decimal 0 5" xfId="2432"/>
    <cellStyle name="Copy Decimal 0 6" xfId="2433"/>
    <cellStyle name="Copy Decimal 0 7" xfId="2434"/>
    <cellStyle name="Copy Decimal 0 8" xfId="2435"/>
    <cellStyle name="Copy Decimal 0 9" xfId="2436"/>
    <cellStyle name="Copy Decimal 0,00" xfId="2437"/>
    <cellStyle name="Copy Decimal 0,00 10" xfId="2438"/>
    <cellStyle name="Copy Decimal 0,00 11" xfId="2439"/>
    <cellStyle name="Copy Decimal 0,00 12" xfId="2440"/>
    <cellStyle name="Copy Decimal 0,00 2" xfId="2441"/>
    <cellStyle name="Copy Decimal 0,00 3" xfId="2442"/>
    <cellStyle name="Copy Decimal 0,00 4" xfId="2443"/>
    <cellStyle name="Copy Decimal 0,00 5" xfId="2444"/>
    <cellStyle name="Copy Decimal 0,00 6" xfId="2445"/>
    <cellStyle name="Copy Decimal 0,00 7" xfId="2446"/>
    <cellStyle name="Copy Decimal 0,00 8" xfId="2447"/>
    <cellStyle name="Copy Decimal 0,00 9" xfId="2448"/>
    <cellStyle name="Copy Decimal 0_Durchrechnung MEU" xfId="2449"/>
    <cellStyle name="Copy Percent 0" xfId="2450"/>
    <cellStyle name="Copy Percent 0 10" xfId="2451"/>
    <cellStyle name="Copy Percent 0 11" xfId="2452"/>
    <cellStyle name="Copy Percent 0 12" xfId="2453"/>
    <cellStyle name="Copy Percent 0 2" xfId="2454"/>
    <cellStyle name="Copy Percent 0 3" xfId="2455"/>
    <cellStyle name="Copy Percent 0 4" xfId="2456"/>
    <cellStyle name="Copy Percent 0 5" xfId="2457"/>
    <cellStyle name="Copy Percent 0 6" xfId="2458"/>
    <cellStyle name="Copy Percent 0 7" xfId="2459"/>
    <cellStyle name="Copy Percent 0 8" xfId="2460"/>
    <cellStyle name="Copy Percent 0 9" xfId="2461"/>
    <cellStyle name="Copy Percent 0,00" xfId="2462"/>
    <cellStyle name="Copy Percent 0,00 10" xfId="2463"/>
    <cellStyle name="Copy Percent 0,00 11" xfId="2464"/>
    <cellStyle name="Copy Percent 0,00 12" xfId="2465"/>
    <cellStyle name="Copy Percent 0,00 2" xfId="2466"/>
    <cellStyle name="Copy Percent 0,00 3" xfId="2467"/>
    <cellStyle name="Copy Percent 0,00 4" xfId="2468"/>
    <cellStyle name="Copy Percent 0,00 5" xfId="2469"/>
    <cellStyle name="Copy Percent 0,00 6" xfId="2470"/>
    <cellStyle name="Copy Percent 0,00 7" xfId="2471"/>
    <cellStyle name="Copy Percent 0,00 8" xfId="2472"/>
    <cellStyle name="Copy Percent 0,00 9" xfId="2473"/>
    <cellStyle name="Copy Percent 0_Form CC 1 2 4 June 05" xfId="2474"/>
    <cellStyle name="COST1" xfId="2475"/>
    <cellStyle name="Cur" xfId="2476"/>
    <cellStyle name="Currency [00]" xfId="2477"/>
    <cellStyle name="Currency [00] 2" xfId="2478"/>
    <cellStyle name="Currency [1]" xfId="2479"/>
    <cellStyle name="Currency [2]" xfId="2480"/>
    <cellStyle name="Currency 0" xfId="2481"/>
    <cellStyle name="Currency 10" xfId="2482"/>
    <cellStyle name="Currency 11" xfId="2483"/>
    <cellStyle name="Currency 12" xfId="2484"/>
    <cellStyle name="Currency 13" xfId="2485"/>
    <cellStyle name="Currency 14" xfId="2486"/>
    <cellStyle name="Currency 15" xfId="2487"/>
    <cellStyle name="Currency 16" xfId="2488"/>
    <cellStyle name="Currency 17" xfId="2489"/>
    <cellStyle name="Currency 18" xfId="2490"/>
    <cellStyle name="Currency 19" xfId="4314"/>
    <cellStyle name="Currency 19 2" xfId="4359"/>
    <cellStyle name="Currency 2" xfId="9"/>
    <cellStyle name="Currency 2 10" xfId="2491"/>
    <cellStyle name="Currency 2 11" xfId="2492"/>
    <cellStyle name="Currency 2 12" xfId="2493"/>
    <cellStyle name="Currency 2 13" xfId="2494"/>
    <cellStyle name="Currency 2 14" xfId="2495"/>
    <cellStyle name="Currency 2 15" xfId="2496"/>
    <cellStyle name="Currency 2 2" xfId="2497"/>
    <cellStyle name="Currency 2 3" xfId="2498"/>
    <cellStyle name="Currency 2 4" xfId="2499"/>
    <cellStyle name="Currency 2 5" xfId="2500"/>
    <cellStyle name="Currency 2 6" xfId="2501"/>
    <cellStyle name="Currency 2 7" xfId="2502"/>
    <cellStyle name="Currency 2 8" xfId="2503"/>
    <cellStyle name="Currency 2 9" xfId="2504"/>
    <cellStyle name="Currency 20" xfId="7"/>
    <cellStyle name="Currency 3" xfId="2505"/>
    <cellStyle name="Currency 4" xfId="2506"/>
    <cellStyle name="Currency 4 2" xfId="2507"/>
    <cellStyle name="Currency 4 3" xfId="2508"/>
    <cellStyle name="Currency 4 4" xfId="2509"/>
    <cellStyle name="Currency 5" xfId="2510"/>
    <cellStyle name="Currency 6" xfId="2511"/>
    <cellStyle name="Currency 7" xfId="2512"/>
    <cellStyle name="Currency 8" xfId="2513"/>
    <cellStyle name="Currency 9" xfId="2514"/>
    <cellStyle name="Currency0" xfId="2515"/>
    <cellStyle name="Currency0 2" xfId="2516"/>
    <cellStyle name="Currency1" xfId="2517"/>
    <cellStyle name="Currency-Denomination" xfId="2518"/>
    <cellStyle name="current day" xfId="2519"/>
    <cellStyle name="Cyndie" xfId="2520"/>
    <cellStyle name="DAILY_TITLE" xfId="2521"/>
    <cellStyle name="Data" xfId="2522"/>
    <cellStyle name="Date" xfId="2523"/>
    <cellStyle name="Date [mm-d-yyyy]" xfId="2524"/>
    <cellStyle name="Date [mmm-d-yyyy]" xfId="2525"/>
    <cellStyle name="Date [mmm-yyyy]" xfId="2526"/>
    <cellStyle name="Date 2" xfId="2527"/>
    <cellStyle name="Date Aligned" xfId="2528"/>
    <cellStyle name="Date dd-mmm" xfId="2529"/>
    <cellStyle name="Date dd-mmm-yy" xfId="2530"/>
    <cellStyle name="Date mmm-yy" xfId="2531"/>
    <cellStyle name="Date Short" xfId="2532"/>
    <cellStyle name="Date_- BP CONSO 2002-2012" xfId="2533"/>
    <cellStyle name="Date2" xfId="2534"/>
    <cellStyle name="Dati" xfId="2535"/>
    <cellStyle name="Dati Dec" xfId="2536"/>
    <cellStyle name="DAVE" xfId="2537"/>
    <cellStyle name="Décalé" xfId="2538"/>
    <cellStyle name="Decimal 0,0" xfId="2539"/>
    <cellStyle name="Decimal 0,00" xfId="2540"/>
    <cellStyle name="Decimal 0,0000" xfId="2541"/>
    <cellStyle name="Decimal_0dp" xfId="2542"/>
    <cellStyle name="default" xfId="2543"/>
    <cellStyle name="DELTA" xfId="2544"/>
    <cellStyle name="Deviant" xfId="2545"/>
    <cellStyle name="Dezimal [+line]" xfId="2546"/>
    <cellStyle name="Dezimal [0]_Acquisition stats" xfId="2547"/>
    <cellStyle name="Dezimal_Acquisition stats" xfId="2548"/>
    <cellStyle name="DimDown" xfId="2549"/>
    <cellStyle name="DimDownBold" xfId="2550"/>
    <cellStyle name="DimDownTitle" xfId="2551"/>
    <cellStyle name="Dollar" xfId="2552"/>
    <cellStyle name="Dollar (zero dec)" xfId="2553"/>
    <cellStyle name="DollarAmount" xfId="2554"/>
    <cellStyle name="DollarAmountBorder" xfId="2555"/>
    <cellStyle name="DollarAmountBorderMed" xfId="2556"/>
    <cellStyle name="DollarAmountBtmBorderMed" xfId="2557"/>
    <cellStyle name="DollarAmtTopBorder" xfId="2558"/>
    <cellStyle name="Dotted" xfId="2559"/>
    <cellStyle name="Dotted Line" xfId="2560"/>
    <cellStyle name="Double" xfId="2561"/>
    <cellStyle name="Double Accounting" xfId="2562"/>
    <cellStyle name="DropDown" xfId="2563"/>
    <cellStyle name="Eingabe" xfId="2564"/>
    <cellStyle name="Eingabe 10" xfId="2565"/>
    <cellStyle name="Eingabe 11" xfId="2566"/>
    <cellStyle name="Eingabe 12" xfId="2567"/>
    <cellStyle name="Eingabe 2" xfId="2568"/>
    <cellStyle name="Eingabe 3" xfId="2569"/>
    <cellStyle name="Eingabe 4" xfId="2570"/>
    <cellStyle name="Eingabe 5" xfId="2571"/>
    <cellStyle name="Eingabe 6" xfId="2572"/>
    <cellStyle name="Eingabe 7" xfId="2573"/>
    <cellStyle name="Eingabe 8" xfId="2574"/>
    <cellStyle name="Eingabe 9" xfId="2575"/>
    <cellStyle name="Enter Currency (0)" xfId="2576"/>
    <cellStyle name="Enter Currency (0) 2" xfId="2577"/>
    <cellStyle name="Enter Currency (2)" xfId="2578"/>
    <cellStyle name="Enter Currency (2) 2" xfId="2579"/>
    <cellStyle name="Enter Units (0)" xfId="2580"/>
    <cellStyle name="Enter Units (0) 2" xfId="2581"/>
    <cellStyle name="Enter Units (1)" xfId="2582"/>
    <cellStyle name="Enter Units (1) 2" xfId="2583"/>
    <cellStyle name="Enter Units (2)" xfId="2584"/>
    <cellStyle name="Enter Units (2) 2" xfId="2585"/>
    <cellStyle name="Entered" xfId="2586"/>
    <cellStyle name="Entered 2" xfId="2587"/>
    <cellStyle name="Est - $" xfId="2588"/>
    <cellStyle name="Est - %" xfId="2589"/>
    <cellStyle name="Est 0,000.0" xfId="2590"/>
    <cellStyle name="Euro" xfId="2591"/>
    <cellStyle name="Euro 2" xfId="2592"/>
    <cellStyle name="Euro 3" xfId="2593"/>
    <cellStyle name="Euro 4" xfId="2594"/>
    <cellStyle name="Euro 5" xfId="2595"/>
    <cellStyle name="Euro 6" xfId="2596"/>
    <cellStyle name="Euro_Cashflow Q1 CY09" xfId="2597"/>
    <cellStyle name="Explanatory Text 10" xfId="2598"/>
    <cellStyle name="Explanatory Text 10 2" xfId="2599"/>
    <cellStyle name="Explanatory Text 10 3" xfId="2600"/>
    <cellStyle name="Explanatory Text 11" xfId="2601"/>
    <cellStyle name="Explanatory Text 11 2" xfId="2602"/>
    <cellStyle name="Explanatory Text 11 3" xfId="2603"/>
    <cellStyle name="Explanatory Text 12" xfId="2604"/>
    <cellStyle name="Explanatory Text 12 2" xfId="2605"/>
    <cellStyle name="Explanatory Text 12 3" xfId="2606"/>
    <cellStyle name="Explanatory Text 13" xfId="2607"/>
    <cellStyle name="Explanatory Text 13 2" xfId="2608"/>
    <cellStyle name="Explanatory Text 13 3" xfId="2609"/>
    <cellStyle name="Explanatory Text 14" xfId="2610"/>
    <cellStyle name="Explanatory Text 14 2" xfId="2611"/>
    <cellStyle name="Explanatory Text 14 3" xfId="2612"/>
    <cellStyle name="Explanatory Text 15" xfId="2613"/>
    <cellStyle name="Explanatory Text 15 2" xfId="2614"/>
    <cellStyle name="Explanatory Text 15 3" xfId="2615"/>
    <cellStyle name="Explanatory Text 16" xfId="2616"/>
    <cellStyle name="Explanatory Text 17" xfId="2617"/>
    <cellStyle name="Explanatory Text 18" xfId="2618"/>
    <cellStyle name="Explanatory Text 19" xfId="4344"/>
    <cellStyle name="Explanatory Text 2" xfId="2619"/>
    <cellStyle name="Explanatory Text 2 10" xfId="2620"/>
    <cellStyle name="Explanatory Text 2 11" xfId="2621"/>
    <cellStyle name="Explanatory Text 2 12" xfId="2622"/>
    <cellStyle name="Explanatory Text 2 13" xfId="2623"/>
    <cellStyle name="Explanatory Text 2 14" xfId="2624"/>
    <cellStyle name="Explanatory Text 2 15" xfId="2625"/>
    <cellStyle name="Explanatory Text 2 2" xfId="2626"/>
    <cellStyle name="Explanatory Text 2 3" xfId="2627"/>
    <cellStyle name="Explanatory Text 2 4" xfId="2628"/>
    <cellStyle name="Explanatory Text 2 5" xfId="2629"/>
    <cellStyle name="Explanatory Text 2 6" xfId="2630"/>
    <cellStyle name="Explanatory Text 2 7" xfId="2631"/>
    <cellStyle name="Explanatory Text 2 8" xfId="2632"/>
    <cellStyle name="Explanatory Text 2 9" xfId="2633"/>
    <cellStyle name="Explanatory Text 3" xfId="2634"/>
    <cellStyle name="Explanatory Text 3 2" xfId="2635"/>
    <cellStyle name="Explanatory Text 3 3" xfId="2636"/>
    <cellStyle name="Explanatory Text 3 4" xfId="2637"/>
    <cellStyle name="Explanatory Text 3 5" xfId="2638"/>
    <cellStyle name="Explanatory Text 3 6" xfId="2639"/>
    <cellStyle name="Explanatory Text 3 7" xfId="2640"/>
    <cellStyle name="Explanatory Text 3 8" xfId="2641"/>
    <cellStyle name="Explanatory Text 4" xfId="2642"/>
    <cellStyle name="Explanatory Text 4 2" xfId="2643"/>
    <cellStyle name="Explanatory Text 5" xfId="2644"/>
    <cellStyle name="Explanatory Text 5 2" xfId="2645"/>
    <cellStyle name="Explanatory Text 6" xfId="2646"/>
    <cellStyle name="Explanatory Text 6 2" xfId="2647"/>
    <cellStyle name="Explanatory Text 7" xfId="2648"/>
    <cellStyle name="Explanatory Text 8" xfId="2649"/>
    <cellStyle name="Explanatory Text 9" xfId="2650"/>
    <cellStyle name="Explanatory Text 9 2" xfId="2651"/>
    <cellStyle name="Explanatory Text 9 3" xfId="2652"/>
    <cellStyle name="Explanatory Text 9 4" xfId="2653"/>
    <cellStyle name="Ezres [0]_Cable" xfId="2654"/>
    <cellStyle name="Ezres_Cable" xfId="2655"/>
    <cellStyle name="F H.T." xfId="2656"/>
    <cellStyle name="fa_column_header_bottom" xfId="3"/>
    <cellStyle name="FF_EURO" xfId="2657"/>
    <cellStyle name="Fixed" xfId="2658"/>
    <cellStyle name="Fixed [0]" xfId="2659"/>
    <cellStyle name="Fixed 2" xfId="2660"/>
    <cellStyle name="Fixed_Cashflow Q1 CY09" xfId="2661"/>
    <cellStyle name="Footnote" xfId="2662"/>
    <cellStyle name="Forecast Cell Column Heading" xfId="2663"/>
    <cellStyle name="format - Style1" xfId="2664"/>
    <cellStyle name="Formula" xfId="2665"/>
    <cellStyle name="Geneva 9" xfId="2666"/>
    <cellStyle name="Giga" xfId="2667"/>
    <cellStyle name="Good 10" xfId="2668"/>
    <cellStyle name="Good 10 2" xfId="2669"/>
    <cellStyle name="Good 10 3" xfId="2670"/>
    <cellStyle name="Good 11" xfId="2671"/>
    <cellStyle name="Good 11 2" xfId="2672"/>
    <cellStyle name="Good 11 3" xfId="2673"/>
    <cellStyle name="Good 12" xfId="2674"/>
    <cellStyle name="Good 12 2" xfId="2675"/>
    <cellStyle name="Good 12 3" xfId="2676"/>
    <cellStyle name="Good 13" xfId="2677"/>
    <cellStyle name="Good 13 2" xfId="2678"/>
    <cellStyle name="Good 13 3" xfId="2679"/>
    <cellStyle name="Good 14" xfId="2680"/>
    <cellStyle name="Good 14 2" xfId="2681"/>
    <cellStyle name="Good 14 3" xfId="2682"/>
    <cellStyle name="Good 15" xfId="2683"/>
    <cellStyle name="Good 15 2" xfId="2684"/>
    <cellStyle name="Good 15 3" xfId="2685"/>
    <cellStyle name="Good 16" xfId="2686"/>
    <cellStyle name="Good 17" xfId="2687"/>
    <cellStyle name="Good 18" xfId="2688"/>
    <cellStyle name="Good 19" xfId="2689"/>
    <cellStyle name="Good 2" xfId="2690"/>
    <cellStyle name="Good 2 10" xfId="2691"/>
    <cellStyle name="Good 2 11" xfId="2692"/>
    <cellStyle name="Good 2 12" xfId="2693"/>
    <cellStyle name="Good 2 13" xfId="2694"/>
    <cellStyle name="Good 2 14" xfId="2695"/>
    <cellStyle name="Good 2 15" xfId="2696"/>
    <cellStyle name="Good 2 2" xfId="2697"/>
    <cellStyle name="Good 2 3" xfId="2698"/>
    <cellStyle name="Good 2 4" xfId="2699"/>
    <cellStyle name="Good 2 5" xfId="2700"/>
    <cellStyle name="Good 2 6" xfId="2701"/>
    <cellStyle name="Good 2 7" xfId="2702"/>
    <cellStyle name="Good 2 8" xfId="2703"/>
    <cellStyle name="Good 2 9" xfId="2704"/>
    <cellStyle name="Good 20" xfId="4345"/>
    <cellStyle name="Good 3" xfId="2705"/>
    <cellStyle name="Good 3 2" xfId="2706"/>
    <cellStyle name="Good 3 3" xfId="2707"/>
    <cellStyle name="Good 3 4" xfId="2708"/>
    <cellStyle name="Good 3 5" xfId="2709"/>
    <cellStyle name="Good 3 6" xfId="2710"/>
    <cellStyle name="Good 3 7" xfId="2711"/>
    <cellStyle name="Good 3 8" xfId="2712"/>
    <cellStyle name="Good 4" xfId="2713"/>
    <cellStyle name="Good 4 2" xfId="2714"/>
    <cellStyle name="Good 5" xfId="2715"/>
    <cellStyle name="Good 5 2" xfId="2716"/>
    <cellStyle name="Good 6" xfId="2717"/>
    <cellStyle name="Good 6 2" xfId="2718"/>
    <cellStyle name="Good 7" xfId="2719"/>
    <cellStyle name="Good 8" xfId="2720"/>
    <cellStyle name="Good 9" xfId="2721"/>
    <cellStyle name="Good 9 2" xfId="2722"/>
    <cellStyle name="Good 9 3" xfId="2723"/>
    <cellStyle name="Good 9 4" xfId="2724"/>
    <cellStyle name="Grey" xfId="2725"/>
    <cellStyle name="Grün_Ausgabe" xfId="2726"/>
    <cellStyle name="Hard Percent" xfId="2727"/>
    <cellStyle name="HEADER" xfId="2728"/>
    <cellStyle name="Header 2" xfId="2729"/>
    <cellStyle name="Header Total" xfId="2730"/>
    <cellStyle name="header_Balance Sheet July 9 IFRS Sept 18" xfId="2731"/>
    <cellStyle name="Header1" xfId="2732"/>
    <cellStyle name="Header2" xfId="2733"/>
    <cellStyle name="Header3" xfId="2734"/>
    <cellStyle name="Header4" xfId="2735"/>
    <cellStyle name="Header4 10" xfId="2736"/>
    <cellStyle name="Header4 11" xfId="2737"/>
    <cellStyle name="Header4 12" xfId="2738"/>
    <cellStyle name="Header4 2" xfId="2739"/>
    <cellStyle name="Header4 3" xfId="2740"/>
    <cellStyle name="Header4 4" xfId="2741"/>
    <cellStyle name="Header4 5" xfId="2742"/>
    <cellStyle name="Header4 6" xfId="2743"/>
    <cellStyle name="Header4 7" xfId="2744"/>
    <cellStyle name="Header4 8" xfId="2745"/>
    <cellStyle name="Header4 9" xfId="2746"/>
    <cellStyle name="Heading" xfId="2747"/>
    <cellStyle name="Heading 1 10" xfId="2748"/>
    <cellStyle name="Heading 1 10 2" xfId="2749"/>
    <cellStyle name="Heading 1 10 3" xfId="2750"/>
    <cellStyle name="Heading 1 10 4" xfId="2751"/>
    <cellStyle name="Heading 1 11" xfId="2752"/>
    <cellStyle name="Heading 1 11 2" xfId="2753"/>
    <cellStyle name="Heading 1 11 3" xfId="2754"/>
    <cellStyle name="Heading 1 11 4" xfId="2755"/>
    <cellStyle name="Heading 1 12" xfId="2756"/>
    <cellStyle name="Heading 1 12 2" xfId="2757"/>
    <cellStyle name="Heading 1 12 3" xfId="2758"/>
    <cellStyle name="Heading 1 12 4" xfId="2759"/>
    <cellStyle name="Heading 1 13" xfId="2760"/>
    <cellStyle name="Heading 1 13 2" xfId="2761"/>
    <cellStyle name="Heading 1 13 3" xfId="2762"/>
    <cellStyle name="Heading 1 13 4" xfId="2763"/>
    <cellStyle name="Heading 1 14" xfId="2764"/>
    <cellStyle name="Heading 1 14 2" xfId="2765"/>
    <cellStyle name="Heading 1 14 3" xfId="2766"/>
    <cellStyle name="Heading 1 14 4" xfId="2767"/>
    <cellStyle name="Heading 1 15" xfId="2768"/>
    <cellStyle name="Heading 1 15 2" xfId="2769"/>
    <cellStyle name="Heading 1 15 3" xfId="2770"/>
    <cellStyle name="Heading 1 15 4" xfId="2771"/>
    <cellStyle name="Heading 1 16" xfId="2772"/>
    <cellStyle name="Heading 1 17" xfId="2773"/>
    <cellStyle name="Heading 1 18" xfId="2774"/>
    <cellStyle name="Heading 1 19" xfId="4346"/>
    <cellStyle name="Heading 1 2" xfId="2775"/>
    <cellStyle name="Heading 1 2 10" xfId="2776"/>
    <cellStyle name="Heading 1 2 10 2" xfId="2777"/>
    <cellStyle name="Heading 1 2 11" xfId="2778"/>
    <cellStyle name="Heading 1 2 12" xfId="2779"/>
    <cellStyle name="Heading 1 2 13" xfId="2780"/>
    <cellStyle name="Heading 1 2 14" xfId="2781"/>
    <cellStyle name="Heading 1 2 15" xfId="2782"/>
    <cellStyle name="Heading 1 2 2" xfId="2783"/>
    <cellStyle name="Heading 1 2 3" xfId="2784"/>
    <cellStyle name="Heading 1 2 4" xfId="2785"/>
    <cellStyle name="Heading 1 2 5" xfId="2786"/>
    <cellStyle name="Heading 1 2 6" xfId="2787"/>
    <cellStyle name="Heading 1 2 7" xfId="2788"/>
    <cellStyle name="Heading 1 2 8" xfId="2789"/>
    <cellStyle name="Heading 1 2 9" xfId="2790"/>
    <cellStyle name="Heading 1 3" xfId="2791"/>
    <cellStyle name="Heading 1 3 2" xfId="2792"/>
    <cellStyle name="Heading 1 3 2 2" xfId="2793"/>
    <cellStyle name="Heading 1 3 2 3" xfId="2794"/>
    <cellStyle name="Heading 1 3 3" xfId="2795"/>
    <cellStyle name="Heading 1 3 4" xfId="2796"/>
    <cellStyle name="Heading 1 3 5" xfId="2797"/>
    <cellStyle name="Heading 1 3 5 2" xfId="2798"/>
    <cellStyle name="Heading 1 3 6" xfId="2799"/>
    <cellStyle name="Heading 1 3 7" xfId="2800"/>
    <cellStyle name="Heading 1 3 8" xfId="2801"/>
    <cellStyle name="Heading 1 3 9" xfId="2802"/>
    <cellStyle name="Heading 1 4" xfId="2803"/>
    <cellStyle name="Heading 1 4 2" xfId="2804"/>
    <cellStyle name="Heading 1 4 3" xfId="2805"/>
    <cellStyle name="Heading 1 5" xfId="2806"/>
    <cellStyle name="Heading 1 5 2" xfId="2807"/>
    <cellStyle name="Heading 1 5 3" xfId="2808"/>
    <cellStyle name="Heading 1 6" xfId="2809"/>
    <cellStyle name="Heading 1 6 2" xfId="2810"/>
    <cellStyle name="Heading 1 6 3" xfId="2811"/>
    <cellStyle name="Heading 1 7" xfId="2812"/>
    <cellStyle name="Heading 1 7 2" xfId="2813"/>
    <cellStyle name="Heading 1 7 3" xfId="2814"/>
    <cellStyle name="Heading 1 8" xfId="2815"/>
    <cellStyle name="Heading 1 8 2" xfId="2816"/>
    <cellStyle name="Heading 1 8 3" xfId="2817"/>
    <cellStyle name="Heading 1 9" xfId="2818"/>
    <cellStyle name="Heading 1 9 2" xfId="2819"/>
    <cellStyle name="Heading 1 9 2 2" xfId="2820"/>
    <cellStyle name="Heading 1 9 3" xfId="2821"/>
    <cellStyle name="Heading 1 9 4" xfId="2822"/>
    <cellStyle name="Heading 1 9 5" xfId="2823"/>
    <cellStyle name="Heading 10" xfId="2824"/>
    <cellStyle name="Heading 11" xfId="2825"/>
    <cellStyle name="Heading 12" xfId="2826"/>
    <cellStyle name="Heading 13" xfId="2827"/>
    <cellStyle name="Heading 14" xfId="2828"/>
    <cellStyle name="Heading 15" xfId="2829"/>
    <cellStyle name="Heading 2 10" xfId="2830"/>
    <cellStyle name="Heading 2 10 2" xfId="2831"/>
    <cellStyle name="Heading 2 10 3" xfId="2832"/>
    <cellStyle name="Heading 2 10 4" xfId="2833"/>
    <cellStyle name="Heading 2 11" xfId="2834"/>
    <cellStyle name="Heading 2 11 2" xfId="2835"/>
    <cellStyle name="Heading 2 11 3" xfId="2836"/>
    <cellStyle name="Heading 2 11 4" xfId="2837"/>
    <cellStyle name="Heading 2 12" xfId="2838"/>
    <cellStyle name="Heading 2 12 2" xfId="2839"/>
    <cellStyle name="Heading 2 12 3" xfId="2840"/>
    <cellStyle name="Heading 2 12 4" xfId="2841"/>
    <cellStyle name="Heading 2 13" xfId="2842"/>
    <cellStyle name="Heading 2 13 2" xfId="2843"/>
    <cellStyle name="Heading 2 13 3" xfId="2844"/>
    <cellStyle name="Heading 2 13 4" xfId="2845"/>
    <cellStyle name="Heading 2 14" xfId="2846"/>
    <cellStyle name="Heading 2 14 2" xfId="2847"/>
    <cellStyle name="Heading 2 14 3" xfId="2848"/>
    <cellStyle name="Heading 2 14 4" xfId="2849"/>
    <cellStyle name="Heading 2 15" xfId="2850"/>
    <cellStyle name="Heading 2 15 2" xfId="2851"/>
    <cellStyle name="Heading 2 15 3" xfId="2852"/>
    <cellStyle name="Heading 2 15 4" xfId="2853"/>
    <cellStyle name="Heading 2 16" xfId="2854"/>
    <cellStyle name="Heading 2 17" xfId="2855"/>
    <cellStyle name="Heading 2 18" xfId="2856"/>
    <cellStyle name="Heading 2 19" xfId="4347"/>
    <cellStyle name="Heading 2 2" xfId="2857"/>
    <cellStyle name="Heading 2 2 10" xfId="2858"/>
    <cellStyle name="Heading 2 2 10 2" xfId="2859"/>
    <cellStyle name="Heading 2 2 11" xfId="2860"/>
    <cellStyle name="Heading 2 2 12" xfId="2861"/>
    <cellStyle name="Heading 2 2 13" xfId="2862"/>
    <cellStyle name="Heading 2 2 14" xfId="2863"/>
    <cellStyle name="Heading 2 2 15" xfId="2864"/>
    <cellStyle name="Heading 2 2 2" xfId="2865"/>
    <cellStyle name="Heading 2 2 3" xfId="2866"/>
    <cellStyle name="Heading 2 2 4" xfId="2867"/>
    <cellStyle name="Heading 2 2 5" xfId="2868"/>
    <cellStyle name="Heading 2 2 6" xfId="2869"/>
    <cellStyle name="Heading 2 2 7" xfId="2870"/>
    <cellStyle name="Heading 2 2 8" xfId="2871"/>
    <cellStyle name="Heading 2 2 9" xfId="2872"/>
    <cellStyle name="Heading 2 3" xfId="2873"/>
    <cellStyle name="Heading 2 3 2" xfId="2874"/>
    <cellStyle name="Heading 2 3 2 2" xfId="2875"/>
    <cellStyle name="Heading 2 3 2 3" xfId="2876"/>
    <cellStyle name="Heading 2 3 3" xfId="2877"/>
    <cellStyle name="Heading 2 3 4" xfId="2878"/>
    <cellStyle name="Heading 2 3 5" xfId="2879"/>
    <cellStyle name="Heading 2 3 5 2" xfId="2880"/>
    <cellStyle name="Heading 2 3 6" xfId="2881"/>
    <cellStyle name="Heading 2 3 7" xfId="2882"/>
    <cellStyle name="Heading 2 3 8" xfId="2883"/>
    <cellStyle name="Heading 2 3 9" xfId="2884"/>
    <cellStyle name="Heading 2 4" xfId="2885"/>
    <cellStyle name="Heading 2 4 2" xfId="2886"/>
    <cellStyle name="Heading 2 4 3" xfId="2887"/>
    <cellStyle name="Heading 2 5" xfId="2888"/>
    <cellStyle name="Heading 2 5 2" xfId="2889"/>
    <cellStyle name="Heading 2 5 3" xfId="2890"/>
    <cellStyle name="Heading 2 6" xfId="2891"/>
    <cellStyle name="Heading 2 6 2" xfId="2892"/>
    <cellStyle name="Heading 2 6 3" xfId="2893"/>
    <cellStyle name="Heading 2 7" xfId="2894"/>
    <cellStyle name="Heading 2 7 2" xfId="2895"/>
    <cellStyle name="Heading 2 7 3" xfId="2896"/>
    <cellStyle name="Heading 2 8" xfId="2897"/>
    <cellStyle name="Heading 2 8 2" xfId="2898"/>
    <cellStyle name="Heading 2 8 3" xfId="2899"/>
    <cellStyle name="Heading 2 9" xfId="2900"/>
    <cellStyle name="Heading 2 9 2" xfId="2901"/>
    <cellStyle name="Heading 2 9 2 2" xfId="2902"/>
    <cellStyle name="Heading 2 9 3" xfId="2903"/>
    <cellStyle name="Heading 2 9 4" xfId="2904"/>
    <cellStyle name="Heading 2 9 5" xfId="2905"/>
    <cellStyle name="Heading 3 10" xfId="2906"/>
    <cellStyle name="Heading 3 10 2" xfId="2907"/>
    <cellStyle name="Heading 3 10 3" xfId="2908"/>
    <cellStyle name="Heading 3 10 4" xfId="2909"/>
    <cellStyle name="Heading 3 11" xfId="2910"/>
    <cellStyle name="Heading 3 11 2" xfId="2911"/>
    <cellStyle name="Heading 3 11 3" xfId="2912"/>
    <cellStyle name="Heading 3 11 4" xfId="2913"/>
    <cellStyle name="Heading 3 12" xfId="2914"/>
    <cellStyle name="Heading 3 12 2" xfId="2915"/>
    <cellStyle name="Heading 3 12 3" xfId="2916"/>
    <cellStyle name="Heading 3 12 4" xfId="2917"/>
    <cellStyle name="Heading 3 13" xfId="2918"/>
    <cellStyle name="Heading 3 13 2" xfId="2919"/>
    <cellStyle name="Heading 3 13 3" xfId="2920"/>
    <cellStyle name="Heading 3 13 4" xfId="2921"/>
    <cellStyle name="Heading 3 14" xfId="2922"/>
    <cellStyle name="Heading 3 14 2" xfId="2923"/>
    <cellStyle name="Heading 3 14 3" xfId="2924"/>
    <cellStyle name="Heading 3 14 4" xfId="2925"/>
    <cellStyle name="Heading 3 15" xfId="2926"/>
    <cellStyle name="Heading 3 15 2" xfId="2927"/>
    <cellStyle name="Heading 3 15 3" xfId="2928"/>
    <cellStyle name="Heading 3 15 4" xfId="2929"/>
    <cellStyle name="Heading 3 16" xfId="2930"/>
    <cellStyle name="Heading 3 17" xfId="2931"/>
    <cellStyle name="Heading 3 18" xfId="2932"/>
    <cellStyle name="Heading 3 19" xfId="4348"/>
    <cellStyle name="Heading 3 2" xfId="2933"/>
    <cellStyle name="Heading 3 2 10" xfId="2934"/>
    <cellStyle name="Heading 3 2 10 2" xfId="2935"/>
    <cellStyle name="Heading 3 2 11" xfId="2936"/>
    <cellStyle name="Heading 3 2 12" xfId="2937"/>
    <cellStyle name="Heading 3 2 13" xfId="2938"/>
    <cellStyle name="Heading 3 2 14" xfId="2939"/>
    <cellStyle name="Heading 3 2 15" xfId="2940"/>
    <cellStyle name="Heading 3 2 2" xfId="2941"/>
    <cellStyle name="Heading 3 2 3" xfId="2942"/>
    <cellStyle name="Heading 3 2 4" xfId="2943"/>
    <cellStyle name="Heading 3 2 5" xfId="2944"/>
    <cellStyle name="Heading 3 2 6" xfId="2945"/>
    <cellStyle name="Heading 3 2 7" xfId="2946"/>
    <cellStyle name="Heading 3 2 8" xfId="2947"/>
    <cellStyle name="Heading 3 2 9" xfId="2948"/>
    <cellStyle name="Heading 3 3" xfId="2949"/>
    <cellStyle name="Heading 3 3 2" xfId="2950"/>
    <cellStyle name="Heading 3 3 2 2" xfId="2951"/>
    <cellStyle name="Heading 3 3 2 3" xfId="2952"/>
    <cellStyle name="Heading 3 3 3" xfId="2953"/>
    <cellStyle name="Heading 3 3 4" xfId="2954"/>
    <cellStyle name="Heading 3 3 5" xfId="2955"/>
    <cellStyle name="Heading 3 3 5 2" xfId="2956"/>
    <cellStyle name="Heading 3 3 6" xfId="2957"/>
    <cellStyle name="Heading 3 3 7" xfId="2958"/>
    <cellStyle name="Heading 3 3 8" xfId="2959"/>
    <cellStyle name="Heading 3 3 9" xfId="2960"/>
    <cellStyle name="Heading 3 4" xfId="2961"/>
    <cellStyle name="Heading 3 4 2" xfId="2962"/>
    <cellStyle name="Heading 3 4 3" xfId="2963"/>
    <cellStyle name="Heading 3 5" xfId="2964"/>
    <cellStyle name="Heading 3 5 2" xfId="2965"/>
    <cellStyle name="Heading 3 5 3" xfId="2966"/>
    <cellStyle name="Heading 3 6" xfId="2967"/>
    <cellStyle name="Heading 3 6 2" xfId="2968"/>
    <cellStyle name="Heading 3 6 3" xfId="2969"/>
    <cellStyle name="Heading 3 7" xfId="2970"/>
    <cellStyle name="Heading 3 7 2" xfId="2971"/>
    <cellStyle name="Heading 3 7 3" xfId="2972"/>
    <cellStyle name="Heading 3 8" xfId="2973"/>
    <cellStyle name="Heading 3 8 2" xfId="2974"/>
    <cellStyle name="Heading 3 8 3" xfId="2975"/>
    <cellStyle name="Heading 3 9" xfId="2976"/>
    <cellStyle name="Heading 3 9 2" xfId="2977"/>
    <cellStyle name="Heading 3 9 2 2" xfId="2978"/>
    <cellStyle name="Heading 3 9 3" xfId="2979"/>
    <cellStyle name="Heading 3 9 4" xfId="2980"/>
    <cellStyle name="Heading 3 9 5" xfId="2981"/>
    <cellStyle name="Heading 4 10" xfId="2982"/>
    <cellStyle name="Heading 4 10 2" xfId="2983"/>
    <cellStyle name="Heading 4 10 3" xfId="2984"/>
    <cellStyle name="Heading 4 10 4" xfId="2985"/>
    <cellStyle name="Heading 4 11" xfId="2986"/>
    <cellStyle name="Heading 4 11 2" xfId="2987"/>
    <cellStyle name="Heading 4 11 3" xfId="2988"/>
    <cellStyle name="Heading 4 11 4" xfId="2989"/>
    <cellStyle name="Heading 4 12" xfId="2990"/>
    <cellStyle name="Heading 4 12 2" xfId="2991"/>
    <cellStyle name="Heading 4 12 3" xfId="2992"/>
    <cellStyle name="Heading 4 12 4" xfId="2993"/>
    <cellStyle name="Heading 4 13" xfId="2994"/>
    <cellStyle name="Heading 4 13 2" xfId="2995"/>
    <cellStyle name="Heading 4 13 3" xfId="2996"/>
    <cellStyle name="Heading 4 13 4" xfId="2997"/>
    <cellStyle name="Heading 4 14" xfId="2998"/>
    <cellStyle name="Heading 4 14 2" xfId="2999"/>
    <cellStyle name="Heading 4 14 3" xfId="3000"/>
    <cellStyle name="Heading 4 14 4" xfId="3001"/>
    <cellStyle name="Heading 4 15" xfId="3002"/>
    <cellStyle name="Heading 4 15 2" xfId="3003"/>
    <cellStyle name="Heading 4 15 3" xfId="3004"/>
    <cellStyle name="Heading 4 15 4" xfId="3005"/>
    <cellStyle name="Heading 4 16" xfId="3006"/>
    <cellStyle name="Heading 4 17" xfId="3007"/>
    <cellStyle name="Heading 4 18" xfId="3008"/>
    <cellStyle name="Heading 4 19" xfId="4349"/>
    <cellStyle name="Heading 4 2" xfId="3009"/>
    <cellStyle name="Heading 4 2 10" xfId="3010"/>
    <cellStyle name="Heading 4 2 10 2" xfId="3011"/>
    <cellStyle name="Heading 4 2 11" xfId="3012"/>
    <cellStyle name="Heading 4 2 12" xfId="3013"/>
    <cellStyle name="Heading 4 2 13" xfId="3014"/>
    <cellStyle name="Heading 4 2 14" xfId="3015"/>
    <cellStyle name="Heading 4 2 15" xfId="3016"/>
    <cellStyle name="Heading 4 2 2" xfId="3017"/>
    <cellStyle name="Heading 4 2 3" xfId="3018"/>
    <cellStyle name="Heading 4 2 4" xfId="3019"/>
    <cellStyle name="Heading 4 2 5" xfId="3020"/>
    <cellStyle name="Heading 4 2 6" xfId="3021"/>
    <cellStyle name="Heading 4 2 7" xfId="3022"/>
    <cellStyle name="Heading 4 2 8" xfId="3023"/>
    <cellStyle name="Heading 4 2 9" xfId="3024"/>
    <cellStyle name="Heading 4 3" xfId="3025"/>
    <cellStyle name="Heading 4 3 2" xfId="3026"/>
    <cellStyle name="Heading 4 3 2 2" xfId="3027"/>
    <cellStyle name="Heading 4 3 2 3" xfId="3028"/>
    <cellStyle name="Heading 4 3 3" xfId="3029"/>
    <cellStyle name="Heading 4 3 4" xfId="3030"/>
    <cellStyle name="Heading 4 3 5" xfId="3031"/>
    <cellStyle name="Heading 4 3 5 2" xfId="3032"/>
    <cellStyle name="Heading 4 3 6" xfId="3033"/>
    <cellStyle name="Heading 4 3 7" xfId="3034"/>
    <cellStyle name="Heading 4 3 8" xfId="3035"/>
    <cellStyle name="Heading 4 3 9" xfId="3036"/>
    <cellStyle name="Heading 4 4" xfId="3037"/>
    <cellStyle name="Heading 4 4 2" xfId="3038"/>
    <cellStyle name="Heading 4 4 3" xfId="3039"/>
    <cellStyle name="Heading 4 5" xfId="3040"/>
    <cellStyle name="Heading 4 5 2" xfId="3041"/>
    <cellStyle name="Heading 4 5 3" xfId="3042"/>
    <cellStyle name="Heading 4 6" xfId="3043"/>
    <cellStyle name="Heading 4 6 2" xfId="3044"/>
    <cellStyle name="Heading 4 6 3" xfId="3045"/>
    <cellStyle name="Heading 4 7" xfId="3046"/>
    <cellStyle name="Heading 4 7 2" xfId="3047"/>
    <cellStyle name="Heading 4 7 3" xfId="3048"/>
    <cellStyle name="Heading 4 8" xfId="3049"/>
    <cellStyle name="Heading 4 8 2" xfId="3050"/>
    <cellStyle name="Heading 4 8 3" xfId="3051"/>
    <cellStyle name="Heading 4 9" xfId="3052"/>
    <cellStyle name="Heading 4 9 2" xfId="3053"/>
    <cellStyle name="Heading 4 9 2 2" xfId="3054"/>
    <cellStyle name="Heading 4 9 3" xfId="3055"/>
    <cellStyle name="Heading 4 9 4" xfId="3056"/>
    <cellStyle name="Heading 4 9 5" xfId="3057"/>
    <cellStyle name="Heading 5" xfId="3058"/>
    <cellStyle name="Heading 6" xfId="3059"/>
    <cellStyle name="Heading 7" xfId="3060"/>
    <cellStyle name="Heading 8" xfId="3061"/>
    <cellStyle name="Heading 9" xfId="3062"/>
    <cellStyle name="Heading I" xfId="3063"/>
    <cellStyle name="heading info" xfId="3064"/>
    <cellStyle name="Heading1" xfId="3065"/>
    <cellStyle name="Heading1 2" xfId="3066"/>
    <cellStyle name="Heading2" xfId="3067"/>
    <cellStyle name="Heading2 2" xfId="3068"/>
    <cellStyle name="HEADINGS" xfId="3069"/>
    <cellStyle name="HEADINGS 2" xfId="3070"/>
    <cellStyle name="HEADINGSTOP" xfId="3071"/>
    <cellStyle name="HEADINGSTOP 2" xfId="3072"/>
    <cellStyle name="Headline1" xfId="3073"/>
    <cellStyle name="Headline2" xfId="3074"/>
    <cellStyle name="Headline3" xfId="3075"/>
    <cellStyle name="Hidden Decimal 0,00" xfId="3076"/>
    <cellStyle name="HIGHLIGHT" xfId="3077"/>
    <cellStyle name="Id" xfId="3078"/>
    <cellStyle name="indicatif_nv" xfId="3079"/>
    <cellStyle name="initial" xfId="3080"/>
    <cellStyle name="Input [%]" xfId="3081"/>
    <cellStyle name="Input [%0]" xfId="3082"/>
    <cellStyle name="Input [%00]" xfId="3083"/>
    <cellStyle name="Input [0]" xfId="3084"/>
    <cellStyle name="Input [00]" xfId="3085"/>
    <cellStyle name="Input [yellow]" xfId="3086"/>
    <cellStyle name="Input 10" xfId="3087"/>
    <cellStyle name="Input 10 2" xfId="3088"/>
    <cellStyle name="Input 10 3" xfId="3089"/>
    <cellStyle name="Input 10 4" xfId="3090"/>
    <cellStyle name="Input 11" xfId="3091"/>
    <cellStyle name="Input 11 2" xfId="3092"/>
    <cellStyle name="Input 11 3" xfId="3093"/>
    <cellStyle name="Input 11 4" xfId="3094"/>
    <cellStyle name="Input 12" xfId="3095"/>
    <cellStyle name="Input 12 2" xfId="3096"/>
    <cellStyle name="Input 12 3" xfId="3097"/>
    <cellStyle name="Input 12 4" xfId="3098"/>
    <cellStyle name="Input 13" xfId="3099"/>
    <cellStyle name="Input 13 2" xfId="3100"/>
    <cellStyle name="Input 13 3" xfId="3101"/>
    <cellStyle name="Input 13 4" xfId="3102"/>
    <cellStyle name="Input 14" xfId="3103"/>
    <cellStyle name="Input 14 2" xfId="3104"/>
    <cellStyle name="Input 14 3" xfId="3105"/>
    <cellStyle name="Input 14 4" xfId="3106"/>
    <cellStyle name="Input 15" xfId="3107"/>
    <cellStyle name="Input 15 2" xfId="3108"/>
    <cellStyle name="Input 15 3" xfId="3109"/>
    <cellStyle name="Input 15 4" xfId="3110"/>
    <cellStyle name="Input 16" xfId="3111"/>
    <cellStyle name="Input 17" xfId="3112"/>
    <cellStyle name="Input 18" xfId="3113"/>
    <cellStyle name="Input 19" xfId="3114"/>
    <cellStyle name="Input 2" xfId="3115"/>
    <cellStyle name="Input 2 10" xfId="3116"/>
    <cellStyle name="Input 2 10 2" xfId="3117"/>
    <cellStyle name="Input 2 11" xfId="3118"/>
    <cellStyle name="Input 2 12" xfId="3119"/>
    <cellStyle name="Input 2 13" xfId="3120"/>
    <cellStyle name="Input 2 14" xfId="3121"/>
    <cellStyle name="Input 2 15" xfId="3122"/>
    <cellStyle name="Input 2 2" xfId="3123"/>
    <cellStyle name="Input 2 3" xfId="3124"/>
    <cellStyle name="Input 2 4" xfId="3125"/>
    <cellStyle name="Input 2 5" xfId="3126"/>
    <cellStyle name="Input 2 6" xfId="3127"/>
    <cellStyle name="Input 2 7" xfId="3128"/>
    <cellStyle name="Input 2 8" xfId="3129"/>
    <cellStyle name="Input 2 9" xfId="3130"/>
    <cellStyle name="Input 20" xfId="3131"/>
    <cellStyle name="Input 21" xfId="3132"/>
    <cellStyle name="Input 22" xfId="4350"/>
    <cellStyle name="Input 3" xfId="3133"/>
    <cellStyle name="Input 3 2" xfId="3134"/>
    <cellStyle name="Input 3 3" xfId="3135"/>
    <cellStyle name="Input 3 4" xfId="3136"/>
    <cellStyle name="Input 3 5" xfId="3137"/>
    <cellStyle name="Input 3 6" xfId="3138"/>
    <cellStyle name="Input 3 7" xfId="3139"/>
    <cellStyle name="Input 3 8" xfId="3140"/>
    <cellStyle name="Input 3 9" xfId="3141"/>
    <cellStyle name="Input 4" xfId="3142"/>
    <cellStyle name="Input 4 2" xfId="3143"/>
    <cellStyle name="Input 4 3" xfId="3144"/>
    <cellStyle name="Input 5" xfId="3145"/>
    <cellStyle name="Input 5 2" xfId="3146"/>
    <cellStyle name="Input 5 3" xfId="3147"/>
    <cellStyle name="Input 6" xfId="3148"/>
    <cellStyle name="Input 6 2" xfId="3149"/>
    <cellStyle name="Input 6 3" xfId="3150"/>
    <cellStyle name="Input 7" xfId="3151"/>
    <cellStyle name="Input 7 2" xfId="3152"/>
    <cellStyle name="Input 7 3" xfId="3153"/>
    <cellStyle name="Input 8" xfId="3154"/>
    <cellStyle name="Input 8 2" xfId="3155"/>
    <cellStyle name="Input 8 3" xfId="3156"/>
    <cellStyle name="Input 9" xfId="3157"/>
    <cellStyle name="Input 9 2" xfId="3158"/>
    <cellStyle name="Input 9 3" xfId="3159"/>
    <cellStyle name="Input 9 4" xfId="3160"/>
    <cellStyle name="Input 9 5" xfId="3161"/>
    <cellStyle name="Input Cells" xfId="3162"/>
    <cellStyle name="Input Col_Heading" xfId="3163"/>
    <cellStyle name="Input Currency" xfId="3164"/>
    <cellStyle name="Input Decimal 0" xfId="3165"/>
    <cellStyle name="Input Decimal 0 10" xfId="3166"/>
    <cellStyle name="Input Decimal 0 11" xfId="3167"/>
    <cellStyle name="Input Decimal 0 12" xfId="3168"/>
    <cellStyle name="Input Decimal 0 2" xfId="3169"/>
    <cellStyle name="Input Decimal 0 3" xfId="3170"/>
    <cellStyle name="Input Decimal 0 4" xfId="3171"/>
    <cellStyle name="Input Decimal 0 5" xfId="3172"/>
    <cellStyle name="Input Decimal 0 6" xfId="3173"/>
    <cellStyle name="Input Decimal 0 7" xfId="3174"/>
    <cellStyle name="Input Decimal 0 8" xfId="3175"/>
    <cellStyle name="Input Decimal 0 9" xfId="3176"/>
    <cellStyle name="Input Decimal 0,00" xfId="3177"/>
    <cellStyle name="Input Decimal 0,00 10" xfId="3178"/>
    <cellStyle name="Input Decimal 0,00 11" xfId="3179"/>
    <cellStyle name="Input Decimal 0,00 12" xfId="3180"/>
    <cellStyle name="Input Decimal 0,00 2" xfId="3181"/>
    <cellStyle name="Input Decimal 0,00 3" xfId="3182"/>
    <cellStyle name="Input Decimal 0,00 4" xfId="3183"/>
    <cellStyle name="Input Decimal 0,00 5" xfId="3184"/>
    <cellStyle name="Input Decimal 0,00 6" xfId="3185"/>
    <cellStyle name="Input Decimal 0,00 7" xfId="3186"/>
    <cellStyle name="Input Decimal 0,00 8" xfId="3187"/>
    <cellStyle name="Input Decimal 0,00 9" xfId="3188"/>
    <cellStyle name="Input Decimal 0_7.2.3. CAPEX" xfId="3189"/>
    <cellStyle name="Input Normal" xfId="3190"/>
    <cellStyle name="Input Percent" xfId="3191"/>
    <cellStyle name="Input Percent 0" xfId="3192"/>
    <cellStyle name="Input Percent 0 10" xfId="3193"/>
    <cellStyle name="Input Percent 0 11" xfId="3194"/>
    <cellStyle name="Input Percent 0 12" xfId="3195"/>
    <cellStyle name="Input Percent 0 2" xfId="3196"/>
    <cellStyle name="Input Percent 0 3" xfId="3197"/>
    <cellStyle name="Input Percent 0 4" xfId="3198"/>
    <cellStyle name="Input Percent 0 5" xfId="3199"/>
    <cellStyle name="Input Percent 0 6" xfId="3200"/>
    <cellStyle name="Input Percent 0 7" xfId="3201"/>
    <cellStyle name="Input Percent 0 8" xfId="3202"/>
    <cellStyle name="Input Percent 0 9" xfId="3203"/>
    <cellStyle name="Input Percent 0,00" xfId="3204"/>
    <cellStyle name="Input Percent 0,00 10" xfId="3205"/>
    <cellStyle name="Input Percent 0,00 11" xfId="3206"/>
    <cellStyle name="Input Percent 0,00 12" xfId="3207"/>
    <cellStyle name="Input Percent 0,00 2" xfId="3208"/>
    <cellStyle name="Input Percent 0,00 3" xfId="3209"/>
    <cellStyle name="Input Percent 0,00 4" xfId="3210"/>
    <cellStyle name="Input Percent 0,00 5" xfId="3211"/>
    <cellStyle name="Input Percent 0,00 6" xfId="3212"/>
    <cellStyle name="Input Percent 0,00 7" xfId="3213"/>
    <cellStyle name="Input Percent 0,00 8" xfId="3214"/>
    <cellStyle name="Input Percent 0,00 9" xfId="3215"/>
    <cellStyle name="Input Percent 0_7.2.3. CAPEX" xfId="3216"/>
    <cellStyle name="Input Titles" xfId="3217"/>
    <cellStyle name="InputDetailDate" xfId="3218"/>
    <cellStyle name="InputDetailInt" xfId="3219"/>
    <cellStyle name="InputDetailPct" xfId="3220"/>
    <cellStyle name="InputLockedInt" xfId="3221"/>
    <cellStyle name="InputLockedPct" xfId="3222"/>
    <cellStyle name="Invisible" xfId="3223"/>
    <cellStyle name="Kilo" xfId="3224"/>
    <cellStyle name="kopregel" xfId="3225"/>
    <cellStyle name="LB Style" xfId="3226"/>
    <cellStyle name="Lien hypertexte_PERSONAL" xfId="3227"/>
    <cellStyle name="LineItemPrompt" xfId="3228"/>
    <cellStyle name="LineItemValue" xfId="3229"/>
    <cellStyle name="Link Currency (0)" xfId="3230"/>
    <cellStyle name="Link Currency (0) 2" xfId="3231"/>
    <cellStyle name="Link Currency (2)" xfId="3232"/>
    <cellStyle name="Link Currency (2) 2" xfId="3233"/>
    <cellStyle name="Link Units (0)" xfId="3234"/>
    <cellStyle name="Link Units (0) 2" xfId="3235"/>
    <cellStyle name="Link Units (1)" xfId="3236"/>
    <cellStyle name="Link Units (1) 2" xfId="3237"/>
    <cellStyle name="Link Units (2)" xfId="3238"/>
    <cellStyle name="Link Units (2) 2" xfId="3239"/>
    <cellStyle name="Linked" xfId="3240"/>
    <cellStyle name="Linked Cell 10" xfId="3241"/>
    <cellStyle name="Linked Cell 10 2" xfId="3242"/>
    <cellStyle name="Linked Cell 10 3" xfId="3243"/>
    <cellStyle name="Linked Cell 11" xfId="3244"/>
    <cellStyle name="Linked Cell 11 2" xfId="3245"/>
    <cellStyle name="Linked Cell 11 3" xfId="3246"/>
    <cellStyle name="Linked Cell 12" xfId="3247"/>
    <cellStyle name="Linked Cell 12 2" xfId="3248"/>
    <cellStyle name="Linked Cell 12 3" xfId="3249"/>
    <cellStyle name="Linked Cell 13" xfId="3250"/>
    <cellStyle name="Linked Cell 13 2" xfId="3251"/>
    <cellStyle name="Linked Cell 13 3" xfId="3252"/>
    <cellStyle name="Linked Cell 14" xfId="3253"/>
    <cellStyle name="Linked Cell 14 2" xfId="3254"/>
    <cellStyle name="Linked Cell 14 3" xfId="3255"/>
    <cellStyle name="Linked Cell 15" xfId="3256"/>
    <cellStyle name="Linked Cell 15 2" xfId="3257"/>
    <cellStyle name="Linked Cell 15 3" xfId="3258"/>
    <cellStyle name="Linked Cell 16" xfId="3259"/>
    <cellStyle name="Linked Cell 17" xfId="3260"/>
    <cellStyle name="Linked Cell 18" xfId="3261"/>
    <cellStyle name="Linked Cell 19" xfId="4351"/>
    <cellStyle name="Linked Cell 2" xfId="3262"/>
    <cellStyle name="Linked Cell 2 10" xfId="3263"/>
    <cellStyle name="Linked Cell 2 11" xfId="3264"/>
    <cellStyle name="Linked Cell 2 12" xfId="3265"/>
    <cellStyle name="Linked Cell 2 13" xfId="3266"/>
    <cellStyle name="Linked Cell 2 14" xfId="3267"/>
    <cellStyle name="Linked Cell 2 15" xfId="3268"/>
    <cellStyle name="Linked Cell 2 2" xfId="3269"/>
    <cellStyle name="Linked Cell 2 3" xfId="3270"/>
    <cellStyle name="Linked Cell 2 4" xfId="3271"/>
    <cellStyle name="Linked Cell 2 5" xfId="3272"/>
    <cellStyle name="Linked Cell 2 6" xfId="3273"/>
    <cellStyle name="Linked Cell 2 7" xfId="3274"/>
    <cellStyle name="Linked Cell 2 8" xfId="3275"/>
    <cellStyle name="Linked Cell 2 9" xfId="3276"/>
    <cellStyle name="Linked Cell 3" xfId="3277"/>
    <cellStyle name="Linked Cell 3 2" xfId="3278"/>
    <cellStyle name="Linked Cell 3 3" xfId="3279"/>
    <cellStyle name="Linked Cell 3 4" xfId="3280"/>
    <cellStyle name="Linked Cell 3 5" xfId="3281"/>
    <cellStyle name="Linked Cell 3 5 2" xfId="3282"/>
    <cellStyle name="Linked Cell 3 6" xfId="3283"/>
    <cellStyle name="Linked Cell 3 7" xfId="3284"/>
    <cellStyle name="Linked Cell 3 8" xfId="3285"/>
    <cellStyle name="Linked Cell 3 9" xfId="3286"/>
    <cellStyle name="Linked Cell 4" xfId="3287"/>
    <cellStyle name="Linked Cell 4 2" xfId="3288"/>
    <cellStyle name="Linked Cell 5" xfId="3289"/>
    <cellStyle name="Linked Cell 5 2" xfId="3290"/>
    <cellStyle name="Linked Cell 6" xfId="3291"/>
    <cellStyle name="Linked Cell 6 2" xfId="3292"/>
    <cellStyle name="Linked Cell 7" xfId="3293"/>
    <cellStyle name="Linked Cell 8" xfId="3294"/>
    <cellStyle name="Linked Cell 9" xfId="3295"/>
    <cellStyle name="Linked Cell 9 2" xfId="3296"/>
    <cellStyle name="Linked Cell 9 2 2" xfId="3297"/>
    <cellStyle name="Linked Cell 9 3" xfId="3298"/>
    <cellStyle name="Linked Cell 9 4" xfId="3299"/>
    <cellStyle name="Linked Cell 9 5" xfId="3300"/>
    <cellStyle name="Linked Cells" xfId="3301"/>
    <cellStyle name="LTM Cell Column Heading" xfId="3302"/>
    <cellStyle name="Mega" xfId="3303"/>
    <cellStyle name="Millares [0]_pldt" xfId="3304"/>
    <cellStyle name="Millares_pldt" xfId="3305"/>
    <cellStyle name="Milliers [0]_!!!GO" xfId="3306"/>
    <cellStyle name="Milliers_!!!GO" xfId="3307"/>
    <cellStyle name="Mon_Year" xfId="3308"/>
    <cellStyle name="Moneda [0]_pldt" xfId="3309"/>
    <cellStyle name="Moneda_Coste Fidelizacion" xfId="3310"/>
    <cellStyle name="Monétaire [0]_!!!GO" xfId="3311"/>
    <cellStyle name="Monétaire_!!!GO" xfId="3312"/>
    <cellStyle name="MS Sans Serif" xfId="3313"/>
    <cellStyle name="MS_English" xfId="3314"/>
    <cellStyle name="Multiple" xfId="3315"/>
    <cellStyle name="Multiple Cell Column Heading" xfId="3316"/>
    <cellStyle name="NA is zero" xfId="3317"/>
    <cellStyle name="Neutral 10" xfId="3318"/>
    <cellStyle name="Neutral 10 2" xfId="3319"/>
    <cellStyle name="Neutral 10 3" xfId="3320"/>
    <cellStyle name="Neutral 11" xfId="3321"/>
    <cellStyle name="Neutral 11 2" xfId="3322"/>
    <cellStyle name="Neutral 11 3" xfId="3323"/>
    <cellStyle name="Neutral 12" xfId="3324"/>
    <cellStyle name="Neutral 12 2" xfId="3325"/>
    <cellStyle name="Neutral 12 3" xfId="3326"/>
    <cellStyle name="Neutral 13" xfId="3327"/>
    <cellStyle name="Neutral 13 2" xfId="3328"/>
    <cellStyle name="Neutral 13 3" xfId="3329"/>
    <cellStyle name="Neutral 14" xfId="3330"/>
    <cellStyle name="Neutral 14 2" xfId="3331"/>
    <cellStyle name="Neutral 14 3" xfId="3332"/>
    <cellStyle name="Neutral 15" xfId="3333"/>
    <cellStyle name="Neutral 15 2" xfId="3334"/>
    <cellStyle name="Neutral 15 3" xfId="3335"/>
    <cellStyle name="Neutral 16" xfId="3336"/>
    <cellStyle name="Neutral 17" xfId="3337"/>
    <cellStyle name="Neutral 18" xfId="3338"/>
    <cellStyle name="Neutral 19" xfId="3339"/>
    <cellStyle name="Neutral 2" xfId="3340"/>
    <cellStyle name="Neutral 2 10" xfId="3341"/>
    <cellStyle name="Neutral 2 11" xfId="3342"/>
    <cellStyle name="Neutral 2 12" xfId="3343"/>
    <cellStyle name="Neutral 2 13" xfId="3344"/>
    <cellStyle name="Neutral 2 14" xfId="3345"/>
    <cellStyle name="Neutral 2 15" xfId="3346"/>
    <cellStyle name="Neutral 2 2" xfId="3347"/>
    <cellStyle name="Neutral 2 3" xfId="3348"/>
    <cellStyle name="Neutral 2 4" xfId="3349"/>
    <cellStyle name="Neutral 2 5" xfId="3350"/>
    <cellStyle name="Neutral 2 6" xfId="3351"/>
    <cellStyle name="Neutral 2 7" xfId="3352"/>
    <cellStyle name="Neutral 2 8" xfId="3353"/>
    <cellStyle name="Neutral 2 9" xfId="3354"/>
    <cellStyle name="Neutral 20" xfId="4352"/>
    <cellStyle name="Neutral 3" xfId="3355"/>
    <cellStyle name="Neutral 3 2" xfId="3356"/>
    <cellStyle name="Neutral 3 3" xfId="3357"/>
    <cellStyle name="Neutral 3 4" xfId="3358"/>
    <cellStyle name="Neutral 3 5" xfId="3359"/>
    <cellStyle name="Neutral 3 5 2" xfId="3360"/>
    <cellStyle name="Neutral 3 6" xfId="3361"/>
    <cellStyle name="Neutral 3 7" xfId="3362"/>
    <cellStyle name="Neutral 3 8" xfId="3363"/>
    <cellStyle name="Neutral 3 9" xfId="3364"/>
    <cellStyle name="Neutral 4" xfId="3365"/>
    <cellStyle name="Neutral 4 2" xfId="3366"/>
    <cellStyle name="Neutral 5" xfId="3367"/>
    <cellStyle name="Neutral 5 2" xfId="3368"/>
    <cellStyle name="Neutral 6" xfId="3369"/>
    <cellStyle name="Neutral 6 2" xfId="3370"/>
    <cellStyle name="Neutral 7" xfId="3371"/>
    <cellStyle name="Neutral 8" xfId="3372"/>
    <cellStyle name="Neutral 9" xfId="3373"/>
    <cellStyle name="Neutral 9 2" xfId="3374"/>
    <cellStyle name="Neutral 9 2 2" xfId="3375"/>
    <cellStyle name="Neutral 9 3" xfId="3376"/>
    <cellStyle name="Neutral 9 4" xfId="3377"/>
    <cellStyle name="Neutral 9 5" xfId="3378"/>
    <cellStyle name="new style" xfId="3379"/>
    <cellStyle name="New Times Roman" xfId="3380"/>
    <cellStyle name="NewColumnHeaderNormal" xfId="3381"/>
    <cellStyle name="NewSectionHeaderNormal" xfId="3382"/>
    <cellStyle name="NewSectionHeaderNormal 2" xfId="3383"/>
    <cellStyle name="NewTitleNormal" xfId="3384"/>
    <cellStyle name="no dec" xfId="3385"/>
    <cellStyle name="nonmultiple" xfId="3386"/>
    <cellStyle name="NonPrint_Heading" xfId="3387"/>
    <cellStyle name="Norm੎੎" xfId="3388"/>
    <cellStyle name="Normal" xfId="0" builtinId="0"/>
    <cellStyle name="Normal - Style1" xfId="3389"/>
    <cellStyle name="Normal - Style1 2" xfId="3390"/>
    <cellStyle name="Normal - Style2" xfId="3391"/>
    <cellStyle name="Normal - Style3" xfId="3392"/>
    <cellStyle name="Normal - Style4" xfId="3393"/>
    <cellStyle name="Normal - Style5" xfId="3394"/>
    <cellStyle name="Normal - Style6" xfId="3395"/>
    <cellStyle name="Normal - Style7" xfId="3396"/>
    <cellStyle name="Normal - Style8" xfId="3397"/>
    <cellStyle name="Normal [0]" xfId="3398"/>
    <cellStyle name="Normal [1]" xfId="3399"/>
    <cellStyle name="Normal [2]" xfId="3400"/>
    <cellStyle name="Normal [3]" xfId="3401"/>
    <cellStyle name="Normal 10" xfId="3402"/>
    <cellStyle name="Normal 11" xfId="3403"/>
    <cellStyle name="Normal 12" xfId="3404"/>
    <cellStyle name="Normal 12 2" xfId="3405"/>
    <cellStyle name="Normal 13" xfId="3406"/>
    <cellStyle name="Normal 13 2" xfId="3407"/>
    <cellStyle name="Normal 14" xfId="3408"/>
    <cellStyle name="Normal 14 2" xfId="3409"/>
    <cellStyle name="Normal 14 3" xfId="3410"/>
    <cellStyle name="Normal 14 4" xfId="3411"/>
    <cellStyle name="Normal 15" xfId="3412"/>
    <cellStyle name="Normal 15 2" xfId="3413"/>
    <cellStyle name="Normal 15 3" xfId="3414"/>
    <cellStyle name="Normal 15 4" xfId="3415"/>
    <cellStyle name="Normal 16" xfId="3416"/>
    <cellStyle name="Normal 16 2" xfId="3417"/>
    <cellStyle name="Normal 17" xfId="3418"/>
    <cellStyle name="Normal 18" xfId="3419"/>
    <cellStyle name="Normal 18 2" xfId="3420"/>
    <cellStyle name="Normal 19" xfId="3421"/>
    <cellStyle name="Normal 2" xfId="4"/>
    <cellStyle name="Normal 2 10" xfId="3422"/>
    <cellStyle name="Normal 2 10 2" xfId="3423"/>
    <cellStyle name="Normal 2 10 2 2" xfId="3424"/>
    <cellStyle name="Normal 2 10 3" xfId="3425"/>
    <cellStyle name="Normal 2 10 4" xfId="3426"/>
    <cellStyle name="Normal 2 10 5" xfId="3427"/>
    <cellStyle name="Normal 2 11" xfId="3428"/>
    <cellStyle name="Normal 2 11 2" xfId="3429"/>
    <cellStyle name="Normal 2 11 3" xfId="3430"/>
    <cellStyle name="Normal 2 12" xfId="3431"/>
    <cellStyle name="Normal 2 12 2" xfId="3432"/>
    <cellStyle name="Normal 2 12 3" xfId="3433"/>
    <cellStyle name="Normal 2 13" xfId="3434"/>
    <cellStyle name="Normal 2 13 2" xfId="3435"/>
    <cellStyle name="Normal 2 14" xfId="3436"/>
    <cellStyle name="Normal 2 14 2" xfId="3437"/>
    <cellStyle name="Normal 2 15" xfId="3438"/>
    <cellStyle name="Normal 2 15 2" xfId="3439"/>
    <cellStyle name="Normal 2 16" xfId="3440"/>
    <cellStyle name="Normal 2 17" xfId="3441"/>
    <cellStyle name="Normal 2 18" xfId="3442"/>
    <cellStyle name="Normal 2 19" xfId="12"/>
    <cellStyle name="Normal 2 2" xfId="13"/>
    <cellStyle name="Normal 2 2 2" xfId="3443"/>
    <cellStyle name="Normal 2 2 2 2" xfId="3444"/>
    <cellStyle name="Normal 2 2 3" xfId="3445"/>
    <cellStyle name="Normal 2 2 3 2" xfId="3446"/>
    <cellStyle name="Normal 2 2 4" xfId="3447"/>
    <cellStyle name="Normal 2 3" xfId="3448"/>
    <cellStyle name="Normal 2 3 2" xfId="3449"/>
    <cellStyle name="Normal 2 3 2 2" xfId="3450"/>
    <cellStyle name="Normal 2 3 3" xfId="3451"/>
    <cellStyle name="Normal 2 3 4" xfId="3452"/>
    <cellStyle name="Normal 2 3 5" xfId="3453"/>
    <cellStyle name="Normal 2 3 6" xfId="3454"/>
    <cellStyle name="Normal 2 3 7" xfId="3455"/>
    <cellStyle name="Normal 2 4" xfId="3456"/>
    <cellStyle name="Normal 2 4 2" xfId="3457"/>
    <cellStyle name="Normal 2 4 3" xfId="3458"/>
    <cellStyle name="Normal 2 5" xfId="3459"/>
    <cellStyle name="Normal 2 5 2" xfId="3460"/>
    <cellStyle name="Normal 2 5 3" xfId="3461"/>
    <cellStyle name="Normal 2 6" xfId="3462"/>
    <cellStyle name="Normal 2 6 2" xfId="3463"/>
    <cellStyle name="Normal 2 6 3" xfId="3464"/>
    <cellStyle name="Normal 2 7" xfId="3465"/>
    <cellStyle name="Normal 2 7 2" xfId="3466"/>
    <cellStyle name="Normal 2 7 3" xfId="3467"/>
    <cellStyle name="Normal 2 8" xfId="3468"/>
    <cellStyle name="Normal 2 8 2" xfId="3469"/>
    <cellStyle name="Normal 2 8 3" xfId="3470"/>
    <cellStyle name="Normal 2 9" xfId="3471"/>
    <cellStyle name="Normal 2 9 2" xfId="3472"/>
    <cellStyle name="Normal 2 9 2 2" xfId="3473"/>
    <cellStyle name="Normal 2 9 3" xfId="3474"/>
    <cellStyle name="Normal 2 9 4" xfId="3475"/>
    <cellStyle name="Normal 2 9 5" xfId="3476"/>
    <cellStyle name="Normal 20" xfId="3477"/>
    <cellStyle name="Normal 20 2" xfId="3478"/>
    <cellStyle name="Normal 21" xfId="3479"/>
    <cellStyle name="Normal 22" xfId="3480"/>
    <cellStyle name="Normal 23" xfId="3481"/>
    <cellStyle name="Normal 24" xfId="3482"/>
    <cellStyle name="Normal 25" xfId="4313"/>
    <cellStyle name="Normal 25 2" xfId="4358"/>
    <cellStyle name="Normal 26" xfId="4362"/>
    <cellStyle name="Normal 27" xfId="4364"/>
    <cellStyle name="Normal 28" xfId="4369"/>
    <cellStyle name="Normal 29" xfId="4365"/>
    <cellStyle name="Normal 3" xfId="14"/>
    <cellStyle name="Normal 3 2" xfId="3483"/>
    <cellStyle name="Normal 3 2 2" xfId="3484"/>
    <cellStyle name="Normal 3 2 2 2" xfId="3485"/>
    <cellStyle name="Normal 3 2 3" xfId="3486"/>
    <cellStyle name="Normal 3 3" xfId="3487"/>
    <cellStyle name="Normal 3 4" xfId="3488"/>
    <cellStyle name="Normal 3_Display" xfId="3489"/>
    <cellStyle name="Normal 30" xfId="4368"/>
    <cellStyle name="Normal 31" xfId="4366"/>
    <cellStyle name="Normal 32" xfId="4367"/>
    <cellStyle name="Normal 33" xfId="4370"/>
    <cellStyle name="Normal 34" xfId="4383"/>
    <cellStyle name="Normal 35" xfId="4371"/>
    <cellStyle name="Normal 36" xfId="4382"/>
    <cellStyle name="Normal 37" xfId="4372"/>
    <cellStyle name="Normal 38" xfId="4381"/>
    <cellStyle name="Normal 39" xfId="4373"/>
    <cellStyle name="Normal 4" xfId="5"/>
    <cellStyle name="Normal 4 10" xfId="3490"/>
    <cellStyle name="Normal 4 2" xfId="3491"/>
    <cellStyle name="Normal 4 3" xfId="3492"/>
    <cellStyle name="Normal 4 4" xfId="3493"/>
    <cellStyle name="Normal 4 5" xfId="3494"/>
    <cellStyle name="Normal 4 5 2" xfId="3495"/>
    <cellStyle name="Normal 4 6" xfId="3496"/>
    <cellStyle name="Normal 4 7" xfId="3497"/>
    <cellStyle name="Normal 4 8" xfId="3498"/>
    <cellStyle name="Normal 4 9" xfId="3499"/>
    <cellStyle name="Normal 4_Display" xfId="3500"/>
    <cellStyle name="Normal 40" xfId="4380"/>
    <cellStyle name="Normal 41" xfId="4374"/>
    <cellStyle name="Normal 42" xfId="4379"/>
    <cellStyle name="Normal 43" xfId="4375"/>
    <cellStyle name="Normal 44" xfId="4378"/>
    <cellStyle name="Normal 45" xfId="4376"/>
    <cellStyle name="Normal 46" xfId="4377"/>
    <cellStyle name="Normal 47" xfId="4384"/>
    <cellStyle name="Normal 48" xfId="4385"/>
    <cellStyle name="Normal 5" xfId="3501"/>
    <cellStyle name="Normal 5 2" xfId="3502"/>
    <cellStyle name="Normal 5 3" xfId="3503"/>
    <cellStyle name="Normal 5 4" xfId="3504"/>
    <cellStyle name="Normal 5 5" xfId="3505"/>
    <cellStyle name="Normal 5 5 2" xfId="3506"/>
    <cellStyle name="Normal 5 6" xfId="3507"/>
    <cellStyle name="Normal 5 7" xfId="3508"/>
    <cellStyle name="Normal 5 8" xfId="3509"/>
    <cellStyle name="Normal 5_Display" xfId="3510"/>
    <cellStyle name="Normal 6" xfId="3511"/>
    <cellStyle name="Normal 6 2" xfId="3512"/>
    <cellStyle name="Normal 6_Display" xfId="3513"/>
    <cellStyle name="Normal 7" xfId="3514"/>
    <cellStyle name="Normal 7 2" xfId="3515"/>
    <cellStyle name="Normal 7 2 2" xfId="3516"/>
    <cellStyle name="Normal 7 2 3" xfId="3517"/>
    <cellStyle name="Normal 7 3" xfId="3518"/>
    <cellStyle name="Normal 7 3 2" xfId="3519"/>
    <cellStyle name="Normal 7 3 2 2" xfId="3520"/>
    <cellStyle name="Normal 7 3 2 3" xfId="3521"/>
    <cellStyle name="Normal 7 3 3" xfId="3522"/>
    <cellStyle name="Normal 7 3 4" xfId="3523"/>
    <cellStyle name="Normal 7 4" xfId="3524"/>
    <cellStyle name="Normal 7 5" xfId="3525"/>
    <cellStyle name="Normal 7 5 2" xfId="3526"/>
    <cellStyle name="Normal 7 5 3" xfId="3527"/>
    <cellStyle name="Normal 7 6" xfId="3528"/>
    <cellStyle name="Normal 7 7" xfId="3529"/>
    <cellStyle name="Normal 8" xfId="3530"/>
    <cellStyle name="Normal 8 2" xfId="3531"/>
    <cellStyle name="Normal 9" xfId="3532"/>
    <cellStyle name="Normal Bold" xfId="3533"/>
    <cellStyle name="Normal millions" xfId="3534"/>
    <cellStyle name="Normal no decimal" xfId="3535"/>
    <cellStyle name="Normal Pct" xfId="3536"/>
    <cellStyle name="Normal thousands" xfId="3537"/>
    <cellStyle name="Normal two decimals" xfId="3538"/>
    <cellStyle name="Normál_Book2000" xfId="3539"/>
    <cellStyle name="normal1" xfId="3540"/>
    <cellStyle name="NormalCenter" xfId="3541"/>
    <cellStyle name="NormalGB" xfId="3542"/>
    <cellStyle name="NormalItalic" xfId="3543"/>
    <cellStyle name="NormalLeft" xfId="3544"/>
    <cellStyle name="NormalLeftBorderMed" xfId="3545"/>
    <cellStyle name="NormalTopBorder" xfId="3546"/>
    <cellStyle name="NormalTopBorderMed" xfId="3547"/>
    <cellStyle name="NormalUnderln" xfId="3548"/>
    <cellStyle name="NOT" xfId="3549"/>
    <cellStyle name="Note 10" xfId="3550"/>
    <cellStyle name="Note 10 2" xfId="3551"/>
    <cellStyle name="Note 10 3" xfId="3552"/>
    <cellStyle name="Note 11" xfId="3553"/>
    <cellStyle name="Note 11 2" xfId="3554"/>
    <cellStyle name="Note 11 3" xfId="3555"/>
    <cellStyle name="Note 12" xfId="3556"/>
    <cellStyle name="Note 12 2" xfId="3557"/>
    <cellStyle name="Note 12 3" xfId="3558"/>
    <cellStyle name="Note 13" xfId="3559"/>
    <cellStyle name="Note 13 2" xfId="3560"/>
    <cellStyle name="Note 13 3" xfId="3561"/>
    <cellStyle name="Note 14" xfId="3562"/>
    <cellStyle name="Note 14 2" xfId="3563"/>
    <cellStyle name="Note 14 3" xfId="3564"/>
    <cellStyle name="Note 15" xfId="3565"/>
    <cellStyle name="Note 15 2" xfId="3566"/>
    <cellStyle name="Note 15 3" xfId="3567"/>
    <cellStyle name="Note 16" xfId="3568"/>
    <cellStyle name="Note 17" xfId="3569"/>
    <cellStyle name="Note 18" xfId="3570"/>
    <cellStyle name="Note 19" xfId="3571"/>
    <cellStyle name="Note 2" xfId="3572"/>
    <cellStyle name="Note 2 10" xfId="3573"/>
    <cellStyle name="Note 2 10 2" xfId="3574"/>
    <cellStyle name="Note 2 11" xfId="3575"/>
    <cellStyle name="Note 2 12" xfId="3576"/>
    <cellStyle name="Note 2 13" xfId="3577"/>
    <cellStyle name="Note 2 14" xfId="3578"/>
    <cellStyle name="Note 2 15" xfId="3579"/>
    <cellStyle name="Note 2 16" xfId="3580"/>
    <cellStyle name="Note 2 2" xfId="3581"/>
    <cellStyle name="Note 2 3" xfId="3582"/>
    <cellStyle name="Note 2 4" xfId="3583"/>
    <cellStyle name="Note 2 5" xfId="3584"/>
    <cellStyle name="Note 2 6" xfId="3585"/>
    <cellStyle name="Note 2 7" xfId="3586"/>
    <cellStyle name="Note 2 8" xfId="3587"/>
    <cellStyle name="Note 2 9" xfId="3588"/>
    <cellStyle name="Note 20" xfId="4353"/>
    <cellStyle name="Note 3" xfId="3589"/>
    <cellStyle name="Note 3 2" xfId="3590"/>
    <cellStyle name="Note 3 3" xfId="3591"/>
    <cellStyle name="Note 3 4" xfId="3592"/>
    <cellStyle name="Note 3 5" xfId="3593"/>
    <cellStyle name="Note 3 5 2" xfId="3594"/>
    <cellStyle name="Note 3 6" xfId="3595"/>
    <cellStyle name="Note 3 7" xfId="3596"/>
    <cellStyle name="Note 3 8" xfId="3597"/>
    <cellStyle name="Note 3 9" xfId="3598"/>
    <cellStyle name="Note 4" xfId="3599"/>
    <cellStyle name="Note 4 2" xfId="3600"/>
    <cellStyle name="Note 5" xfId="3601"/>
    <cellStyle name="Note 5 2" xfId="3602"/>
    <cellStyle name="Note 6" xfId="3603"/>
    <cellStyle name="Note 6 2" xfId="3604"/>
    <cellStyle name="Note 7" xfId="3605"/>
    <cellStyle name="Note 8" xfId="3606"/>
    <cellStyle name="Note 8 2" xfId="3607"/>
    <cellStyle name="Note 8 2 2" xfId="3608"/>
    <cellStyle name="Note 8 3" xfId="3609"/>
    <cellStyle name="Note 8 4" xfId="3610"/>
    <cellStyle name="Note 8 5" xfId="3611"/>
    <cellStyle name="Note 9" xfId="3612"/>
    <cellStyle name="Note 9 2" xfId="3613"/>
    <cellStyle name="Note 9 3" xfId="3614"/>
    <cellStyle name="Note 9 4" xfId="3615"/>
    <cellStyle name="Notes" xfId="3616"/>
    <cellStyle name="NPPESalesPct" xfId="3617"/>
    <cellStyle name="Number" xfId="3618"/>
    <cellStyle name="Number 2" xfId="3619"/>
    <cellStyle name="Number 3" xfId="3620"/>
    <cellStyle name="Number_Cashflow Q1 CY09" xfId="3621"/>
    <cellStyle name="NumberTopBorder" xfId="3622"/>
    <cellStyle name="Numéro_Tab" xfId="3623"/>
    <cellStyle name="NWI%S" xfId="3624"/>
    <cellStyle name="OBI_ColHeader" xfId="4361"/>
    <cellStyle name="Œ…‹æØ‚è [0.00]_laroux" xfId="3625"/>
    <cellStyle name="Œ…‹æØ‚è_laroux" xfId="3626"/>
    <cellStyle name="ore" xfId="3627"/>
    <cellStyle name="Output 10" xfId="3628"/>
    <cellStyle name="Output 10 2" xfId="3629"/>
    <cellStyle name="Output 10 3" xfId="3630"/>
    <cellStyle name="Output 11" xfId="3631"/>
    <cellStyle name="Output 11 2" xfId="3632"/>
    <cellStyle name="Output 11 3" xfId="3633"/>
    <cellStyle name="Output 12" xfId="3634"/>
    <cellStyle name="Output 12 2" xfId="3635"/>
    <cellStyle name="Output 12 3" xfId="3636"/>
    <cellStyle name="Output 13" xfId="3637"/>
    <cellStyle name="Output 13 2" xfId="3638"/>
    <cellStyle name="Output 13 3" xfId="3639"/>
    <cellStyle name="Output 14" xfId="3640"/>
    <cellStyle name="Output 14 2" xfId="3641"/>
    <cellStyle name="Output 14 3" xfId="3642"/>
    <cellStyle name="Output 15" xfId="3643"/>
    <cellStyle name="Output 15 2" xfId="3644"/>
    <cellStyle name="Output 15 3" xfId="3645"/>
    <cellStyle name="Output 16" xfId="3646"/>
    <cellStyle name="Output 17" xfId="3647"/>
    <cellStyle name="Output 18" xfId="3648"/>
    <cellStyle name="Output 19" xfId="3649"/>
    <cellStyle name="Output 2" xfId="3650"/>
    <cellStyle name="Output 2 10" xfId="3651"/>
    <cellStyle name="Output 2 11" xfId="3652"/>
    <cellStyle name="Output 2 12" xfId="3653"/>
    <cellStyle name="Output 2 13" xfId="3654"/>
    <cellStyle name="Output 2 14" xfId="3655"/>
    <cellStyle name="Output 2 15" xfId="3656"/>
    <cellStyle name="Output 2 2" xfId="3657"/>
    <cellStyle name="Output 2 3" xfId="3658"/>
    <cellStyle name="Output 2 4" xfId="3659"/>
    <cellStyle name="Output 2 5" xfId="3660"/>
    <cellStyle name="Output 2 6" xfId="3661"/>
    <cellStyle name="Output 2 7" xfId="3662"/>
    <cellStyle name="Output 2 8" xfId="3663"/>
    <cellStyle name="Output 2 9" xfId="3664"/>
    <cellStyle name="Output 20" xfId="4354"/>
    <cellStyle name="Output 3" xfId="3665"/>
    <cellStyle name="Output 3 2" xfId="3666"/>
    <cellStyle name="Output 3 3" xfId="3667"/>
    <cellStyle name="Output 3 4" xfId="3668"/>
    <cellStyle name="Output 3 5" xfId="3669"/>
    <cellStyle name="Output 3 5 2" xfId="3670"/>
    <cellStyle name="Output 3 6" xfId="3671"/>
    <cellStyle name="Output 3 7" xfId="3672"/>
    <cellStyle name="Output 3 8" xfId="3673"/>
    <cellStyle name="Output 3 9" xfId="3674"/>
    <cellStyle name="Output 4" xfId="3675"/>
    <cellStyle name="Output 4 2" xfId="3676"/>
    <cellStyle name="Output 5" xfId="3677"/>
    <cellStyle name="Output 5 2" xfId="3678"/>
    <cellStyle name="Output 6" xfId="3679"/>
    <cellStyle name="Output 6 2" xfId="3680"/>
    <cellStyle name="Output 7" xfId="3681"/>
    <cellStyle name="Output 8" xfId="3682"/>
    <cellStyle name="Output 9" xfId="3683"/>
    <cellStyle name="Output 9 2" xfId="3684"/>
    <cellStyle name="Output 9 2 2" xfId="3685"/>
    <cellStyle name="Output 9 3" xfId="3686"/>
    <cellStyle name="Output 9 4" xfId="3687"/>
    <cellStyle name="Output 9 5" xfId="3688"/>
    <cellStyle name="Output Amounts" xfId="3689"/>
    <cellStyle name="OUTPUT COLUMN HEADINGS" xfId="3690"/>
    <cellStyle name="Output Line Items" xfId="3691"/>
    <cellStyle name="OUTPUT REPORT HEADING" xfId="3692"/>
    <cellStyle name="OUTPUT REPORT TITLE" xfId="3693"/>
    <cellStyle name="Override" xfId="3694"/>
    <cellStyle name="Page Heading Large" xfId="3695"/>
    <cellStyle name="Page Heading Small" xfId="3696"/>
    <cellStyle name="Page Number" xfId="3697"/>
    <cellStyle name="paint" xfId="3698"/>
    <cellStyle name="Pénznem [0]_Cable" xfId="3699"/>
    <cellStyle name="Pénznem_Cable" xfId="3700"/>
    <cellStyle name="per.style" xfId="3701"/>
    <cellStyle name="Percent" xfId="4387" builtinId="5"/>
    <cellStyle name="Percent [0]" xfId="3702"/>
    <cellStyle name="Percent [0] 2" xfId="3703"/>
    <cellStyle name="Percent [00]" xfId="3704"/>
    <cellStyle name="Percent [00] 2" xfId="3705"/>
    <cellStyle name="Percent [1]" xfId="3706"/>
    <cellStyle name="Percent [2]" xfId="3707"/>
    <cellStyle name="Percent 0" xfId="3708"/>
    <cellStyle name="Percent 0,00" xfId="3709"/>
    <cellStyle name="Percent 0_7.2.3. CAPEX" xfId="3710"/>
    <cellStyle name="Percent 10" xfId="3711"/>
    <cellStyle name="Percent 11" xfId="3712"/>
    <cellStyle name="Percent 12" xfId="4316"/>
    <cellStyle name="Percent 12 2" xfId="4363"/>
    <cellStyle name="Percent 13" xfId="8"/>
    <cellStyle name="Percent 2" xfId="11"/>
    <cellStyle name="Percent 2 2" xfId="3713"/>
    <cellStyle name="Percent 2 3" xfId="3714"/>
    <cellStyle name="Percent 3" xfId="3715"/>
    <cellStyle name="Percent 3 2" xfId="3716"/>
    <cellStyle name="Percent 3 2 2" xfId="3717"/>
    <cellStyle name="Percent 3 2 2 2" xfId="3718"/>
    <cellStyle name="Percent 3 2 2 3" xfId="3719"/>
    <cellStyle name="Percent 3 2 3" xfId="3720"/>
    <cellStyle name="Percent 3 2 4" xfId="3721"/>
    <cellStyle name="Percent 3 3" xfId="3722"/>
    <cellStyle name="Percent 3 4" xfId="3723"/>
    <cellStyle name="Percent 3 4 2" xfId="3724"/>
    <cellStyle name="Percent 3 4 3" xfId="3725"/>
    <cellStyle name="Percent 3 5" xfId="3726"/>
    <cellStyle name="Percent 4" xfId="3727"/>
    <cellStyle name="Percent 5" xfId="3728"/>
    <cellStyle name="Percent 6" xfId="3729"/>
    <cellStyle name="Percent 7" xfId="3730"/>
    <cellStyle name="Percent 8" xfId="3731"/>
    <cellStyle name="Percent 9" xfId="3732"/>
    <cellStyle name="Percent Hard" xfId="3733"/>
    <cellStyle name="Percent0Dec" xfId="3734"/>
    <cellStyle name="Percent2Dec" xfId="3735"/>
    <cellStyle name="percentage" xfId="3736"/>
    <cellStyle name="Percento" xfId="3737"/>
    <cellStyle name="PercentSales" xfId="3738"/>
    <cellStyle name="PillarData" xfId="3739"/>
    <cellStyle name="PillarHeading" xfId="3740"/>
    <cellStyle name="PillarText" xfId="3741"/>
    <cellStyle name="PillarTotal" xfId="3742"/>
    <cellStyle name="Pourcentage_losses 2005 04" xfId="3743"/>
    <cellStyle name="Precent" xfId="3744"/>
    <cellStyle name="PrePop Currency (0)" xfId="3745"/>
    <cellStyle name="PrePop Currency (0) 2" xfId="3746"/>
    <cellStyle name="PrePop Currency (2)" xfId="3747"/>
    <cellStyle name="PrePop Currency (2) 2" xfId="3748"/>
    <cellStyle name="PrePop Units (0)" xfId="3749"/>
    <cellStyle name="PrePop Units (0) 2" xfId="3750"/>
    <cellStyle name="PrePop Units (1)" xfId="3751"/>
    <cellStyle name="PrePop Units (1) 2" xfId="3752"/>
    <cellStyle name="PrePop Units (2)" xfId="3753"/>
    <cellStyle name="PrePop Units (2) 2" xfId="3754"/>
    <cellStyle name="Pricelist" xfId="3755"/>
    <cellStyle name="pricing" xfId="3756"/>
    <cellStyle name="pricing 2" xfId="3757"/>
    <cellStyle name="Product Title" xfId="3758"/>
    <cellStyle name="Product Title 10" xfId="3759"/>
    <cellStyle name="Product Title 11" xfId="3760"/>
    <cellStyle name="Product Title 12" xfId="3761"/>
    <cellStyle name="Product Title 2" xfId="3762"/>
    <cellStyle name="Product Title 3" xfId="3763"/>
    <cellStyle name="Product Title 4" xfId="3764"/>
    <cellStyle name="Product Title 5" xfId="3765"/>
    <cellStyle name="Product Title 6" xfId="3766"/>
    <cellStyle name="Product Title 7" xfId="3767"/>
    <cellStyle name="Product Title 8" xfId="3768"/>
    <cellStyle name="Product Title 9" xfId="3769"/>
    <cellStyle name="Prozent +line" xfId="3770"/>
    <cellStyle name="Prozent(+line)" xfId="3771"/>
    <cellStyle name="Prozent_7.2.3. CAPEX" xfId="3772"/>
    <cellStyle name="PSChar" xfId="3773"/>
    <cellStyle name="PSDate" xfId="3774"/>
    <cellStyle name="PSDec" xfId="3775"/>
    <cellStyle name="PSHeading" xfId="3776"/>
    <cellStyle name="PSInt" xfId="3777"/>
    <cellStyle name="PSSpacer" xfId="3778"/>
    <cellStyle name="Red font" xfId="3779"/>
    <cellStyle name="réel" xfId="3780"/>
    <cellStyle name="Reference" xfId="3781"/>
    <cellStyle name="Reference (O%)" xfId="3782"/>
    <cellStyle name="Reference (O%) 10" xfId="3783"/>
    <cellStyle name="Reference (O%) 11" xfId="3784"/>
    <cellStyle name="Reference (O%) 12" xfId="3785"/>
    <cellStyle name="Reference (O%) 2" xfId="3786"/>
    <cellStyle name="Reference (O%) 3" xfId="3787"/>
    <cellStyle name="Reference (O%) 4" xfId="3788"/>
    <cellStyle name="Reference (O%) 5" xfId="3789"/>
    <cellStyle name="Reference (O%) 6" xfId="3790"/>
    <cellStyle name="Reference (O%) 7" xfId="3791"/>
    <cellStyle name="Reference (O%) 8" xfId="3792"/>
    <cellStyle name="Reference (O%) 9" xfId="3793"/>
    <cellStyle name="Reference [00]" xfId="3794"/>
    <cellStyle name="Reference [00] 10" xfId="3795"/>
    <cellStyle name="Reference [00] 11" xfId="3796"/>
    <cellStyle name="Reference [00] 12" xfId="3797"/>
    <cellStyle name="Reference [00] 2" xfId="3798"/>
    <cellStyle name="Reference [00] 3" xfId="3799"/>
    <cellStyle name="Reference [00] 4" xfId="3800"/>
    <cellStyle name="Reference [00] 5" xfId="3801"/>
    <cellStyle name="Reference [00] 6" xfId="3802"/>
    <cellStyle name="Reference [00] 7" xfId="3803"/>
    <cellStyle name="Reference [00] 8" xfId="3804"/>
    <cellStyle name="Reference [00] 9" xfId="3805"/>
    <cellStyle name="Reference 10" xfId="3806"/>
    <cellStyle name="Reference 11" xfId="3807"/>
    <cellStyle name="Reference 12" xfId="3808"/>
    <cellStyle name="Reference 2" xfId="3809"/>
    <cellStyle name="Reference 3" xfId="3810"/>
    <cellStyle name="Reference 4" xfId="3811"/>
    <cellStyle name="Reference 5" xfId="3812"/>
    <cellStyle name="Reference 6" xfId="3813"/>
    <cellStyle name="Reference 7" xfId="3814"/>
    <cellStyle name="Reference 8" xfId="3815"/>
    <cellStyle name="Reference 9" xfId="3816"/>
    <cellStyle name="Reference_Form CC 1 2 4 June 05" xfId="3817"/>
    <cellStyle name="regstoresfromspecstores" xfId="3818"/>
    <cellStyle name="ReportTitlePrompt" xfId="3819"/>
    <cellStyle name="ReportTitleValue" xfId="3820"/>
    <cellStyle name="RevList" xfId="3821"/>
    <cellStyle name="RevList 2" xfId="3822"/>
    <cellStyle name="Row Ignore" xfId="3823"/>
    <cellStyle name="Row Ignore 10" xfId="3824"/>
    <cellStyle name="Row Ignore 11" xfId="3825"/>
    <cellStyle name="Row Ignore 12" xfId="3826"/>
    <cellStyle name="Row Ignore 2" xfId="3827"/>
    <cellStyle name="Row Ignore 3" xfId="3828"/>
    <cellStyle name="Row Ignore 4" xfId="3829"/>
    <cellStyle name="Row Ignore 5" xfId="3830"/>
    <cellStyle name="Row Ignore 6" xfId="3831"/>
    <cellStyle name="Row Ignore 7" xfId="3832"/>
    <cellStyle name="Row Ignore 8" xfId="3833"/>
    <cellStyle name="Row Ignore 9" xfId="3834"/>
    <cellStyle name="Row Title 1" xfId="3835"/>
    <cellStyle name="Row Title 2" xfId="3836"/>
    <cellStyle name="Row Title 3" xfId="3837"/>
    <cellStyle name="Row Total" xfId="3838"/>
    <cellStyle name="RowAcctAbovePrompt" xfId="3839"/>
    <cellStyle name="RowAcctSOBAbovePrompt" xfId="3840"/>
    <cellStyle name="RowAcctSOBValue" xfId="3841"/>
    <cellStyle name="RowAcctValue" xfId="3842"/>
    <cellStyle name="RowAttrAbovePrompt" xfId="3843"/>
    <cellStyle name="RowAttrValue" xfId="3844"/>
    <cellStyle name="RowColSetAbovePrompt" xfId="3845"/>
    <cellStyle name="RowColSetLeftPrompt" xfId="3846"/>
    <cellStyle name="RowColSetValue" xfId="3847"/>
    <cellStyle name="RowHeader_Indent3" xfId="3848"/>
    <cellStyle name="RowLeftPrompt" xfId="3849"/>
    <cellStyle name="RowLevel_0" xfId="3850"/>
    <cellStyle name="Saisie" xfId="3851"/>
    <cellStyle name="Salomon Logo" xfId="3852"/>
    <cellStyle name="SampleUsingFormatMask" xfId="3853"/>
    <cellStyle name="SampleWithNoFormatMask" xfId="3854"/>
    <cellStyle name="SectionHeaderNormal" xfId="3855"/>
    <cellStyle name="Shade on" xfId="3856"/>
    <cellStyle name="Shaded" xfId="3857"/>
    <cellStyle name="SHADEDSTORES" xfId="3858"/>
    <cellStyle name="ShOut" xfId="3859"/>
    <cellStyle name="Simbolo" xfId="3860"/>
    <cellStyle name="single" xfId="3861"/>
    <cellStyle name="Single Accounting" xfId="3862"/>
    <cellStyle name="Single Cell Column Heading" xfId="3863"/>
    <cellStyle name="specstores" xfId="3864"/>
    <cellStyle name="Standaard_Residential" xfId="3865"/>
    <cellStyle name="Standard" xfId="3866"/>
    <cellStyle name="Standard format" xfId="3867"/>
    <cellStyle name="Standard_GRPK2005_Q1 - YTD - v2" xfId="3868"/>
    <cellStyle name="STIL1 - Style1" xfId="3869"/>
    <cellStyle name="Style 1" xfId="3870"/>
    <cellStyle name="Style 1 2" xfId="3871"/>
    <cellStyle name="Style 1 3" xfId="3872"/>
    <cellStyle name="Style 1_Cashflow Q1 CY09" xfId="3873"/>
    <cellStyle name="Style 2" xfId="3874"/>
    <cellStyle name="Style 2B" xfId="3875"/>
    <cellStyle name="Style 3" xfId="3876"/>
    <cellStyle name="Style 4" xfId="3877"/>
    <cellStyle name="SubScript" xfId="3878"/>
    <cellStyle name="SubTitle" xfId="3879"/>
    <cellStyle name="Subtotal" xfId="3880"/>
    <cellStyle name="Subtotal 2" xfId="3881"/>
    <cellStyle name="summary info only" xfId="3882"/>
    <cellStyle name="Summe" xfId="3883"/>
    <cellStyle name="SuperScript" xfId="3884"/>
    <cellStyle name="Table Col Head" xfId="3885"/>
    <cellStyle name="Table Head" xfId="3886"/>
    <cellStyle name="Table Head Aligned" xfId="3887"/>
    <cellStyle name="Table Head Blue" xfId="3888"/>
    <cellStyle name="Table Head Green" xfId="3889"/>
    <cellStyle name="Table Head_Val_Sum_Graph" xfId="3890"/>
    <cellStyle name="Table Sub Head" xfId="3891"/>
    <cellStyle name="Table Text" xfId="3892"/>
    <cellStyle name="Table Title" xfId="3893"/>
    <cellStyle name="Table Units" xfId="3894"/>
    <cellStyle name="Table_Header" xfId="3895"/>
    <cellStyle name="Tariff" xfId="3896"/>
    <cellStyle name="task" xfId="3897"/>
    <cellStyle name="TCAM" xfId="3898"/>
    <cellStyle name="TDM" xfId="3899"/>
    <cellStyle name="Testo" xfId="3900"/>
    <cellStyle name="Text" xfId="3901"/>
    <cellStyle name="Text 1" xfId="3902"/>
    <cellStyle name="Text 10" xfId="3903"/>
    <cellStyle name="Text 11" xfId="3904"/>
    <cellStyle name="Text 12" xfId="3905"/>
    <cellStyle name="Text 2" xfId="3906"/>
    <cellStyle name="Text 3" xfId="3907"/>
    <cellStyle name="Text 4" xfId="3908"/>
    <cellStyle name="Text 5" xfId="3909"/>
    <cellStyle name="Text 6" xfId="3910"/>
    <cellStyle name="Text 7" xfId="3911"/>
    <cellStyle name="Text 8" xfId="3912"/>
    <cellStyle name="Text 9" xfId="3913"/>
    <cellStyle name="Text Head 1" xfId="3914"/>
    <cellStyle name="Text Indent A" xfId="3915"/>
    <cellStyle name="Text Indent B" xfId="3916"/>
    <cellStyle name="Text Indent B 2" xfId="3917"/>
    <cellStyle name="Text Indent C" xfId="3918"/>
    <cellStyle name="Text Indent C 2" xfId="3919"/>
    <cellStyle name="Text Level 1" xfId="3920"/>
    <cellStyle name="Text Level 2" xfId="3921"/>
    <cellStyle name="Text Level 3" xfId="3922"/>
    <cellStyle name="Text Level 4" xfId="3923"/>
    <cellStyle name="Text Wrap" xfId="3924"/>
    <cellStyle name="Text_Income statement 2005.06" xfId="3925"/>
    <cellStyle name="TextBold" xfId="3926"/>
    <cellStyle name="TextItalic" xfId="3927"/>
    <cellStyle name="TextNormal" xfId="3928"/>
    <cellStyle name="TFCF" xfId="3929"/>
    <cellStyle name="Thousands" xfId="3930"/>
    <cellStyle name="Times 10" xfId="3931"/>
    <cellStyle name="Times 12" xfId="3932"/>
    <cellStyle name="Title 10" xfId="3933"/>
    <cellStyle name="Title 10 2" xfId="3934"/>
    <cellStyle name="Title 10 3" xfId="3935"/>
    <cellStyle name="Title 10 4" xfId="3936"/>
    <cellStyle name="Title 11" xfId="3937"/>
    <cellStyle name="Title 11 2" xfId="3938"/>
    <cellStyle name="Title 11 3" xfId="3939"/>
    <cellStyle name="Title 11 4" xfId="3940"/>
    <cellStyle name="Title 12" xfId="3941"/>
    <cellStyle name="Title 12 2" xfId="3942"/>
    <cellStyle name="Title 12 3" xfId="3943"/>
    <cellStyle name="Title 12 4" xfId="3944"/>
    <cellStyle name="Title 13" xfId="3945"/>
    <cellStyle name="Title 13 2" xfId="3946"/>
    <cellStyle name="Title 13 3" xfId="3947"/>
    <cellStyle name="Title 13 4" xfId="3948"/>
    <cellStyle name="Title 14" xfId="3949"/>
    <cellStyle name="Title 14 2" xfId="3950"/>
    <cellStyle name="Title 14 3" xfId="3951"/>
    <cellStyle name="Title 14 4" xfId="3952"/>
    <cellStyle name="Title 15" xfId="3953"/>
    <cellStyle name="Title 15 2" xfId="3954"/>
    <cellStyle name="Title 15 3" xfId="3955"/>
    <cellStyle name="Title 15 4" xfId="3956"/>
    <cellStyle name="Title 16" xfId="3957"/>
    <cellStyle name="Title 17" xfId="3958"/>
    <cellStyle name="Title 18" xfId="3959"/>
    <cellStyle name="Title 19" xfId="3960"/>
    <cellStyle name="Title 2" xfId="3961"/>
    <cellStyle name="Title 2 10" xfId="3962"/>
    <cellStyle name="Title 2 10 2" xfId="3963"/>
    <cellStyle name="Title 2 11" xfId="3964"/>
    <cellStyle name="Title 2 12" xfId="3965"/>
    <cellStyle name="Title 2 13" xfId="3966"/>
    <cellStyle name="Title 2 14" xfId="3967"/>
    <cellStyle name="Title 2 15" xfId="3968"/>
    <cellStyle name="Title 2 2" xfId="3969"/>
    <cellStyle name="Title 2 3" xfId="3970"/>
    <cellStyle name="Title 2 4" xfId="3971"/>
    <cellStyle name="Title 2 5" xfId="3972"/>
    <cellStyle name="Title 2 6" xfId="3973"/>
    <cellStyle name="Title 2 7" xfId="3974"/>
    <cellStyle name="Title 2 8" xfId="3975"/>
    <cellStyle name="Title 2 9" xfId="3976"/>
    <cellStyle name="Title 20" xfId="4355"/>
    <cellStyle name="Title 3" xfId="3977"/>
    <cellStyle name="Title 3 2" xfId="3978"/>
    <cellStyle name="Title 3 2 2" xfId="3979"/>
    <cellStyle name="Title 3 2 3" xfId="3980"/>
    <cellStyle name="Title 3 3" xfId="3981"/>
    <cellStyle name="Title 3 4" xfId="3982"/>
    <cellStyle name="Title 3 5" xfId="3983"/>
    <cellStyle name="Title 3 5 2" xfId="3984"/>
    <cellStyle name="Title 3 6" xfId="3985"/>
    <cellStyle name="Title 3 7" xfId="3986"/>
    <cellStyle name="Title 3 8" xfId="3987"/>
    <cellStyle name="Title 3 9" xfId="3988"/>
    <cellStyle name="Title 4" xfId="3989"/>
    <cellStyle name="Title 4 2" xfId="3990"/>
    <cellStyle name="Title 4 3" xfId="3991"/>
    <cellStyle name="Title 5" xfId="3992"/>
    <cellStyle name="Title 5 2" xfId="3993"/>
    <cellStyle name="Title 5 3" xfId="3994"/>
    <cellStyle name="Title 6" xfId="3995"/>
    <cellStyle name="Title 6 2" xfId="3996"/>
    <cellStyle name="Title 6 3" xfId="3997"/>
    <cellStyle name="Title 7" xfId="3998"/>
    <cellStyle name="Title 7 2" xfId="3999"/>
    <cellStyle name="Title 7 3" xfId="4000"/>
    <cellStyle name="Title 8" xfId="4001"/>
    <cellStyle name="Title 8 2" xfId="4002"/>
    <cellStyle name="Title 8 3" xfId="4003"/>
    <cellStyle name="Title 9" xfId="4004"/>
    <cellStyle name="Title 9 2" xfId="4005"/>
    <cellStyle name="Title 9 2 2" xfId="4006"/>
    <cellStyle name="Title 9 3" xfId="4007"/>
    <cellStyle name="Title 9 4" xfId="4008"/>
    <cellStyle name="Title 9 5" xfId="4009"/>
    <cellStyle name="TitleNormal" xfId="4010"/>
    <cellStyle name="Titolo" xfId="4011"/>
    <cellStyle name="Titolo Riga" xfId="4012"/>
    <cellStyle name="Titolo Riga 2" xfId="4013"/>
    <cellStyle name="titre" xfId="4014"/>
    <cellStyle name="Titre 2" xfId="4015"/>
    <cellStyle name="Top_Border" xfId="4016"/>
    <cellStyle name="Tot" xfId="4017"/>
    <cellStyle name="Tot 10" xfId="4018"/>
    <cellStyle name="Tot 11" xfId="4019"/>
    <cellStyle name="Tot 12" xfId="4020"/>
    <cellStyle name="Tot 2" xfId="4021"/>
    <cellStyle name="Tot 3" xfId="4022"/>
    <cellStyle name="Tot 4" xfId="4023"/>
    <cellStyle name="Tot 5" xfId="4024"/>
    <cellStyle name="Tot 6" xfId="4025"/>
    <cellStyle name="Tot 7" xfId="4026"/>
    <cellStyle name="Tot 8" xfId="4027"/>
    <cellStyle name="Tot 9" xfId="4028"/>
    <cellStyle name="Tot Dec" xfId="4029"/>
    <cellStyle name="Tot Dec 10" xfId="4030"/>
    <cellStyle name="Tot Dec 11" xfId="4031"/>
    <cellStyle name="Tot Dec 12" xfId="4032"/>
    <cellStyle name="Tot Dec 2" xfId="4033"/>
    <cellStyle name="Tot Dec 3" xfId="4034"/>
    <cellStyle name="Tot Dec 4" xfId="4035"/>
    <cellStyle name="Tot Dec 5" xfId="4036"/>
    <cellStyle name="Tot Dec 6" xfId="4037"/>
    <cellStyle name="Tot Dec 7" xfId="4038"/>
    <cellStyle name="Tot Dec 8" xfId="4039"/>
    <cellStyle name="Tot Dec 9" xfId="4040"/>
    <cellStyle name="Total 10" xfId="4041"/>
    <cellStyle name="Total 10 2" xfId="4042"/>
    <cellStyle name="Total 10 3" xfId="4043"/>
    <cellStyle name="Total 10 4" xfId="4044"/>
    <cellStyle name="Total 11" xfId="4045"/>
    <cellStyle name="Total 11 2" xfId="4046"/>
    <cellStyle name="Total 11 3" xfId="4047"/>
    <cellStyle name="Total 11 4" xfId="4048"/>
    <cellStyle name="Total 12" xfId="4049"/>
    <cellStyle name="Total 12 2" xfId="4050"/>
    <cellStyle name="Total 12 3" xfId="4051"/>
    <cellStyle name="Total 12 4" xfId="4052"/>
    <cellStyle name="Total 13" xfId="4053"/>
    <cellStyle name="Total 13 2" xfId="4054"/>
    <cellStyle name="Total 13 3" xfId="4055"/>
    <cellStyle name="Total 13 4" xfId="4056"/>
    <cellStyle name="Total 14" xfId="4057"/>
    <cellStyle name="Total 14 2" xfId="4058"/>
    <cellStyle name="Total 14 3" xfId="4059"/>
    <cellStyle name="Total 14 4" xfId="4060"/>
    <cellStyle name="Total 15" xfId="4061"/>
    <cellStyle name="Total 15 2" xfId="4062"/>
    <cellStyle name="Total 15 3" xfId="4063"/>
    <cellStyle name="Total 15 4" xfId="4064"/>
    <cellStyle name="Total 16" xfId="4065"/>
    <cellStyle name="Total 17" xfId="4066"/>
    <cellStyle name="Total 18" xfId="4067"/>
    <cellStyle name="Total 19" xfId="4068"/>
    <cellStyle name="Total 2" xfId="4069"/>
    <cellStyle name="Total 2 10" xfId="4070"/>
    <cellStyle name="Total 2 10 2" xfId="4071"/>
    <cellStyle name="Total 2 11" xfId="4072"/>
    <cellStyle name="Total 2 12" xfId="4073"/>
    <cellStyle name="Total 2 13" xfId="4074"/>
    <cellStyle name="Total 2 14" xfId="4075"/>
    <cellStyle name="Total 2 15" xfId="4076"/>
    <cellStyle name="Total 2 2" xfId="4077"/>
    <cellStyle name="Total 2 3" xfId="4078"/>
    <cellStyle name="Total 2 4" xfId="4079"/>
    <cellStyle name="Total 2 5" xfId="4080"/>
    <cellStyle name="Total 2 6" xfId="4081"/>
    <cellStyle name="Total 2 7" xfId="4082"/>
    <cellStyle name="Total 2 8" xfId="4083"/>
    <cellStyle name="Total 2 9" xfId="4084"/>
    <cellStyle name="Total 20" xfId="4356"/>
    <cellStyle name="Total 3" xfId="4085"/>
    <cellStyle name="Total 3 2" xfId="4086"/>
    <cellStyle name="Total 3 2 2" xfId="4087"/>
    <cellStyle name="Total 3 2 3" xfId="4088"/>
    <cellStyle name="Total 3 3" xfId="4089"/>
    <cellStyle name="Total 3 4" xfId="4090"/>
    <cellStyle name="Total 3 5" xfId="4091"/>
    <cellStyle name="Total 3 5 2" xfId="4092"/>
    <cellStyle name="Total 3 6" xfId="4093"/>
    <cellStyle name="Total 3 7" xfId="4094"/>
    <cellStyle name="Total 3 8" xfId="4095"/>
    <cellStyle name="Total 3 9" xfId="4096"/>
    <cellStyle name="Total 4" xfId="4097"/>
    <cellStyle name="Total 4 2" xfId="4098"/>
    <cellStyle name="Total 4 3" xfId="4099"/>
    <cellStyle name="Total 5" xfId="4100"/>
    <cellStyle name="Total 5 2" xfId="4101"/>
    <cellStyle name="Total 5 3" xfId="4102"/>
    <cellStyle name="Total 6" xfId="4103"/>
    <cellStyle name="Total 6 2" xfId="4104"/>
    <cellStyle name="Total 6 3" xfId="4105"/>
    <cellStyle name="Total 7" xfId="4106"/>
    <cellStyle name="Total 7 2" xfId="4107"/>
    <cellStyle name="Total 7 3" xfId="4108"/>
    <cellStyle name="Total 8" xfId="4109"/>
    <cellStyle name="Total 8 2" xfId="4110"/>
    <cellStyle name="Total 8 3" xfId="4111"/>
    <cellStyle name="Total 9" xfId="4112"/>
    <cellStyle name="Total 9 2" xfId="4113"/>
    <cellStyle name="Total 9 2 2" xfId="4114"/>
    <cellStyle name="Total 9 3" xfId="4115"/>
    <cellStyle name="Total 9 4" xfId="4116"/>
    <cellStyle name="Total 9 5" xfId="4117"/>
    <cellStyle name="Total Data" xfId="4118"/>
    <cellStyle name="Totale" xfId="4119"/>
    <cellStyle name="Totale 10" xfId="4120"/>
    <cellStyle name="Totale 11" xfId="4121"/>
    <cellStyle name="Totale 12" xfId="4122"/>
    <cellStyle name="Totale 2" xfId="4123"/>
    <cellStyle name="Totale 3" xfId="4124"/>
    <cellStyle name="Totale 4" xfId="4125"/>
    <cellStyle name="Totale 5" xfId="4126"/>
    <cellStyle name="Totale 6" xfId="4127"/>
    <cellStyle name="Totale 7" xfId="4128"/>
    <cellStyle name="Totale 8" xfId="4129"/>
    <cellStyle name="Totale 9" xfId="4130"/>
    <cellStyle name="Totale Dec" xfId="4131"/>
    <cellStyle name="Totale Dec 10" xfId="4132"/>
    <cellStyle name="Totale Dec 11" xfId="4133"/>
    <cellStyle name="Totale Dec 12" xfId="4134"/>
    <cellStyle name="Totale Dec 2" xfId="4135"/>
    <cellStyle name="Totale Dec 3" xfId="4136"/>
    <cellStyle name="Totale Dec 4" xfId="4137"/>
    <cellStyle name="Totale Dec 5" xfId="4138"/>
    <cellStyle name="Totale Dec 6" xfId="4139"/>
    <cellStyle name="Totale Dec 7" xfId="4140"/>
    <cellStyle name="Totale Dec 8" xfId="4141"/>
    <cellStyle name="Totale Dec 9" xfId="4142"/>
    <cellStyle name="Undefiniert" xfId="4143"/>
    <cellStyle name="Underline" xfId="4144"/>
    <cellStyle name="Unprot" xfId="4145"/>
    <cellStyle name="Unprot$" xfId="4146"/>
    <cellStyle name="Unprot_All BOMS Metro" xfId="4147"/>
    <cellStyle name="Unprotect" xfId="4148"/>
    <cellStyle name="UploadThisRowValue" xfId="4149"/>
    <cellStyle name="User_Defined_A" xfId="4150"/>
    <cellStyle name="ViewDate" xfId="4151"/>
    <cellStyle name="ViewDetailDate" xfId="4152"/>
    <cellStyle name="ViewDetailInt" xfId="4153"/>
    <cellStyle name="ViewDetailPct" xfId="4154"/>
    <cellStyle name="ViewGrndTotalInt" xfId="4155"/>
    <cellStyle name="ViewGrndTotalInt 10" xfId="4156"/>
    <cellStyle name="ViewGrndTotalInt 11" xfId="4157"/>
    <cellStyle name="ViewGrndTotalInt 12" xfId="4158"/>
    <cellStyle name="ViewGrndTotalInt 2" xfId="4159"/>
    <cellStyle name="ViewGrndTotalInt 3" xfId="4160"/>
    <cellStyle name="ViewGrndTotalInt 4" xfId="4161"/>
    <cellStyle name="ViewGrndTotalInt 5" xfId="4162"/>
    <cellStyle name="ViewGrndTotalInt 6" xfId="4163"/>
    <cellStyle name="ViewGrndTotalInt 7" xfId="4164"/>
    <cellStyle name="ViewGrndTotalInt 8" xfId="4165"/>
    <cellStyle name="ViewGrndTotalInt 9" xfId="4166"/>
    <cellStyle name="ViewGrndTotalPct" xfId="4167"/>
    <cellStyle name="ViewGrndTotalPct 10" xfId="4168"/>
    <cellStyle name="ViewGrndTotalPct 11" xfId="4169"/>
    <cellStyle name="ViewGrndTotalPct 12" xfId="4170"/>
    <cellStyle name="ViewGrndTotalPct 2" xfId="4171"/>
    <cellStyle name="ViewGrndTotalPct 3" xfId="4172"/>
    <cellStyle name="ViewGrndTotalPct 4" xfId="4173"/>
    <cellStyle name="ViewGrndTotalPct 5" xfId="4174"/>
    <cellStyle name="ViewGrndTotalPct 6" xfId="4175"/>
    <cellStyle name="ViewGrndTotalPct 7" xfId="4176"/>
    <cellStyle name="ViewGrndTotalPct 8" xfId="4177"/>
    <cellStyle name="ViewGrndTotalPct 9" xfId="4178"/>
    <cellStyle name="ViewHide" xfId="4179"/>
    <cellStyle name="ViewTotal" xfId="4180"/>
    <cellStyle name="ViewTotalHide" xfId="4181"/>
    <cellStyle name="ViewTotalInt" xfId="4182"/>
    <cellStyle name="ViewTotalPct" xfId="4183"/>
    <cellStyle name="Währung [0]_Acquisition stats" xfId="4184"/>
    <cellStyle name="Währung_Acquisition stats" xfId="4185"/>
    <cellStyle name="Warning" xfId="4186"/>
    <cellStyle name="Warning Text 10" xfId="4187"/>
    <cellStyle name="Warning Text 10 2" xfId="4188"/>
    <cellStyle name="Warning Text 10 3" xfId="4189"/>
    <cellStyle name="Warning Text 11" xfId="4190"/>
    <cellStyle name="Warning Text 11 2" xfId="4191"/>
    <cellStyle name="Warning Text 11 3" xfId="4192"/>
    <cellStyle name="Warning Text 12" xfId="4193"/>
    <cellStyle name="Warning Text 12 2" xfId="4194"/>
    <cellStyle name="Warning Text 12 3" xfId="4195"/>
    <cellStyle name="Warning Text 13" xfId="4196"/>
    <cellStyle name="Warning Text 13 2" xfId="4197"/>
    <cellStyle name="Warning Text 13 3" xfId="4198"/>
    <cellStyle name="Warning Text 14" xfId="4199"/>
    <cellStyle name="Warning Text 14 2" xfId="4200"/>
    <cellStyle name="Warning Text 14 3" xfId="4201"/>
    <cellStyle name="Warning Text 15" xfId="4202"/>
    <cellStyle name="Warning Text 15 2" xfId="4203"/>
    <cellStyle name="Warning Text 15 3" xfId="4204"/>
    <cellStyle name="Warning Text 16" xfId="4205"/>
    <cellStyle name="Warning Text 17" xfId="4206"/>
    <cellStyle name="Warning Text 18" xfId="4207"/>
    <cellStyle name="Warning Text 19" xfId="4208"/>
    <cellStyle name="Warning Text 2" xfId="4209"/>
    <cellStyle name="Warning Text 2 10" xfId="4210"/>
    <cellStyle name="Warning Text 2 11" xfId="4211"/>
    <cellStyle name="Warning Text 2 12" xfId="4212"/>
    <cellStyle name="Warning Text 2 13" xfId="4213"/>
    <cellStyle name="Warning Text 2 14" xfId="4214"/>
    <cellStyle name="Warning Text 2 15" xfId="4215"/>
    <cellStyle name="Warning Text 2 2" xfId="4216"/>
    <cellStyle name="Warning Text 2 3" xfId="4217"/>
    <cellStyle name="Warning Text 2 4" xfId="4218"/>
    <cellStyle name="Warning Text 2 5" xfId="4219"/>
    <cellStyle name="Warning Text 2 6" xfId="4220"/>
    <cellStyle name="Warning Text 2 7" xfId="4221"/>
    <cellStyle name="Warning Text 2 8" xfId="4222"/>
    <cellStyle name="Warning Text 2 9" xfId="4223"/>
    <cellStyle name="Warning Text 20" xfId="4357"/>
    <cellStyle name="Warning Text 3" xfId="4224"/>
    <cellStyle name="Warning Text 3 2" xfId="4225"/>
    <cellStyle name="Warning Text 3 3" xfId="4226"/>
    <cellStyle name="Warning Text 3 4" xfId="4227"/>
    <cellStyle name="Warning Text 3 5" xfId="4228"/>
    <cellStyle name="Warning Text 3 6" xfId="4229"/>
    <cellStyle name="Warning Text 3 7" xfId="4230"/>
    <cellStyle name="Warning Text 3 8" xfId="4231"/>
    <cellStyle name="Warning Text 4" xfId="4232"/>
    <cellStyle name="Warning Text 4 2" xfId="4233"/>
    <cellStyle name="Warning Text 5" xfId="4234"/>
    <cellStyle name="Warning Text 5 2" xfId="4235"/>
    <cellStyle name="Warning Text 6" xfId="4236"/>
    <cellStyle name="Warning Text 6 2" xfId="4237"/>
    <cellStyle name="Warning Text 7" xfId="4238"/>
    <cellStyle name="Warning Text 8" xfId="4239"/>
    <cellStyle name="Warning Text 9" xfId="4240"/>
    <cellStyle name="Warning Text 9 2" xfId="4241"/>
    <cellStyle name="Warning Text 9 3" xfId="4242"/>
    <cellStyle name="Warning Text 9 4" xfId="4243"/>
    <cellStyle name="web_ normal" xfId="4244"/>
    <cellStyle name="Work in progress" xfId="4245"/>
    <cellStyle name="x" xfId="4246"/>
    <cellStyle name="Year" xfId="4247"/>
    <cellStyle name="Yellow" xfId="4248"/>
    <cellStyle name="Yen" xfId="4249"/>
    <cellStyle name="똿뗦먛귟 [0.00]_laroux" xfId="4250"/>
    <cellStyle name="똿뗦먛귟_laroux" xfId="4251"/>
    <cellStyle name="믅됞 [0.00]_laroux" xfId="4252"/>
    <cellStyle name="믅됞_laroux" xfId="4253"/>
    <cellStyle name="백분율_95" xfId="4254"/>
    <cellStyle name="뷭?_BOOKSHIP" xfId="4255"/>
    <cellStyle name="콤마 [0]_1202" xfId="4262"/>
    <cellStyle name="콤마_1202" xfId="4263"/>
    <cellStyle name="통화 [0]_1202" xfId="4264"/>
    <cellStyle name="통화_1202" xfId="4265"/>
    <cellStyle name="표준_(정보부문)월별인원계획" xfId="4267"/>
    <cellStyle name="一般_Sheet1" xfId="4256"/>
    <cellStyle name="中等" xfId="4257"/>
    <cellStyle name="備註" xfId="4258"/>
    <cellStyle name="千位分隔[0]_BOM 3EC 37531 AAAA" xfId="4259"/>
    <cellStyle name="千位分隔_BOM 3EC 37531 AAAA" xfId="4260"/>
    <cellStyle name="合計" xfId="4261"/>
    <cellStyle name="壞" xfId="4266"/>
    <cellStyle name="好" xfId="4268"/>
    <cellStyle name="好_XBOX Total BI Q1'08 0310" xfId="4269"/>
    <cellStyle name="差" xfId="4270"/>
    <cellStyle name="常规_BOM 3EC 37531 AAAA" xfId="4271"/>
    <cellStyle name="强调文字颜色 1" xfId="4272"/>
    <cellStyle name="强调文字颜色 2" xfId="4273"/>
    <cellStyle name="强调文字颜色 3" xfId="4274"/>
    <cellStyle name="强调文字颜色 4" xfId="4275"/>
    <cellStyle name="强调文字颜色 5" xfId="4276"/>
    <cellStyle name="强调文字颜色 6" xfId="4277"/>
    <cellStyle name="标题" xfId="4278"/>
    <cellStyle name="标题 1" xfId="4279"/>
    <cellStyle name="标题 2" xfId="4280"/>
    <cellStyle name="标题 3" xfId="4281"/>
    <cellStyle name="标题 4" xfId="4282"/>
    <cellStyle name="检查单元格" xfId="4283"/>
    <cellStyle name="標題" xfId="4284"/>
    <cellStyle name="標題 1" xfId="4285"/>
    <cellStyle name="標題 2" xfId="4286"/>
    <cellStyle name="標題 3" xfId="4287"/>
    <cellStyle name="標題 4" xfId="4288"/>
    <cellStyle name="檢查儲存格" xfId="4289"/>
    <cellStyle name="汇总" xfId="4290"/>
    <cellStyle name="注释" xfId="4291"/>
    <cellStyle name="解释性文本" xfId="4292"/>
    <cellStyle name="計算方式" xfId="4293"/>
    <cellStyle name="說明文字" xfId="4294"/>
    <cellStyle name="警告文字" xfId="4295"/>
    <cellStyle name="警告文本" xfId="4296"/>
    <cellStyle name="计算" xfId="4297"/>
    <cellStyle name="货币[0]_BOM 3EC 37531 AAAA" xfId="4298"/>
    <cellStyle name="货币_BOM 3EC 37531 AAAA" xfId="4299"/>
    <cellStyle name="輔色1" xfId="4300"/>
    <cellStyle name="輔色2" xfId="4301"/>
    <cellStyle name="輔色3" xfId="4302"/>
    <cellStyle name="輔色4" xfId="4303"/>
    <cellStyle name="輔色5" xfId="4304"/>
    <cellStyle name="輔色6" xfId="4305"/>
    <cellStyle name="輸入" xfId="4306"/>
    <cellStyle name="輸出" xfId="4307"/>
    <cellStyle name="输入" xfId="4308"/>
    <cellStyle name="输出" xfId="4309"/>
    <cellStyle name="适中" xfId="4310"/>
    <cellStyle name="連結的儲存格" xfId="4311"/>
    <cellStyle name="链接单元格" xfId="4312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Model!$AP$3</c:f>
              <c:strCache>
                <c:ptCount val="1"/>
                <c:pt idx="0">
                  <c:v>'21-31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(Model!$E$104,Model!$E$106,Model!$E$110,Model!$E$116,Model!$E$128,Model!$E$135)</c:f>
              <c:strCache>
                <c:ptCount val="6"/>
                <c:pt idx="0">
                  <c:v>Net Revenue</c:v>
                </c:pt>
                <c:pt idx="1">
                  <c:v>Gross Margin</c:v>
                </c:pt>
                <c:pt idx="2">
                  <c:v>EBITDA</c:v>
                </c:pt>
                <c:pt idx="3">
                  <c:v>EBIT</c:v>
                </c:pt>
                <c:pt idx="4">
                  <c:v>Net Income to Common</c:v>
                </c:pt>
                <c:pt idx="5">
                  <c:v>EPS to common</c:v>
                </c:pt>
              </c:strCache>
            </c:strRef>
          </c:cat>
          <c:val>
            <c:numRef>
              <c:f>(Model!$AP$104,Model!$AP$106,Model!$AP$110,Model!$AP$116,Model!$AP$128,Model!$AP$135)</c:f>
              <c:numCache>
                <c:formatCode>0.0%</c:formatCode>
                <c:ptCount val="6"/>
                <c:pt idx="0">
                  <c:v>7.1479182680065145E-2</c:v>
                </c:pt>
                <c:pt idx="1">
                  <c:v>8.7347940956924885E-2</c:v>
                </c:pt>
                <c:pt idx="2">
                  <c:v>9.2716366672999539E-2</c:v>
                </c:pt>
                <c:pt idx="3">
                  <c:v>0.11012097697019563</c:v>
                </c:pt>
                <c:pt idx="4">
                  <c:v>0.11638103118897258</c:v>
                </c:pt>
                <c:pt idx="5">
                  <c:v>0.15951831128021987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03-49FE-98AE-13B207C29A1C}"/>
            </c:ext>
          </c:extLst>
        </c:ser>
        <c:ser>
          <c:idx val="1"/>
          <c:order val="1"/>
          <c:tx>
            <c:strRef>
              <c:f>Model!$AQ$3</c:f>
              <c:strCache>
                <c:ptCount val="1"/>
                <c:pt idx="0">
                  <c:v>'12-21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(Model!$E$104,Model!$E$106,Model!$E$110,Model!$E$116,Model!$E$128,Model!$E$135)</c:f>
              <c:strCache>
                <c:ptCount val="6"/>
                <c:pt idx="0">
                  <c:v>Net Revenue</c:v>
                </c:pt>
                <c:pt idx="1">
                  <c:v>Gross Margin</c:v>
                </c:pt>
                <c:pt idx="2">
                  <c:v>EBITDA</c:v>
                </c:pt>
                <c:pt idx="3">
                  <c:v>EBIT</c:v>
                </c:pt>
                <c:pt idx="4">
                  <c:v>Net Income to Common</c:v>
                </c:pt>
                <c:pt idx="5">
                  <c:v>EPS to common</c:v>
                </c:pt>
              </c:strCache>
            </c:strRef>
          </c:cat>
          <c:val>
            <c:numRef>
              <c:f>(Model!$AQ$104,Model!$AQ$106,Model!$AQ$110,Model!$AQ$116,Model!$AQ$128,Model!$AQ$135)</c:f>
              <c:numCache>
                <c:formatCode>0.0%</c:formatCode>
                <c:ptCount val="6"/>
                <c:pt idx="0">
                  <c:v>0.14042850361178516</c:v>
                </c:pt>
                <c:pt idx="1">
                  <c:v>0.15255268634048536</c:v>
                </c:pt>
                <c:pt idx="2">
                  <c:v>0.17136043096275899</c:v>
                </c:pt>
                <c:pt idx="3">
                  <c:v>0.19115090343250696</c:v>
                </c:pt>
                <c:pt idx="4">
                  <c:v>0.29940395905247041</c:v>
                </c:pt>
                <c:pt idx="5">
                  <c:v>0.30035019501452265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03-49FE-98AE-13B207C29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0908056"/>
        <c:axId val="970915272"/>
      </c:barChart>
      <c:catAx>
        <c:axId val="970908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915272"/>
        <c:crosses val="autoZero"/>
        <c:auto val="1"/>
        <c:lblAlgn val="ctr"/>
        <c:lblOffset val="100"/>
        <c:noMultiLvlLbl val="0"/>
      </c:catAx>
      <c:valAx>
        <c:axId val="970915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CAGR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90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174172</xdr:colOff>
      <xdr:row>113</xdr:row>
      <xdr:rowOff>119744</xdr:rowOff>
    </xdr:from>
    <xdr:to>
      <xdr:col>51</xdr:col>
      <xdr:colOff>478972</xdr:colOff>
      <xdr:row>128</xdr:row>
      <xdr:rowOff>87087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NSSTATS98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ealth%20Management\Investments\Research\2.%20US%20Equity\3.%20Common%20Models\Watch%20list\EA%20C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ealth%20Management\Investments\Research\1.%20Investment%20Process\Financial%20Models\Canada%20Common%20Mode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%20in%20Microsoft%20PowerPoin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b\shared\Wealth%20Management\Investments\Research\Canadian%20Equity\Oil%20and%20Gas\Common%20Model%20-%20WI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b\shared\Users\maksymom\AppData\Local\Capital%20IQ\Office%20Plug-in\Templates\Ownership\Public%20Ownershi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E"/>
      <sheetName val="GRA"/>
      <sheetName val="REGR"/>
      <sheetName val="MARG"/>
      <sheetName val="ROE"/>
      <sheetName val="DATA"/>
      <sheetName val="SUM"/>
      <sheetName val="GROW"/>
      <sheetName val="CHT"/>
      <sheetName val="EST"/>
      <sheetName val="GRA2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TAM"/>
      <sheetName val="Financials"/>
      <sheetName val="_CIQHiddenCacheSheet"/>
      <sheetName val="DCF"/>
      <sheetName val="Tearsheet"/>
      <sheetName val="Score"/>
      <sheetName val="Segments"/>
      <sheetName val="CQ Quant"/>
      <sheetName val="ESG_WIP"/>
      <sheetName val="Industry Group"/>
      <sheetName val="Industry Name"/>
      <sheetName val="Sub Industry "/>
      <sheetName val="R&amp;D_Amortizable Lives Look-up T"/>
      <sheetName val="DD_US Ind Avg"/>
      <sheetName val="Assumptions"/>
      <sheetName val="Hardcode"/>
      <sheetName val="Capital IQ Lookups"/>
      <sheetName val="Operating Lease Expenses"/>
      <sheetName val="Debt"/>
      <sheetName val="WACC"/>
    </sheetNames>
    <sheetDataSet>
      <sheetData sheetId="0"/>
      <sheetData sheetId="1"/>
      <sheetData sheetId="2"/>
      <sheetData sheetId="3"/>
      <sheetData sheetId="4">
        <row r="1">
          <cell r="F1" t="str">
            <v>USD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DCF"/>
      <sheetName val="Tearsheet"/>
      <sheetName val="Score"/>
      <sheetName val="Segments"/>
      <sheetName val="CQ Quant"/>
      <sheetName val="ESG_WIP"/>
      <sheetName val="Industry Group"/>
      <sheetName val="Industry Name"/>
      <sheetName val="Sub Industry "/>
      <sheetName val="R&amp;D_Amortizable Lives Look-up T"/>
      <sheetName val="DD_US Ind Avg"/>
      <sheetName val="Assumptions"/>
      <sheetName val="Hardcode"/>
      <sheetName val="Operating Lease Expenses"/>
      <sheetName val="Debt"/>
      <sheetName val="WACC"/>
    </sheetNames>
    <sheetDataSet>
      <sheetData sheetId="0"/>
      <sheetData sheetId="1">
        <row r="60">
          <cell r="BS60" t="str">
            <v>IQT14352303</v>
          </cell>
          <cell r="CA60" t="str">
            <v>IQT14352303</v>
          </cell>
        </row>
        <row r="61">
          <cell r="BS61" t="str">
            <v>IQT14555649</v>
          </cell>
          <cell r="CA61" t="str">
            <v>IQT14555649</v>
          </cell>
        </row>
        <row r="62">
          <cell r="BS62" t="str">
            <v>IQT27436959</v>
          </cell>
          <cell r="CA62" t="str">
            <v>IQT27436959</v>
          </cell>
        </row>
        <row r="63">
          <cell r="BS63" t="str">
            <v>IQT38873049</v>
          </cell>
          <cell r="CA63" t="str">
            <v>IQT38873049</v>
          </cell>
        </row>
        <row r="64">
          <cell r="BS64" t="str">
            <v>IQT48704345</v>
          </cell>
          <cell r="CA64" t="str">
            <v>IQT48704345</v>
          </cell>
        </row>
        <row r="65">
          <cell r="BS65" t="str">
            <v>IQT573186502</v>
          </cell>
          <cell r="CA65" t="str">
            <v>IQT244596293</v>
          </cell>
        </row>
        <row r="66">
          <cell r="BS66" t="str">
            <v>IQT573186503</v>
          </cell>
          <cell r="CA66" t="str">
            <v>IQT672821198</v>
          </cell>
        </row>
        <row r="67">
          <cell r="BS67" t="str">
            <v>IQT573186504</v>
          </cell>
          <cell r="CA67" t="str">
            <v>IQT573186504</v>
          </cell>
        </row>
        <row r="68">
          <cell r="BS68" t="str">
            <v>IQT573186505</v>
          </cell>
          <cell r="CA68" t="str">
            <v>IQT573186505</v>
          </cell>
        </row>
        <row r="69">
          <cell r="BS69" t="str">
            <v>IQT573186506</v>
          </cell>
          <cell r="CA69" t="str">
            <v>IQT573186506</v>
          </cell>
        </row>
        <row r="70">
          <cell r="BS70" t="str">
            <v>IQT573186507</v>
          </cell>
          <cell r="CA70" t="str">
            <v>IQT573186507</v>
          </cell>
        </row>
        <row r="71">
          <cell r="BS71" t="str">
            <v>IQT573186508</v>
          </cell>
          <cell r="CA71" t="str">
            <v>IQT573186508</v>
          </cell>
        </row>
        <row r="72">
          <cell r="BS72" t="str">
            <v>IQT573186509</v>
          </cell>
          <cell r="CA72" t="str">
            <v>IQT573186509</v>
          </cell>
        </row>
        <row r="73">
          <cell r="BS73" t="str">
            <v>IQT573186510</v>
          </cell>
          <cell r="CA73" t="str">
            <v>IQT573186510</v>
          </cell>
        </row>
        <row r="74">
          <cell r="BS74" t="str">
            <v>IQT573186511</v>
          </cell>
          <cell r="CA74" t="str">
            <v>IQT573186511</v>
          </cell>
        </row>
        <row r="75">
          <cell r="BS75" t="str">
            <v>IQT573186512</v>
          </cell>
          <cell r="CA75" t="str">
            <v>IQT573186512</v>
          </cell>
        </row>
        <row r="76">
          <cell r="BS76" t="str">
            <v>IQT573186513</v>
          </cell>
          <cell r="CA76" t="str">
            <v>IQT573186513</v>
          </cell>
        </row>
        <row r="77">
          <cell r="BS77" t="str">
            <v>IQT573186514</v>
          </cell>
          <cell r="CA77" t="str">
            <v>IQT573186514</v>
          </cell>
        </row>
        <row r="78">
          <cell r="BS78" t="str">
            <v>IQT573186515</v>
          </cell>
          <cell r="CA78" t="str">
            <v>IQT573186515</v>
          </cell>
        </row>
        <row r="79">
          <cell r="BS79" t="str">
            <v>IQT573186516</v>
          </cell>
          <cell r="CA79" t="str">
            <v>IQT573186516</v>
          </cell>
        </row>
        <row r="80">
          <cell r="BS80" t="str">
            <v>IQT573186517</v>
          </cell>
          <cell r="CA80" t="str">
            <v>IQT573186517</v>
          </cell>
        </row>
        <row r="81">
          <cell r="BS81" t="str">
            <v>IQT573186518</v>
          </cell>
          <cell r="CA81" t="str">
            <v>IQT573186518</v>
          </cell>
        </row>
        <row r="82">
          <cell r="BS82" t="str">
            <v>IQT233595811</v>
          </cell>
          <cell r="CA82" t="str">
            <v>IQT233595811</v>
          </cell>
        </row>
        <row r="83">
          <cell r="BS83" t="str">
            <v>IQT573186519</v>
          </cell>
          <cell r="CA83" t="str">
            <v>IQT573186519</v>
          </cell>
        </row>
        <row r="84">
          <cell r="BS84" t="str">
            <v>IQT251938129</v>
          </cell>
          <cell r="CA84" t="str">
            <v>IQT251938129</v>
          </cell>
        </row>
        <row r="85">
          <cell r="BS85" t="str">
            <v>IQT573186520</v>
          </cell>
          <cell r="CA85" t="str">
            <v>IQT573186520</v>
          </cell>
        </row>
        <row r="86">
          <cell r="BS86" t="str">
            <v>IQT261391963</v>
          </cell>
          <cell r="CA86" t="str">
            <v>IQT261391963</v>
          </cell>
        </row>
        <row r="87">
          <cell r="BS87" t="str">
            <v>IQT573186521</v>
          </cell>
          <cell r="CA87" t="str">
            <v>IQT573186521</v>
          </cell>
        </row>
        <row r="88">
          <cell r="BS88" t="str">
            <v>IQT271972220</v>
          </cell>
          <cell r="CA88" t="str">
            <v>IQT271972220</v>
          </cell>
        </row>
        <row r="89">
          <cell r="BS89" t="str">
            <v>IQT573186522</v>
          </cell>
          <cell r="CA89" t="str">
            <v>IQT573186522</v>
          </cell>
        </row>
        <row r="90">
          <cell r="BS90" t="str">
            <v>IQT573186523</v>
          </cell>
          <cell r="CA90" t="str">
            <v>IQT573186523</v>
          </cell>
        </row>
        <row r="91">
          <cell r="BS91" t="str">
            <v>IQT289127113</v>
          </cell>
          <cell r="CA91" t="str">
            <v>IQT289127113</v>
          </cell>
        </row>
        <row r="93">
          <cell r="BS93" t="str">
            <v>IQT573186524</v>
          </cell>
          <cell r="CA93" t="str">
            <v>IQT573186524</v>
          </cell>
        </row>
        <row r="94">
          <cell r="BS94" t="str">
            <v>IQT573186525</v>
          </cell>
          <cell r="CA94" t="str">
            <v>IQT573186525</v>
          </cell>
        </row>
        <row r="95">
          <cell r="BS95" t="str">
            <v>IQT573186526</v>
          </cell>
          <cell r="CA95" t="str">
            <v>IQT573186526</v>
          </cell>
        </row>
        <row r="96">
          <cell r="BS96" t="str">
            <v>IQT573186527</v>
          </cell>
          <cell r="CA96" t="str">
            <v>IQT573186527</v>
          </cell>
        </row>
        <row r="97">
          <cell r="BS97" t="str">
            <v>IQT421814472</v>
          </cell>
          <cell r="CA97" t="str">
            <v>IQT421814472</v>
          </cell>
        </row>
        <row r="98">
          <cell r="BS98" t="str">
            <v>IQT573186528</v>
          </cell>
          <cell r="CA98" t="str">
            <v>IQT573186528</v>
          </cell>
        </row>
        <row r="99">
          <cell r="BS99" t="str">
            <v>IQT573186529</v>
          </cell>
          <cell r="CA99" t="str">
            <v>IQT573186529</v>
          </cell>
        </row>
        <row r="100">
          <cell r="BS100" t="str">
            <v>IQT570144610</v>
          </cell>
          <cell r="CA100" t="str">
            <v>IQT570144610</v>
          </cell>
        </row>
        <row r="101">
          <cell r="BS101" t="str">
            <v>IQT614561915</v>
          </cell>
          <cell r="CA101" t="str">
            <v>IQT614561915</v>
          </cell>
        </row>
        <row r="102">
          <cell r="BS102" t="str">
            <v>IQT647878606</v>
          </cell>
          <cell r="CA102" t="str">
            <v>IQT647878606</v>
          </cell>
        </row>
        <row r="103">
          <cell r="BS103">
            <v>0</v>
          </cell>
          <cell r="CA103">
            <v>0</v>
          </cell>
        </row>
        <row r="104">
          <cell r="BS104">
            <v>0</v>
          </cell>
          <cell r="CA104">
            <v>0</v>
          </cell>
        </row>
        <row r="105">
          <cell r="BS105">
            <v>0</v>
          </cell>
          <cell r="CA105">
            <v>0</v>
          </cell>
        </row>
        <row r="106">
          <cell r="BS106">
            <v>0</v>
          </cell>
          <cell r="CA106">
            <v>0</v>
          </cell>
        </row>
        <row r="107">
          <cell r="BS107">
            <v>0</v>
          </cell>
          <cell r="CA107">
            <v>0</v>
          </cell>
        </row>
        <row r="108">
          <cell r="BS108">
            <v>0</v>
          </cell>
          <cell r="CA108">
            <v>0</v>
          </cell>
        </row>
        <row r="109">
          <cell r="BS109">
            <v>0</v>
          </cell>
          <cell r="CA109">
            <v>0</v>
          </cell>
        </row>
        <row r="110">
          <cell r="BS110">
            <v>0</v>
          </cell>
          <cell r="CA110">
            <v>0</v>
          </cell>
        </row>
        <row r="169">
          <cell r="X16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s"/>
      <sheetName val="Model"/>
      <sheetName val="Initiatives"/>
      <sheetName val="Plants"/>
      <sheetName val="Ratios"/>
      <sheetName val="_CIQHiddenCacheSheet"/>
      <sheetName val="DCF"/>
      <sheetName val="Tearsheet"/>
      <sheetName val="Score"/>
      <sheetName val="CQ Quant"/>
      <sheetName val="ESG_WIP"/>
      <sheetName val="Industry Group"/>
      <sheetName val="Industry Name"/>
      <sheetName val="Sub Industry "/>
      <sheetName val="R&amp;D_Amortizable Lives Look-up T"/>
      <sheetName val="DD_US Ind Avg"/>
      <sheetName val="Assumptions"/>
      <sheetName val="Hardcode"/>
      <sheetName val="Operating Lease Expenses"/>
      <sheetName val="Debt"/>
      <sheetName val="WACC"/>
      <sheetName val="Title"/>
      <sheetName val="Prezi Stuff - 6"/>
      <sheetName val="Prezi Stuff - 5"/>
      <sheetName val="Prezi Stuff - 4"/>
      <sheetName val="Prezi Stuff - 3"/>
      <sheetName val="Prezi Stuff - 2"/>
      <sheetName val="Prezi Stuff"/>
      <sheetName val="Ratios &amp; Assumptions"/>
      <sheetName val="10YR AVGS"/>
      <sheetName val="DCF - Bull Case"/>
      <sheetName val="DCF - Bear Case"/>
      <sheetName val="DCF - Base Case"/>
      <sheetName val="Income Statement"/>
      <sheetName val="Balance Sheet"/>
      <sheetName val="Cash Flow"/>
      <sheetName val="Segments"/>
      <sheetName val="Company Specif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3">
          <cell r="BS13" t="str">
            <v>IQT561008196</v>
          </cell>
        </row>
        <row r="170">
          <cell r="X170">
            <v>6.6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A4" t="str">
            <v>IQT561008196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3">
          <cell r="BS13" t="str">
            <v>IQT60515336</v>
          </cell>
        </row>
      </sheetData>
      <sheetData sheetId="31">
        <row r="13">
          <cell r="BS13" t="str">
            <v>IQT60515336</v>
          </cell>
        </row>
      </sheetData>
      <sheetData sheetId="32">
        <row r="13">
          <cell r="BS13" t="str">
            <v>IQT60515336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DCF"/>
      <sheetName val="Tearsheet"/>
      <sheetName val="Score"/>
      <sheetName val="Segments"/>
      <sheetName val="CQ Quant"/>
      <sheetName val="ESG_WIP"/>
      <sheetName val="Industry Group"/>
      <sheetName val="Industry Name"/>
      <sheetName val="Sub Industry "/>
      <sheetName val="R&amp;D_Amortizable Lives Look-up T"/>
      <sheetName val="DD_US Ind Avg"/>
      <sheetName val="Assumptions"/>
      <sheetName val="Hardcode"/>
      <sheetName val="Operating Lease Expenses"/>
      <sheetName val="Debt"/>
      <sheetName val="WACC"/>
    </sheetNames>
    <sheetDataSet>
      <sheetData sheetId="0"/>
      <sheetData sheetId="1">
        <row r="174">
          <cell r="X174">
            <v>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wnership"/>
      <sheetName val="World Map"/>
      <sheetName val="US Map"/>
      <sheetName val="Canada Map"/>
      <sheetName val="World Map Data Table"/>
      <sheetName val="US Map Data Table"/>
      <sheetName val="Canada Map Data Table"/>
      <sheetName val="Trend Charts"/>
      <sheetName val="Tearsheet"/>
      <sheetName val="Summary Charts"/>
    </sheetNames>
    <sheetDataSet>
      <sheetData sheetId="0">
        <row r="13">
          <cell r="A13" t="str">
            <v>IQ403413</v>
          </cell>
          <cell r="B13" t="str">
            <v>BlackRock, Inc.</v>
          </cell>
          <cell r="J13">
            <v>42887</v>
          </cell>
          <cell r="K13">
            <v>1725256860</v>
          </cell>
          <cell r="M13">
            <v>930879020</v>
          </cell>
          <cell r="O13">
            <v>1725256860</v>
          </cell>
        </row>
        <row r="14">
          <cell r="A14" t="str">
            <v>IQ109783</v>
          </cell>
          <cell r="B14" t="str">
            <v>Capital Research and Management Company</v>
          </cell>
          <cell r="J14">
            <v>42887</v>
          </cell>
          <cell r="K14">
            <v>799776668</v>
          </cell>
          <cell r="M14">
            <v>680065948</v>
          </cell>
          <cell r="O14">
            <v>799776668</v>
          </cell>
        </row>
        <row r="15">
          <cell r="A15" t="str">
            <v>IQ11940612</v>
          </cell>
          <cell r="B15" t="str">
            <v>Legal &amp; General Investment Management Limited</v>
          </cell>
          <cell r="J15">
            <v>42887</v>
          </cell>
          <cell r="K15">
            <v>758987821</v>
          </cell>
          <cell r="M15">
            <v>991206514</v>
          </cell>
          <cell r="O15">
            <v>758987821</v>
          </cell>
        </row>
        <row r="16">
          <cell r="A16" t="str">
            <v>IQ417222</v>
          </cell>
          <cell r="B16" t="str">
            <v>The Vanguard Group, Inc.</v>
          </cell>
          <cell r="J16">
            <v>42887</v>
          </cell>
          <cell r="K16">
            <v>746635916</v>
          </cell>
          <cell r="M16">
            <v>704592100</v>
          </cell>
          <cell r="O16">
            <v>746635916</v>
          </cell>
        </row>
        <row r="17">
          <cell r="A17" t="str">
            <v>IQ27082288</v>
          </cell>
          <cell r="B17" t="str">
            <v>UBS Asset Management</v>
          </cell>
          <cell r="J17">
            <v>42887</v>
          </cell>
          <cell r="K17">
            <v>722203258</v>
          </cell>
          <cell r="M17">
            <v>669938183</v>
          </cell>
          <cell r="O17">
            <v>722203258</v>
          </cell>
        </row>
        <row r="18">
          <cell r="A18" t="str">
            <v>IQ823170</v>
          </cell>
          <cell r="B18" t="str">
            <v>State Street Global Advisors, Inc.</v>
          </cell>
          <cell r="J18">
            <v>42887</v>
          </cell>
          <cell r="K18">
            <v>578794797</v>
          </cell>
          <cell r="M18">
            <v>598434881</v>
          </cell>
          <cell r="O18">
            <v>578794797</v>
          </cell>
        </row>
        <row r="19">
          <cell r="A19" t="str">
            <v>IQ27081864</v>
          </cell>
          <cell r="B19" t="str">
            <v>Norges Bank Investment Management</v>
          </cell>
          <cell r="J19">
            <v>42887</v>
          </cell>
          <cell r="K19">
            <v>570185646</v>
          </cell>
          <cell r="M19">
            <v>589377118</v>
          </cell>
          <cell r="O19">
            <v>570185646</v>
          </cell>
        </row>
        <row r="20">
          <cell r="A20" t="str">
            <v>IQ28703</v>
          </cell>
          <cell r="B20" t="str">
            <v>Franklin Resources, Inc.</v>
          </cell>
          <cell r="J20">
            <v>42887</v>
          </cell>
          <cell r="K20">
            <v>550240560</v>
          </cell>
          <cell r="M20">
            <v>538352205</v>
          </cell>
          <cell r="O20">
            <v>550240560</v>
          </cell>
        </row>
        <row r="21">
          <cell r="A21" t="str">
            <v>IQ4841023</v>
          </cell>
          <cell r="B21" t="str">
            <v>BNY Mellon Asset Management</v>
          </cell>
          <cell r="J21">
            <v>42887</v>
          </cell>
          <cell r="K21">
            <v>504249012</v>
          </cell>
          <cell r="M21">
            <v>633072444</v>
          </cell>
          <cell r="O21">
            <v>504249012</v>
          </cell>
        </row>
        <row r="22">
          <cell r="A22" t="str">
            <v>IQ137703</v>
          </cell>
          <cell r="B22" t="str">
            <v>Aberdeen Asset Management PLC</v>
          </cell>
          <cell r="J22">
            <v>42887</v>
          </cell>
          <cell r="K22">
            <v>501819416</v>
          </cell>
          <cell r="M22">
            <v>506314361</v>
          </cell>
          <cell r="O22">
            <v>501819416</v>
          </cell>
        </row>
        <row r="23">
          <cell r="A23" t="str">
            <v>IQ45276676</v>
          </cell>
          <cell r="B23" t="str">
            <v>Morgan Stanley, Investment Banking and Brokerage Investments</v>
          </cell>
          <cell r="J23">
            <v>42887</v>
          </cell>
          <cell r="K23">
            <v>415768533</v>
          </cell>
          <cell r="M23">
            <v>423200650</v>
          </cell>
          <cell r="O23">
            <v>415768533</v>
          </cell>
        </row>
        <row r="24">
          <cell r="A24" t="str">
            <v>IQ5928912</v>
          </cell>
          <cell r="B24" t="str">
            <v>Standard Life Investments Limited</v>
          </cell>
          <cell r="J24">
            <v>42887</v>
          </cell>
          <cell r="K24">
            <v>372734806</v>
          </cell>
          <cell r="M24">
            <v>385342872</v>
          </cell>
          <cell r="O24">
            <v>372734806</v>
          </cell>
        </row>
        <row r="25">
          <cell r="A25" t="str">
            <v>IQ23217</v>
          </cell>
          <cell r="B25" t="str">
            <v>T. Rowe Price Group, Inc.</v>
          </cell>
          <cell r="J25">
            <v>42887</v>
          </cell>
          <cell r="K25">
            <v>366121919</v>
          </cell>
          <cell r="M25">
            <v>365473195</v>
          </cell>
          <cell r="O25">
            <v>366121919</v>
          </cell>
        </row>
        <row r="26">
          <cell r="A26" t="str">
            <v>IQ12221461</v>
          </cell>
          <cell r="B26" t="str">
            <v>Schroder Investment Management Limited</v>
          </cell>
          <cell r="J26">
            <v>42887</v>
          </cell>
          <cell r="K26">
            <v>349998344</v>
          </cell>
          <cell r="M26">
            <v>353330162</v>
          </cell>
          <cell r="O26">
            <v>349998344</v>
          </cell>
        </row>
        <row r="27">
          <cell r="A27" t="str">
            <v>IQ383724</v>
          </cell>
          <cell r="B27" t="str">
            <v>Federated Investors, Inc.</v>
          </cell>
          <cell r="J27">
            <v>42887</v>
          </cell>
          <cell r="K27">
            <v>341309427</v>
          </cell>
          <cell r="M27">
            <v>341309427</v>
          </cell>
          <cell r="O27">
            <v>341309427</v>
          </cell>
        </row>
        <row r="28">
          <cell r="A28" t="str">
            <v>IQ6489375</v>
          </cell>
          <cell r="B28" t="str">
            <v>HSBC Global Asset Management (UK) Limited</v>
          </cell>
          <cell r="J28">
            <v>42887</v>
          </cell>
          <cell r="K28">
            <v>318534966</v>
          </cell>
          <cell r="M28">
            <v>303765909</v>
          </cell>
          <cell r="O28">
            <v>318534966</v>
          </cell>
        </row>
        <row r="29">
          <cell r="A29" t="str">
            <v>IQ279974139</v>
          </cell>
          <cell r="B29" t="str">
            <v>JPMorgan Chase &amp; Co, Brokerage and Securities Investments</v>
          </cell>
          <cell r="J29">
            <v>42887</v>
          </cell>
          <cell r="K29">
            <v>305930581</v>
          </cell>
          <cell r="M29">
            <v>373496153</v>
          </cell>
          <cell r="O29">
            <v>305930581</v>
          </cell>
        </row>
        <row r="30">
          <cell r="A30" t="str">
            <v>IQ1925133</v>
          </cell>
          <cell r="B30" t="str">
            <v>J.P. Morgan Asset Management, Inc.</v>
          </cell>
          <cell r="J30">
            <v>42887</v>
          </cell>
          <cell r="K30">
            <v>291257490</v>
          </cell>
          <cell r="M30">
            <v>305510870</v>
          </cell>
          <cell r="O30">
            <v>291257490</v>
          </cell>
        </row>
        <row r="31">
          <cell r="A31" t="str">
            <v>IQ4806696</v>
          </cell>
          <cell r="B31" t="str">
            <v>Aviva Investors Global Services Limited</v>
          </cell>
          <cell r="J31">
            <v>42887</v>
          </cell>
          <cell r="K31">
            <v>276033208</v>
          </cell>
          <cell r="M31">
            <v>277271169</v>
          </cell>
          <cell r="O31">
            <v>276033208</v>
          </cell>
        </row>
        <row r="32">
          <cell r="A32" t="str">
            <v>IQ4509118</v>
          </cell>
          <cell r="B32" t="str">
            <v>Fisher Investments</v>
          </cell>
          <cell r="J32">
            <v>42916</v>
          </cell>
          <cell r="K32">
            <v>264021362</v>
          </cell>
          <cell r="M32">
            <v>151204302</v>
          </cell>
          <cell r="O32">
            <v>264021362</v>
          </cell>
        </row>
        <row r="33">
          <cell r="A33" t="str">
            <v>IQ384779</v>
          </cell>
          <cell r="B33" t="str">
            <v>Invesco Ltd.</v>
          </cell>
          <cell r="J33">
            <v>42887</v>
          </cell>
          <cell r="K33">
            <v>257994770</v>
          </cell>
          <cell r="M33">
            <v>255926069</v>
          </cell>
          <cell r="O33">
            <v>257994770</v>
          </cell>
        </row>
        <row r="34">
          <cell r="A34" t="str">
            <v>IQ3182643</v>
          </cell>
          <cell r="B34" t="str">
            <v>Dimensional Fund Advisors LP</v>
          </cell>
          <cell r="J34">
            <v>42887</v>
          </cell>
          <cell r="K34">
            <v>246420844</v>
          </cell>
          <cell r="M34">
            <v>250918934</v>
          </cell>
          <cell r="O34">
            <v>246420844</v>
          </cell>
        </row>
        <row r="35">
          <cell r="A35" t="str">
            <v>IQ26814459</v>
          </cell>
          <cell r="B35" t="str">
            <v>Causeway Capital Management LLC</v>
          </cell>
          <cell r="J35">
            <v>42887</v>
          </cell>
          <cell r="K35">
            <v>215819746</v>
          </cell>
          <cell r="M35">
            <v>210055526</v>
          </cell>
          <cell r="O35">
            <v>215819746</v>
          </cell>
        </row>
        <row r="36">
          <cell r="A36" t="str">
            <v>IQ5557540</v>
          </cell>
          <cell r="B36" t="str">
            <v>M&amp;G Investment Management Limited</v>
          </cell>
          <cell r="J36">
            <v>42887</v>
          </cell>
          <cell r="K36">
            <v>202403138</v>
          </cell>
          <cell r="M36">
            <v>204314132</v>
          </cell>
          <cell r="O36">
            <v>202403138</v>
          </cell>
        </row>
        <row r="37">
          <cell r="A37" t="str">
            <v>IQ246790716</v>
          </cell>
          <cell r="B37" t="str">
            <v>Vodafone Group plc, Share Incentive Plan</v>
          </cell>
          <cell r="J37">
            <v>42887</v>
          </cell>
          <cell r="K37">
            <v>202386586</v>
          </cell>
          <cell r="M37">
            <v>205057916</v>
          </cell>
          <cell r="O37">
            <v>202386586</v>
          </cell>
        </row>
        <row r="38">
          <cell r="A38" t="str">
            <v>IQ4629637</v>
          </cell>
          <cell r="B38" t="str">
            <v>Northern Trust Global Investments</v>
          </cell>
          <cell r="J38">
            <v>42887</v>
          </cell>
          <cell r="K38">
            <v>197482917</v>
          </cell>
          <cell r="M38">
            <v>192234454</v>
          </cell>
          <cell r="O38">
            <v>197482917</v>
          </cell>
        </row>
        <row r="39">
          <cell r="A39" t="str">
            <v>IQ28461984</v>
          </cell>
          <cell r="B39" t="str">
            <v>Government Of People's Republic Of China</v>
          </cell>
          <cell r="J39">
            <v>42887</v>
          </cell>
          <cell r="K39">
            <v>185468890</v>
          </cell>
          <cell r="M39">
            <v>189172277</v>
          </cell>
          <cell r="O39">
            <v>185468890</v>
          </cell>
        </row>
        <row r="40">
          <cell r="A40" t="str">
            <v>IQ51450685</v>
          </cell>
          <cell r="B40" t="str">
            <v>Credit Suisse, Investment Banking and Securities Investments</v>
          </cell>
          <cell r="J40">
            <v>42887</v>
          </cell>
          <cell r="K40">
            <v>176978393</v>
          </cell>
          <cell r="M40">
            <v>169559463</v>
          </cell>
          <cell r="O40">
            <v>176978393</v>
          </cell>
        </row>
        <row r="41">
          <cell r="A41" t="str">
            <v>IQ41542881</v>
          </cell>
          <cell r="B41" t="str">
            <v>Coöperatieve Centrale Raiffeisen-Boerenleenbank B.A., Asset Management Arm</v>
          </cell>
          <cell r="J41">
            <v>42887</v>
          </cell>
          <cell r="K41">
            <v>176404864</v>
          </cell>
          <cell r="M41">
            <v>124670247</v>
          </cell>
          <cell r="O41">
            <v>176404864</v>
          </cell>
        </row>
        <row r="42">
          <cell r="A42" t="str">
            <v>IQ21922514</v>
          </cell>
          <cell r="B42" t="str">
            <v>Kuwait Investment Authority</v>
          </cell>
          <cell r="J42">
            <v>42887</v>
          </cell>
          <cell r="K42">
            <v>171829911</v>
          </cell>
          <cell r="M42">
            <v>155674776</v>
          </cell>
          <cell r="O42">
            <v>171829911</v>
          </cell>
        </row>
        <row r="43">
          <cell r="A43" t="str">
            <v>IQ5114011</v>
          </cell>
          <cell r="B43" t="str">
            <v>Hotchkis and Wiley Capital Management, LLC</v>
          </cell>
          <cell r="J43">
            <v>42886</v>
          </cell>
          <cell r="K43">
            <v>169785000</v>
          </cell>
          <cell r="M43">
            <v>169784418</v>
          </cell>
          <cell r="O43">
            <v>169785000</v>
          </cell>
        </row>
        <row r="44">
          <cell r="A44" t="str">
            <v>IQ20702899</v>
          </cell>
          <cell r="B44" t="str">
            <v>Majedie Asset Management Limited</v>
          </cell>
          <cell r="J44">
            <v>42887</v>
          </cell>
          <cell r="K44">
            <v>161360807</v>
          </cell>
          <cell r="M44">
            <v>132730146</v>
          </cell>
          <cell r="O44">
            <v>161360807</v>
          </cell>
        </row>
        <row r="45">
          <cell r="A45" t="str">
            <v>IQ3796741</v>
          </cell>
          <cell r="B45" t="str">
            <v>Amundi Asset Management</v>
          </cell>
          <cell r="J45">
            <v>42887</v>
          </cell>
          <cell r="K45">
            <v>153962552</v>
          </cell>
          <cell r="M45">
            <v>127127671</v>
          </cell>
          <cell r="O45">
            <v>153962552</v>
          </cell>
        </row>
        <row r="46">
          <cell r="A46" t="str">
            <v>IQ10198746</v>
          </cell>
          <cell r="B46" t="str">
            <v>Epoch Investment Partners, Inc.</v>
          </cell>
          <cell r="J46">
            <v>42887</v>
          </cell>
          <cell r="K46">
            <v>149994016</v>
          </cell>
          <cell r="M46">
            <v>127279932</v>
          </cell>
          <cell r="O46">
            <v>149994016</v>
          </cell>
        </row>
        <row r="47">
          <cell r="A47" t="str">
            <v>IQ868981</v>
          </cell>
          <cell r="B47" t="str">
            <v>Royal London Asset Management Limited</v>
          </cell>
          <cell r="J47">
            <v>42887</v>
          </cell>
          <cell r="K47">
            <v>138424422</v>
          </cell>
          <cell r="M47">
            <v>136361342</v>
          </cell>
          <cell r="O47">
            <v>138424422</v>
          </cell>
        </row>
        <row r="48">
          <cell r="A48" t="str">
            <v>IQ37412913</v>
          </cell>
          <cell r="B48" t="str">
            <v>Charles Stanley &amp; Co. Ltd, Asset Management Arm</v>
          </cell>
          <cell r="J48">
            <v>42887</v>
          </cell>
          <cell r="K48">
            <v>133649276</v>
          </cell>
          <cell r="M48">
            <v>136165697</v>
          </cell>
          <cell r="O48">
            <v>133649276</v>
          </cell>
        </row>
        <row r="49">
          <cell r="A49" t="str">
            <v>IQ35483504</v>
          </cell>
          <cell r="B49" t="str">
            <v>DZ Bank AG, Asset Management Arm</v>
          </cell>
          <cell r="J49">
            <v>42887</v>
          </cell>
          <cell r="K49">
            <v>132766174</v>
          </cell>
          <cell r="M49">
            <v>147113220</v>
          </cell>
          <cell r="O49">
            <v>132766174</v>
          </cell>
        </row>
        <row r="50">
          <cell r="A50" t="str">
            <v>IQ31211063</v>
          </cell>
          <cell r="B50" t="str">
            <v>Deutsche Bank, Private Banking and Investment Banking Investments</v>
          </cell>
          <cell r="J50">
            <v>42887</v>
          </cell>
          <cell r="K50">
            <v>132294128</v>
          </cell>
          <cell r="M50">
            <v>66053078</v>
          </cell>
          <cell r="O50">
            <v>132294128</v>
          </cell>
        </row>
        <row r="51">
          <cell r="A51" t="str">
            <v>IQ410077483</v>
          </cell>
          <cell r="B51" t="str">
            <v>FMR LLC</v>
          </cell>
          <cell r="J51">
            <v>42887</v>
          </cell>
          <cell r="K51">
            <v>131937130</v>
          </cell>
          <cell r="M51">
            <v>130452828</v>
          </cell>
          <cell r="O51">
            <v>131937130</v>
          </cell>
        </row>
        <row r="52">
          <cell r="A52" t="str">
            <v>IQ222921084</v>
          </cell>
          <cell r="B52" t="str">
            <v>USS Investment Management Limited</v>
          </cell>
          <cell r="J52">
            <v>42887</v>
          </cell>
          <cell r="K52">
            <v>131710658</v>
          </cell>
          <cell r="M52">
            <v>131710658</v>
          </cell>
          <cell r="O52">
            <v>131710658</v>
          </cell>
        </row>
        <row r="53">
          <cell r="A53" t="str">
            <v>IQ28827734</v>
          </cell>
          <cell r="B53" t="str">
            <v>J O Hambro Capital Management Limited</v>
          </cell>
          <cell r="J53">
            <v>42887</v>
          </cell>
          <cell r="K53">
            <v>127952888</v>
          </cell>
          <cell r="M53">
            <v>89691787</v>
          </cell>
          <cell r="O53">
            <v>127952888</v>
          </cell>
        </row>
        <row r="54">
          <cell r="A54" t="str">
            <v>IQ27289249</v>
          </cell>
          <cell r="B54" t="str">
            <v>Hargreaves Lansdown Asset Management Limited</v>
          </cell>
          <cell r="J54">
            <v>42887</v>
          </cell>
          <cell r="K54">
            <v>120538846</v>
          </cell>
          <cell r="M54">
            <v>128023249</v>
          </cell>
          <cell r="O54">
            <v>120538846</v>
          </cell>
        </row>
        <row r="55">
          <cell r="A55" t="str">
            <v>IQ868792</v>
          </cell>
          <cell r="B55" t="str">
            <v>Massachusetts Financial Services Company</v>
          </cell>
          <cell r="J55">
            <v>42887</v>
          </cell>
          <cell r="K55">
            <v>113050412</v>
          </cell>
          <cell r="M55">
            <v>129102881</v>
          </cell>
          <cell r="O55">
            <v>113050412</v>
          </cell>
        </row>
        <row r="56">
          <cell r="A56" t="str">
            <v>IQ246748</v>
          </cell>
          <cell r="B56" t="str">
            <v>Teachers Insurance and Annuity Association of America - College Retirement Equities Fund</v>
          </cell>
          <cell r="J56">
            <v>42887</v>
          </cell>
          <cell r="K56">
            <v>111092885</v>
          </cell>
          <cell r="M56">
            <v>105677639</v>
          </cell>
          <cell r="O56">
            <v>111092885</v>
          </cell>
        </row>
        <row r="57">
          <cell r="A57" t="str">
            <v>IQ224620639</v>
          </cell>
          <cell r="B57" t="str">
            <v>Artemis Investment Management LLP</v>
          </cell>
          <cell r="J57">
            <v>42887</v>
          </cell>
          <cell r="K57">
            <v>108657905</v>
          </cell>
          <cell r="M57">
            <v>114562911</v>
          </cell>
          <cell r="O57">
            <v>108657905</v>
          </cell>
        </row>
        <row r="58">
          <cell r="A58" t="str">
            <v>IQ24811017</v>
          </cell>
          <cell r="B58" t="str">
            <v>Henderson Global Investors Limited</v>
          </cell>
          <cell r="J58">
            <v>42887</v>
          </cell>
          <cell r="K58">
            <v>107363878</v>
          </cell>
          <cell r="M58">
            <v>91855137</v>
          </cell>
          <cell r="O58">
            <v>107363878</v>
          </cell>
        </row>
        <row r="59">
          <cell r="A59" t="str">
            <v>IQ41575952</v>
          </cell>
          <cell r="B59" t="str">
            <v>Swiss National Bank, Asset Management Arm</v>
          </cell>
          <cell r="J59">
            <v>42887</v>
          </cell>
          <cell r="K59">
            <v>104112651</v>
          </cell>
          <cell r="M59">
            <v>111362765</v>
          </cell>
          <cell r="O59">
            <v>104112651</v>
          </cell>
        </row>
        <row r="60">
          <cell r="A60" t="str">
            <v>IQ22797693</v>
          </cell>
          <cell r="B60" t="str">
            <v>Allianz Asset Management AG</v>
          </cell>
          <cell r="J60">
            <v>42887</v>
          </cell>
          <cell r="K60">
            <v>102880950</v>
          </cell>
          <cell r="M60">
            <v>112718893</v>
          </cell>
          <cell r="O60">
            <v>102880950</v>
          </cell>
        </row>
        <row r="61">
          <cell r="A61" t="str">
            <v>IQ40208978</v>
          </cell>
          <cell r="B61" t="str">
            <v>Brewin Dolphin Limited</v>
          </cell>
          <cell r="J61">
            <v>42887</v>
          </cell>
          <cell r="K61">
            <v>102566536</v>
          </cell>
          <cell r="M61">
            <v>101320482</v>
          </cell>
          <cell r="O61">
            <v>102566536</v>
          </cell>
        </row>
        <row r="62">
          <cell r="A62" t="str">
            <v>IQ997536</v>
          </cell>
          <cell r="B62" t="str">
            <v>AXA Investment Managers S.A.</v>
          </cell>
          <cell r="J62">
            <v>42887</v>
          </cell>
          <cell r="K62">
            <v>101798748</v>
          </cell>
          <cell r="M62">
            <v>129505375</v>
          </cell>
          <cell r="O62">
            <v>101798748</v>
          </cell>
        </row>
        <row r="63">
          <cell r="A63" t="str">
            <v>IQ5074057</v>
          </cell>
          <cell r="B63" t="str">
            <v>Rathbone Investment Management Limited</v>
          </cell>
          <cell r="J63">
            <v>42887</v>
          </cell>
          <cell r="K63">
            <v>101315049</v>
          </cell>
          <cell r="M63">
            <v>103192614</v>
          </cell>
          <cell r="O63">
            <v>101315049</v>
          </cell>
        </row>
        <row r="64">
          <cell r="A64" t="str">
            <v>IQ134268671</v>
          </cell>
          <cell r="B64" t="str">
            <v>Societe Generale Group, Banking Investments</v>
          </cell>
          <cell r="J64">
            <v>42887</v>
          </cell>
          <cell r="K64">
            <v>98127459</v>
          </cell>
          <cell r="M64">
            <v>77667363</v>
          </cell>
          <cell r="O64">
            <v>98127459</v>
          </cell>
        </row>
        <row r="65">
          <cell r="A65" t="str">
            <v>IQ661650</v>
          </cell>
          <cell r="B65" t="str">
            <v>OppenheimerFunds, Inc.</v>
          </cell>
          <cell r="J65">
            <v>42887</v>
          </cell>
          <cell r="K65">
            <v>95441607</v>
          </cell>
          <cell r="M65">
            <v>98677677</v>
          </cell>
          <cell r="O65">
            <v>95441607</v>
          </cell>
        </row>
        <row r="66">
          <cell r="A66" t="str">
            <v>IQ5455123</v>
          </cell>
          <cell r="B66" t="str">
            <v>Investec Wealth &amp; Investment Limited</v>
          </cell>
          <cell r="J66">
            <v>42887</v>
          </cell>
          <cell r="K66">
            <v>94585076</v>
          </cell>
          <cell r="M66">
            <v>103240698</v>
          </cell>
          <cell r="O66">
            <v>94585076</v>
          </cell>
        </row>
        <row r="67">
          <cell r="A67" t="str">
            <v>IQ27771658</v>
          </cell>
          <cell r="B67" t="str">
            <v>Santander Asset Management, S.A., S.G.I.I.C.</v>
          </cell>
          <cell r="J67">
            <v>42916</v>
          </cell>
          <cell r="K67">
            <v>89340177</v>
          </cell>
          <cell r="M67">
            <v>50342773</v>
          </cell>
          <cell r="O67">
            <v>89340177</v>
          </cell>
        </row>
        <row r="68">
          <cell r="A68" t="str">
            <v>IQ60503615</v>
          </cell>
          <cell r="B68" t="str">
            <v>Deutsche Asset &amp; Wealth Management</v>
          </cell>
          <cell r="J68">
            <v>42887</v>
          </cell>
          <cell r="K68">
            <v>87187626</v>
          </cell>
          <cell r="M68">
            <v>125785914</v>
          </cell>
          <cell r="O68">
            <v>87187626</v>
          </cell>
        </row>
        <row r="69">
          <cell r="A69" t="str">
            <v>IQ3599336</v>
          </cell>
          <cell r="B69" t="str">
            <v>Pzena Investment Management, Inc</v>
          </cell>
          <cell r="J69">
            <v>42887</v>
          </cell>
          <cell r="K69">
            <v>80786776</v>
          </cell>
          <cell r="M69">
            <v>77470320</v>
          </cell>
          <cell r="O69">
            <v>80786776</v>
          </cell>
        </row>
        <row r="70">
          <cell r="A70" t="str">
            <v>IQ660915</v>
          </cell>
          <cell r="B70" t="str">
            <v>Wellcome Trust, Investment Division</v>
          </cell>
          <cell r="J70">
            <v>42887</v>
          </cell>
          <cell r="K70">
            <v>80000000</v>
          </cell>
          <cell r="M70">
            <v>80000000</v>
          </cell>
          <cell r="O70">
            <v>80000000</v>
          </cell>
        </row>
        <row r="71">
          <cell r="A71" t="str">
            <v>IQ280208182</v>
          </cell>
          <cell r="B71" t="str">
            <v>Wells Fargo &amp; Company, Securities and Brokerage Investments</v>
          </cell>
          <cell r="J71">
            <v>42825</v>
          </cell>
          <cell r="K71">
            <v>78695970</v>
          </cell>
          <cell r="M71">
            <v>78695970</v>
          </cell>
          <cell r="O71">
            <v>78695970</v>
          </cell>
        </row>
        <row r="72">
          <cell r="A72" t="str">
            <v>IQ796830</v>
          </cell>
          <cell r="B72" t="str">
            <v>GIC Pte. Ltd.</v>
          </cell>
          <cell r="J72">
            <v>42887</v>
          </cell>
          <cell r="K72">
            <v>77758423</v>
          </cell>
          <cell r="M72">
            <v>81668287</v>
          </cell>
          <cell r="O72">
            <v>77758423</v>
          </cell>
        </row>
        <row r="73">
          <cell r="A73" t="str">
            <v>IQ54496609</v>
          </cell>
          <cell r="B73" t="str">
            <v>Commerzbank AG, Asset Management Arm</v>
          </cell>
          <cell r="J73">
            <v>42887</v>
          </cell>
          <cell r="K73">
            <v>77437950</v>
          </cell>
          <cell r="M73">
            <v>63311909</v>
          </cell>
          <cell r="O73">
            <v>77437950</v>
          </cell>
        </row>
        <row r="74">
          <cell r="A74" t="str">
            <v>IQ45466394</v>
          </cell>
          <cell r="B74" t="str">
            <v>BNP Paribas, Private &amp; Investment Banking Investments</v>
          </cell>
          <cell r="J74">
            <v>42887</v>
          </cell>
          <cell r="K74">
            <v>76203450</v>
          </cell>
          <cell r="M74">
            <v>130571237</v>
          </cell>
          <cell r="O74">
            <v>76203450</v>
          </cell>
        </row>
        <row r="75">
          <cell r="A75" t="str">
            <v>IQ4792614</v>
          </cell>
          <cell r="B75" t="str">
            <v>Thornburg Investment Management, Inc.</v>
          </cell>
          <cell r="J75">
            <v>42887</v>
          </cell>
          <cell r="K75">
            <v>75109324</v>
          </cell>
          <cell r="M75">
            <v>75109324</v>
          </cell>
          <cell r="O75">
            <v>75109324</v>
          </cell>
        </row>
        <row r="76">
          <cell r="A76" t="str">
            <v>IQ5449290</v>
          </cell>
          <cell r="B76" t="str">
            <v>Ignis Investment Services Limited</v>
          </cell>
          <cell r="J76">
            <v>42887</v>
          </cell>
          <cell r="K76">
            <v>72450004</v>
          </cell>
          <cell r="M76">
            <v>72450004</v>
          </cell>
          <cell r="O76">
            <v>72450004</v>
          </cell>
        </row>
        <row r="77">
          <cell r="A77" t="str">
            <v>IQ24886433</v>
          </cell>
          <cell r="B77" t="str">
            <v>Raymond James Financial Inc., Asset Management Arm</v>
          </cell>
          <cell r="J77">
            <v>42825</v>
          </cell>
          <cell r="K77">
            <v>68615130</v>
          </cell>
          <cell r="M77">
            <v>68615130</v>
          </cell>
          <cell r="O77">
            <v>68615130</v>
          </cell>
        </row>
        <row r="78">
          <cell r="A78" t="str">
            <v>IQ20405404</v>
          </cell>
          <cell r="B78" t="str">
            <v>Kames Capital plc</v>
          </cell>
          <cell r="J78">
            <v>42887</v>
          </cell>
          <cell r="K78">
            <v>67218723</v>
          </cell>
          <cell r="M78">
            <v>70188737</v>
          </cell>
          <cell r="O78">
            <v>67218723</v>
          </cell>
        </row>
        <row r="79">
          <cell r="A79" t="str">
            <v>IQ35159421</v>
          </cell>
          <cell r="B79" t="str">
            <v>Merrill Lynch &amp; Co. Inc., Banking Investments</v>
          </cell>
          <cell r="J79">
            <v>42887</v>
          </cell>
          <cell r="K79">
            <v>67201411</v>
          </cell>
          <cell r="M79">
            <v>45091469</v>
          </cell>
          <cell r="O79">
            <v>67201411</v>
          </cell>
        </row>
        <row r="80">
          <cell r="A80" t="str">
            <v>IQ5068102</v>
          </cell>
          <cell r="B80" t="str">
            <v>Altrinsic Global Advisors, LLC</v>
          </cell>
          <cell r="J80">
            <v>42825</v>
          </cell>
          <cell r="K80">
            <v>66730530</v>
          </cell>
          <cell r="M80">
            <v>66392180</v>
          </cell>
          <cell r="O80">
            <v>66730530</v>
          </cell>
        </row>
        <row r="81">
          <cell r="A81" t="str">
            <v>IQ20726731</v>
          </cell>
          <cell r="B81" t="str">
            <v>Old Mutual Global Investors</v>
          </cell>
          <cell r="J81">
            <v>42887</v>
          </cell>
          <cell r="K81">
            <v>66311654</v>
          </cell>
          <cell r="M81">
            <v>67280005</v>
          </cell>
          <cell r="O81">
            <v>66311654</v>
          </cell>
        </row>
        <row r="82">
          <cell r="A82" t="str">
            <v>IQ4853228</v>
          </cell>
          <cell r="B82" t="str">
            <v>Sound Shore Management, Inc.</v>
          </cell>
          <cell r="J82">
            <v>42825</v>
          </cell>
          <cell r="K82">
            <v>66206810</v>
          </cell>
          <cell r="M82">
            <v>66206810</v>
          </cell>
          <cell r="O82">
            <v>66206810</v>
          </cell>
        </row>
        <row r="83">
          <cell r="A83" t="str">
            <v>IQ45511281</v>
          </cell>
          <cell r="B83" t="str">
            <v>Sumitomo Mitsui Financial Group Inc., Asset Management Arm</v>
          </cell>
          <cell r="J83">
            <v>42887</v>
          </cell>
          <cell r="K83">
            <v>66053579</v>
          </cell>
          <cell r="M83">
            <v>67978472</v>
          </cell>
          <cell r="O83">
            <v>66053579</v>
          </cell>
        </row>
        <row r="84">
          <cell r="A84" t="str">
            <v>IQ39100647</v>
          </cell>
          <cell r="B84" t="str">
            <v>Managed Account Advisors LLC</v>
          </cell>
          <cell r="J84">
            <v>42825</v>
          </cell>
          <cell r="K84">
            <v>65792940</v>
          </cell>
          <cell r="M84">
            <v>65792940</v>
          </cell>
          <cell r="O84">
            <v>65792940</v>
          </cell>
        </row>
        <row r="85">
          <cell r="A85" t="str">
            <v>IQ26914859</v>
          </cell>
          <cell r="B85" t="str">
            <v>Toronto-Dominion Bank, Securities Investments</v>
          </cell>
          <cell r="J85">
            <v>42887</v>
          </cell>
          <cell r="K85">
            <v>64467436</v>
          </cell>
          <cell r="M85">
            <v>69079848</v>
          </cell>
          <cell r="O85">
            <v>64467436</v>
          </cell>
        </row>
        <row r="86">
          <cell r="A86" t="str">
            <v>IQ45275521</v>
          </cell>
          <cell r="B86" t="str">
            <v>Barclays Bank PLC, Wealth and Investment Management Division</v>
          </cell>
          <cell r="J86">
            <v>42887</v>
          </cell>
          <cell r="K86">
            <v>64197831</v>
          </cell>
          <cell r="M86">
            <v>77564527</v>
          </cell>
          <cell r="O86">
            <v>64197831</v>
          </cell>
        </row>
        <row r="87">
          <cell r="A87" t="str">
            <v>IQ28606822</v>
          </cell>
          <cell r="B87" t="str">
            <v>Sanderson Partners Ltd</v>
          </cell>
          <cell r="J87">
            <v>42887</v>
          </cell>
          <cell r="K87">
            <v>63603917</v>
          </cell>
          <cell r="M87">
            <v>64180655</v>
          </cell>
          <cell r="O87">
            <v>63603917</v>
          </cell>
        </row>
        <row r="88">
          <cell r="A88" t="str">
            <v>IQ4161650</v>
          </cell>
          <cell r="B88" t="str">
            <v>AllianceBernstein L.P.</v>
          </cell>
          <cell r="J88">
            <v>42887</v>
          </cell>
          <cell r="K88">
            <v>62761700</v>
          </cell>
          <cell r="M88">
            <v>75439020</v>
          </cell>
          <cell r="O88">
            <v>62761700</v>
          </cell>
        </row>
        <row r="89">
          <cell r="A89" t="str">
            <v>IQ946225</v>
          </cell>
          <cell r="B89" t="str">
            <v>Capital Group International Inc.</v>
          </cell>
          <cell r="J89">
            <v>42887</v>
          </cell>
          <cell r="K89">
            <v>61375980</v>
          </cell>
          <cell r="M89">
            <v>108355805</v>
          </cell>
          <cell r="O89">
            <v>61375980</v>
          </cell>
        </row>
        <row r="90">
          <cell r="A90" t="str">
            <v>IQ161245</v>
          </cell>
          <cell r="B90" t="str">
            <v>California Public Employees' Retirement System</v>
          </cell>
          <cell r="J90">
            <v>42887</v>
          </cell>
          <cell r="K90">
            <v>60089825</v>
          </cell>
          <cell r="M90">
            <v>58825279</v>
          </cell>
          <cell r="O90">
            <v>60089825</v>
          </cell>
        </row>
        <row r="91">
          <cell r="A91" t="str">
            <v>IQ172314482</v>
          </cell>
          <cell r="B91" t="str">
            <v>NFU Mutual Investment Services Limited</v>
          </cell>
          <cell r="J91">
            <v>42887</v>
          </cell>
          <cell r="K91">
            <v>59034090</v>
          </cell>
          <cell r="M91">
            <v>60709718</v>
          </cell>
          <cell r="O91">
            <v>59034090</v>
          </cell>
        </row>
        <row r="92">
          <cell r="A92" t="str">
            <v>IQ6771322</v>
          </cell>
          <cell r="B92" t="str">
            <v>Employees Provident Fund of Malaysia</v>
          </cell>
          <cell r="J92">
            <v>42887</v>
          </cell>
          <cell r="K92">
            <v>58767000</v>
          </cell>
          <cell r="M92">
            <v>52220000</v>
          </cell>
          <cell r="O92">
            <v>58767000</v>
          </cell>
        </row>
        <row r="93">
          <cell r="A93" t="str">
            <v>IQ5407888</v>
          </cell>
          <cell r="B93" t="str">
            <v>Quilter Cheviot Limited</v>
          </cell>
          <cell r="J93">
            <v>42887</v>
          </cell>
          <cell r="K93">
            <v>57756185</v>
          </cell>
          <cell r="M93">
            <v>59130801</v>
          </cell>
          <cell r="O93">
            <v>57756185</v>
          </cell>
        </row>
        <row r="94">
          <cell r="A94" t="str">
            <v>IQ10517918</v>
          </cell>
          <cell r="B94" t="str">
            <v>Geode Capital Management, LLC</v>
          </cell>
          <cell r="J94">
            <v>42886</v>
          </cell>
          <cell r="K94">
            <v>57231279</v>
          </cell>
          <cell r="M94">
            <v>52033430</v>
          </cell>
          <cell r="O94">
            <v>57231279</v>
          </cell>
        </row>
        <row r="95">
          <cell r="A95" t="str">
            <v>IQ29463671</v>
          </cell>
          <cell r="B95" t="str">
            <v>LBBW Asset Management Investmentgesellschaft mbH</v>
          </cell>
          <cell r="J95">
            <v>42887</v>
          </cell>
          <cell r="K95">
            <v>56335155</v>
          </cell>
          <cell r="M95">
            <v>31367491</v>
          </cell>
          <cell r="O95">
            <v>56335155</v>
          </cell>
        </row>
        <row r="96">
          <cell r="A96" t="str">
            <v>IQ517678</v>
          </cell>
          <cell r="B96" t="str">
            <v>D. E. Shaw &amp; Co., L.P.</v>
          </cell>
          <cell r="J96">
            <v>42825</v>
          </cell>
          <cell r="K96">
            <v>55718840</v>
          </cell>
          <cell r="M96">
            <v>55718840</v>
          </cell>
          <cell r="O96">
            <v>55718840</v>
          </cell>
        </row>
        <row r="97">
          <cell r="A97" t="str">
            <v>IQ45324448</v>
          </cell>
          <cell r="B97" t="str">
            <v>ING Groep NV, Insurance and Banking Investments</v>
          </cell>
          <cell r="J97">
            <v>42916</v>
          </cell>
          <cell r="K97">
            <v>53464797</v>
          </cell>
          <cell r="M97">
            <v>52200024</v>
          </cell>
          <cell r="O97">
            <v>53464797</v>
          </cell>
        </row>
        <row r="98">
          <cell r="A98" t="str">
            <v>IQ4849059</v>
          </cell>
          <cell r="B98" t="str">
            <v>Barrow, Hanley, Mewhinney &amp; Strauss, Inc.</v>
          </cell>
          <cell r="J98">
            <v>42916</v>
          </cell>
          <cell r="K98">
            <v>52465400</v>
          </cell>
          <cell r="M98">
            <v>52465400</v>
          </cell>
          <cell r="O98">
            <v>52465400</v>
          </cell>
        </row>
        <row r="99">
          <cell r="A99" t="str">
            <v>IQ3071217</v>
          </cell>
          <cell r="B99" t="str">
            <v>Renaissance Technologies Corp.</v>
          </cell>
          <cell r="J99">
            <v>42825</v>
          </cell>
          <cell r="K99">
            <v>51742000</v>
          </cell>
          <cell r="M99">
            <v>51742000</v>
          </cell>
          <cell r="O99">
            <v>51742000</v>
          </cell>
        </row>
        <row r="100">
          <cell r="A100" t="str">
            <v>IQ27814715</v>
          </cell>
          <cell r="B100" t="str">
            <v>Smith &amp; Williamson Investment Services Limited</v>
          </cell>
          <cell r="J100">
            <v>42887</v>
          </cell>
          <cell r="K100">
            <v>51051672</v>
          </cell>
          <cell r="M100">
            <v>51851946</v>
          </cell>
          <cell r="O100">
            <v>51051672</v>
          </cell>
        </row>
        <row r="101">
          <cell r="A101" t="str">
            <v>IQ10079204</v>
          </cell>
          <cell r="B101" t="str">
            <v>Deka Investment GmbH</v>
          </cell>
          <cell r="J101">
            <v>42887</v>
          </cell>
          <cell r="K101">
            <v>50770124</v>
          </cell>
          <cell r="M101">
            <v>54316153</v>
          </cell>
          <cell r="O101">
            <v>50770124</v>
          </cell>
        </row>
        <row r="102">
          <cell r="A102" t="str">
            <v>IQ974641</v>
          </cell>
          <cell r="B102" t="str">
            <v>Jupiter Asset Management Limited</v>
          </cell>
          <cell r="J102">
            <v>42887</v>
          </cell>
          <cell r="K102">
            <v>48804100</v>
          </cell>
          <cell r="M102">
            <v>55513619</v>
          </cell>
          <cell r="O102">
            <v>48804100</v>
          </cell>
        </row>
        <row r="103">
          <cell r="A103" t="str">
            <v>IQ2410680</v>
          </cell>
          <cell r="B103" t="str">
            <v>J.M. Finn &amp; Co. Ltd.</v>
          </cell>
          <cell r="J103">
            <v>42887</v>
          </cell>
          <cell r="K103">
            <v>48001201</v>
          </cell>
          <cell r="M103">
            <v>47667462</v>
          </cell>
          <cell r="O103">
            <v>48001201</v>
          </cell>
        </row>
        <row r="104">
          <cell r="A104" t="str">
            <v>IQ24765759</v>
          </cell>
          <cell r="B104" t="str">
            <v>Troy Asset Management Limited</v>
          </cell>
          <cell r="J104">
            <v>42887</v>
          </cell>
          <cell r="K104">
            <v>47703397</v>
          </cell>
          <cell r="M104">
            <v>47703397</v>
          </cell>
          <cell r="O104">
            <v>47703397</v>
          </cell>
        </row>
        <row r="105">
          <cell r="A105" t="str">
            <v>IQ24587069</v>
          </cell>
          <cell r="B105" t="str">
            <v>BP Investment Management Limited</v>
          </cell>
          <cell r="J105">
            <v>42887</v>
          </cell>
          <cell r="K105">
            <v>46722455</v>
          </cell>
          <cell r="M105">
            <v>49344560</v>
          </cell>
          <cell r="O105">
            <v>46722455</v>
          </cell>
        </row>
        <row r="106">
          <cell r="A106" t="str">
            <v>IQ302550702</v>
          </cell>
          <cell r="B106" t="str">
            <v>Caisse des dépôts et consignations, Asset Management Arm</v>
          </cell>
          <cell r="J106">
            <v>42887</v>
          </cell>
          <cell r="K106">
            <v>46495519</v>
          </cell>
          <cell r="M106">
            <v>46495519</v>
          </cell>
          <cell r="O106">
            <v>46495519</v>
          </cell>
        </row>
        <row r="107">
          <cell r="A107" t="str">
            <v>IQ27920058</v>
          </cell>
          <cell r="B107" t="str">
            <v>Mitsubishi UFJ Kokusai Asset Management Co., Ltd.</v>
          </cell>
          <cell r="J107">
            <v>42887</v>
          </cell>
          <cell r="K107">
            <v>46277224</v>
          </cell>
          <cell r="M107">
            <v>49243602</v>
          </cell>
          <cell r="O107">
            <v>46277224</v>
          </cell>
        </row>
        <row r="108">
          <cell r="A108" t="str">
            <v>IQ7827260</v>
          </cell>
          <cell r="B108" t="str">
            <v>Invesco PowerShares Capital Management LLC</v>
          </cell>
          <cell r="J108">
            <v>42887</v>
          </cell>
          <cell r="K108">
            <v>45458899</v>
          </cell>
          <cell r="M108">
            <v>44397896</v>
          </cell>
          <cell r="O108">
            <v>45458899</v>
          </cell>
        </row>
        <row r="109">
          <cell r="A109" t="str">
            <v>IQ1726073</v>
          </cell>
          <cell r="B109" t="str">
            <v>TD Asset Management, Inc.</v>
          </cell>
          <cell r="J109">
            <v>42887</v>
          </cell>
          <cell r="K109">
            <v>44438583</v>
          </cell>
          <cell r="M109">
            <v>45146358</v>
          </cell>
          <cell r="O109">
            <v>44438583</v>
          </cell>
        </row>
        <row r="110">
          <cell r="A110" t="str">
            <v>IQ3546822</v>
          </cell>
          <cell r="B110" t="str">
            <v>Goldman Sachs Asset Management, L.P.</v>
          </cell>
          <cell r="J110">
            <v>42855</v>
          </cell>
          <cell r="K110">
            <v>44340107</v>
          </cell>
          <cell r="M110">
            <v>45208022</v>
          </cell>
          <cell r="O110">
            <v>44340107</v>
          </cell>
        </row>
        <row r="111">
          <cell r="A111" t="str">
            <v>IQ23023177</v>
          </cell>
          <cell r="B111" t="str">
            <v>Swedbank Robur Fonder AB</v>
          </cell>
          <cell r="J111">
            <v>42887</v>
          </cell>
          <cell r="K111">
            <v>42540285</v>
          </cell>
          <cell r="M111">
            <v>61014069</v>
          </cell>
          <cell r="O111">
            <v>42540285</v>
          </cell>
        </row>
        <row r="112">
          <cell r="A112" t="str">
            <v>IQ41951543</v>
          </cell>
          <cell r="B112" t="str">
            <v>The Bank of Nova Scotia, Banking Investments</v>
          </cell>
          <cell r="J112">
            <v>42887</v>
          </cell>
          <cell r="K112">
            <v>42471700</v>
          </cell>
          <cell r="M112">
            <v>51021445</v>
          </cell>
          <cell r="O112">
            <v>42471700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4">
          <cell r="A74" t="str">
            <v>BlackRock, Inc.</v>
          </cell>
          <cell r="C74">
            <v>1725256860</v>
          </cell>
          <cell r="J74">
            <v>-232218693</v>
          </cell>
        </row>
        <row r="75">
          <cell r="A75" t="str">
            <v>Capital Research and Management Company</v>
          </cell>
          <cell r="C75">
            <v>799776668</v>
          </cell>
          <cell r="J75">
            <v>-128823432</v>
          </cell>
        </row>
        <row r="76">
          <cell r="A76" t="str">
            <v>Fisher Investments</v>
          </cell>
          <cell r="C76">
            <v>264021362</v>
          </cell>
          <cell r="J76">
            <v>-67565572</v>
          </cell>
        </row>
        <row r="77">
          <cell r="A77" t="str">
            <v>Deutsche Bank, Private Banking and Investment Banking Investments</v>
          </cell>
          <cell r="C77">
            <v>132294128</v>
          </cell>
          <cell r="J77">
            <v>-67177722</v>
          </cell>
        </row>
        <row r="78">
          <cell r="A78" t="str">
            <v>UBS Asset Management</v>
          </cell>
          <cell r="C78">
            <v>722203258</v>
          </cell>
          <cell r="J78">
            <v>-54367787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70C0"/>
    <pageSetUpPr fitToPage="1"/>
  </sheetPr>
  <dimension ref="A1:XFD335"/>
  <sheetViews>
    <sheetView showGridLines="0" zoomScale="85" zoomScaleNormal="85" workbookViewId="0">
      <pane xSplit="7" ySplit="3" topLeftCell="Q121" activePane="bottomRight" state="frozen"/>
      <selection activeCell="L64" sqref="L64"/>
      <selection pane="topRight" activeCell="L64" sqref="L64"/>
      <selection pane="bottomLeft" activeCell="L64" sqref="L64"/>
      <selection pane="bottomRight" activeCell="V18" sqref="V18"/>
    </sheetView>
  </sheetViews>
  <sheetFormatPr defaultRowHeight="15" outlineLevelRow="1" outlineLevelCol="1"/>
  <cols>
    <col min="1" max="1" width="23.42578125" style="262" hidden="1" customWidth="1" outlineLevel="1"/>
    <col min="2" max="2" width="15.7109375" style="262" hidden="1" customWidth="1" outlineLevel="1"/>
    <col min="3" max="3" width="1.7109375" style="21" customWidth="1" collapsed="1"/>
    <col min="4" max="4" width="1.7109375" customWidth="1"/>
    <col min="5" max="5" width="15.7109375" customWidth="1"/>
    <col min="6" max="6" width="17.28515625" customWidth="1"/>
    <col min="8" max="14" width="9.140625" hidden="1" customWidth="1" outlineLevel="1"/>
    <col min="15" max="16" width="8.7109375" hidden="1" customWidth="1" outlineLevel="1"/>
    <col min="17" max="17" width="7.7109375" bestFit="1" customWidth="1" collapsed="1"/>
    <col min="18" max="19" width="7.85546875" bestFit="1" customWidth="1"/>
    <col min="20" max="20" width="7.5703125" bestFit="1" customWidth="1"/>
    <col min="21" max="21" width="7.140625" bestFit="1" customWidth="1"/>
    <col min="22" max="24" width="6.85546875" bestFit="1" customWidth="1"/>
    <col min="25" max="27" width="7.42578125" bestFit="1" customWidth="1"/>
    <col min="28" max="29" width="7.85546875" bestFit="1" customWidth="1"/>
    <col min="30" max="40" width="8.28515625" bestFit="1" customWidth="1"/>
    <col min="42" max="42" width="9.140625" customWidth="1"/>
  </cols>
  <sheetData>
    <row r="1" spans="2:49" ht="23.25">
      <c r="C1" s="93"/>
      <c r="D1" s="30"/>
      <c r="E1" s="283">
        <f ca="1">DCF!B64</f>
        <v>510.83112102193934</v>
      </c>
      <c r="M1" s="31"/>
      <c r="N1" s="31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P1" s="32"/>
    </row>
    <row r="2" spans="2:49" ht="15.75">
      <c r="E2" s="33"/>
      <c r="F2" s="34"/>
      <c r="P2" s="6"/>
      <c r="W2" s="197"/>
      <c r="X2" s="35"/>
      <c r="Y2" s="35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P2" s="36" t="s">
        <v>61</v>
      </c>
      <c r="AQ2" s="37"/>
      <c r="AS2" s="36" t="s">
        <v>292</v>
      </c>
      <c r="AT2" s="37"/>
      <c r="AV2" s="36" t="s">
        <v>293</v>
      </c>
      <c r="AW2" s="37"/>
    </row>
    <row r="3" spans="2:49">
      <c r="C3" s="94"/>
      <c r="D3" s="249"/>
      <c r="E3" s="249"/>
      <c r="F3" s="249"/>
      <c r="G3" s="249"/>
      <c r="H3" s="249">
        <v>2000</v>
      </c>
      <c r="I3" s="249">
        <f>+H3+1</f>
        <v>2001</v>
      </c>
      <c r="J3" s="249">
        <f t="shared" ref="J3:AN3" si="0">+I3+1</f>
        <v>2002</v>
      </c>
      <c r="K3" s="249">
        <f t="shared" si="0"/>
        <v>2003</v>
      </c>
      <c r="L3" s="249">
        <f t="shared" si="0"/>
        <v>2004</v>
      </c>
      <c r="M3" s="249">
        <f t="shared" si="0"/>
        <v>2005</v>
      </c>
      <c r="N3" s="249">
        <f t="shared" si="0"/>
        <v>2006</v>
      </c>
      <c r="O3" s="249">
        <f t="shared" si="0"/>
        <v>2007</v>
      </c>
      <c r="P3" s="249">
        <f t="shared" si="0"/>
        <v>2008</v>
      </c>
      <c r="Q3" s="249">
        <f t="shared" si="0"/>
        <v>2009</v>
      </c>
      <c r="R3" s="249">
        <f t="shared" si="0"/>
        <v>2010</v>
      </c>
      <c r="S3" s="249">
        <f t="shared" si="0"/>
        <v>2011</v>
      </c>
      <c r="T3" s="249">
        <f t="shared" si="0"/>
        <v>2012</v>
      </c>
      <c r="U3" s="249">
        <f t="shared" si="0"/>
        <v>2013</v>
      </c>
      <c r="V3" s="249">
        <f t="shared" si="0"/>
        <v>2014</v>
      </c>
      <c r="W3" s="249">
        <f t="shared" si="0"/>
        <v>2015</v>
      </c>
      <c r="X3" s="249">
        <f t="shared" si="0"/>
        <v>2016</v>
      </c>
      <c r="Y3" s="249">
        <f t="shared" si="0"/>
        <v>2017</v>
      </c>
      <c r="Z3" s="249">
        <f t="shared" si="0"/>
        <v>2018</v>
      </c>
      <c r="AA3" s="249">
        <f t="shared" si="0"/>
        <v>2019</v>
      </c>
      <c r="AB3" s="249">
        <f t="shared" si="0"/>
        <v>2020</v>
      </c>
      <c r="AC3" s="249">
        <f t="shared" si="0"/>
        <v>2021</v>
      </c>
      <c r="AD3" s="249">
        <f t="shared" si="0"/>
        <v>2022</v>
      </c>
      <c r="AE3" s="249">
        <f t="shared" si="0"/>
        <v>2023</v>
      </c>
      <c r="AF3" s="249">
        <f t="shared" si="0"/>
        <v>2024</v>
      </c>
      <c r="AG3" s="249">
        <f t="shared" si="0"/>
        <v>2025</v>
      </c>
      <c r="AH3" s="249">
        <f t="shared" si="0"/>
        <v>2026</v>
      </c>
      <c r="AI3" s="249">
        <f t="shared" si="0"/>
        <v>2027</v>
      </c>
      <c r="AJ3" s="249">
        <f t="shared" si="0"/>
        <v>2028</v>
      </c>
      <c r="AK3" s="249">
        <f t="shared" si="0"/>
        <v>2029</v>
      </c>
      <c r="AL3" s="249">
        <f t="shared" si="0"/>
        <v>2030</v>
      </c>
      <c r="AM3" s="249">
        <f t="shared" si="0"/>
        <v>2031</v>
      </c>
      <c r="AN3" s="249">
        <f t="shared" si="0"/>
        <v>2032</v>
      </c>
      <c r="AP3" s="275" t="s">
        <v>354</v>
      </c>
      <c r="AQ3" s="275" t="s">
        <v>356</v>
      </c>
      <c r="AS3" s="275" t="s">
        <v>355</v>
      </c>
      <c r="AT3" s="275" t="s">
        <v>356</v>
      </c>
      <c r="AV3" s="275"/>
      <c r="AW3" s="275"/>
    </row>
    <row r="4" spans="2:49">
      <c r="C4" s="94" t="s">
        <v>146</v>
      </c>
      <c r="D4" s="249" t="s">
        <v>146</v>
      </c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</row>
    <row r="5" spans="2:49">
      <c r="D5" s="258"/>
      <c r="E5" s="259" t="s">
        <v>168</v>
      </c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</row>
    <row r="6" spans="2:49" ht="5.0999999999999996" customHeight="1">
      <c r="H6" s="6"/>
      <c r="I6" s="6"/>
      <c r="J6" s="6"/>
      <c r="K6" s="6"/>
      <c r="L6" s="6"/>
      <c r="M6" s="6"/>
      <c r="N6" s="6"/>
      <c r="O6" s="6"/>
      <c r="P6" s="6"/>
      <c r="Q6" s="67"/>
      <c r="R6" s="48"/>
      <c r="S6" s="48"/>
      <c r="T6" s="48"/>
      <c r="U6" s="48"/>
      <c r="V6" s="48"/>
      <c r="W6" s="48"/>
      <c r="X6" s="48"/>
      <c r="Y6" s="48"/>
      <c r="Z6" s="48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6"/>
    </row>
    <row r="7" spans="2:49" outlineLevel="1">
      <c r="B7" s="262" t="s">
        <v>214</v>
      </c>
      <c r="E7" s="56" t="s">
        <v>251</v>
      </c>
      <c r="F7" s="38"/>
      <c r="G7" s="38"/>
      <c r="H7" s="139"/>
      <c r="I7" s="139"/>
      <c r="J7" s="139"/>
      <c r="K7" s="139"/>
      <c r="L7" s="139"/>
      <c r="M7" s="139"/>
      <c r="N7" s="139"/>
      <c r="O7" s="139"/>
      <c r="P7" s="139"/>
      <c r="Q7" s="161">
        <v>1700</v>
      </c>
      <c r="R7" s="161">
        <v>1693</v>
      </c>
      <c r="S7" s="161">
        <v>1953</v>
      </c>
      <c r="T7" s="161">
        <v>3188</v>
      </c>
      <c r="U7" s="161">
        <v>3869</v>
      </c>
      <c r="V7" s="161">
        <v>4222</v>
      </c>
      <c r="W7" s="161">
        <v>4241</v>
      </c>
      <c r="X7" s="161">
        <v>4166</v>
      </c>
      <c r="Y7" s="161">
        <v>4727</v>
      </c>
      <c r="Z7" s="161">
        <v>5550</v>
      </c>
      <c r="AA7" s="161">
        <v>6202</v>
      </c>
      <c r="AB7" s="161">
        <v>5472</v>
      </c>
      <c r="AC7" s="161">
        <v>6074</v>
      </c>
      <c r="AD7" s="49">
        <f t="shared" ref="AD7:AN7" si="1">SUM(AC7:AC8)*(1+AD$33)*(1-AD41)</f>
        <v>7557.1995751414288</v>
      </c>
      <c r="AE7" s="49">
        <f t="shared" ca="1" si="1"/>
        <v>8209.0379391329279</v>
      </c>
      <c r="AF7" s="49">
        <f t="shared" ca="1" si="1"/>
        <v>8585.0206023563042</v>
      </c>
      <c r="AG7" s="49">
        <f t="shared" ca="1" si="1"/>
        <v>8939.5473541308165</v>
      </c>
      <c r="AH7" s="49">
        <f t="shared" ca="1" si="1"/>
        <v>9361.2304466711576</v>
      </c>
      <c r="AI7" s="49">
        <f t="shared" ca="1" si="1"/>
        <v>9769.533170112014</v>
      </c>
      <c r="AJ7" s="49">
        <f t="shared" ca="1" si="1"/>
        <v>10260.716649177713</v>
      </c>
      <c r="AK7" s="49">
        <f t="shared" ca="1" si="1"/>
        <v>10746.931117097958</v>
      </c>
      <c r="AL7" s="49">
        <f t="shared" ca="1" si="1"/>
        <v>11122.043997883195</v>
      </c>
      <c r="AM7" s="49">
        <f t="shared" ca="1" si="1"/>
        <v>11483.467008858875</v>
      </c>
      <c r="AN7" s="49">
        <f t="shared" ca="1" si="1"/>
        <v>11831.176887198742</v>
      </c>
      <c r="AO7" s="6"/>
      <c r="AP7" s="160">
        <f ca="1">+(AM7/AC7)^(0.1)-1</f>
        <v>6.5761000333722563E-2</v>
      </c>
      <c r="AQ7" s="160">
        <f>+(AC7/S7)^(1/10)-1</f>
        <v>0.12015276292294397</v>
      </c>
    </row>
    <row r="8" spans="2:49" outlineLevel="1">
      <c r="B8" s="262" t="s">
        <v>213</v>
      </c>
      <c r="E8" s="56" t="s">
        <v>252</v>
      </c>
      <c r="F8" s="38"/>
      <c r="G8" s="38"/>
      <c r="H8" s="139"/>
      <c r="I8" s="139"/>
      <c r="J8" s="139"/>
      <c r="K8" s="139"/>
      <c r="L8" s="139"/>
      <c r="M8" s="139"/>
      <c r="N8" s="139"/>
      <c r="O8" s="139"/>
      <c r="P8" s="139"/>
      <c r="Q8" s="161">
        <v>130</v>
      </c>
      <c r="R8" s="161">
        <v>141</v>
      </c>
      <c r="S8" s="161">
        <v>198</v>
      </c>
      <c r="T8" s="161">
        <v>267</v>
      </c>
      <c r="U8" s="161">
        <v>327</v>
      </c>
      <c r="V8" s="161">
        <v>597</v>
      </c>
      <c r="W8" s="161">
        <v>708</v>
      </c>
      <c r="X8" s="161">
        <v>775</v>
      </c>
      <c r="Y8" s="161">
        <v>988</v>
      </c>
      <c r="Z8" s="161">
        <v>1390</v>
      </c>
      <c r="AA8" s="161">
        <v>1762</v>
      </c>
      <c r="AB8" s="161">
        <v>1668</v>
      </c>
      <c r="AC8" s="161">
        <v>2133</v>
      </c>
      <c r="AD8" s="49">
        <f t="shared" ref="AD8:AN8" si="2">SUM(AC7:AC8)*(1+AD$33)*(AD41)</f>
        <v>2188.1757917845089</v>
      </c>
      <c r="AE8" s="49">
        <f t="shared" ca="1" si="2"/>
        <v>2522.8712659364719</v>
      </c>
      <c r="AF8" s="49">
        <f t="shared" ca="1" si="2"/>
        <v>2795.3310968766345</v>
      </c>
      <c r="AG8" s="49">
        <f t="shared" ca="1" si="2"/>
        <v>3078.7897026513092</v>
      </c>
      <c r="AH8" s="49">
        <f t="shared" ca="1" si="2"/>
        <v>3405.0274478535325</v>
      </c>
      <c r="AI8" s="49">
        <f t="shared" ca="1" si="2"/>
        <v>3747.960144652478</v>
      </c>
      <c r="AJ8" s="49">
        <f t="shared" ca="1" si="2"/>
        <v>4146.6368052720554</v>
      </c>
      <c r="AK8" s="49">
        <f t="shared" ca="1" si="2"/>
        <v>4569.9519016685499</v>
      </c>
      <c r="AL8" s="49">
        <f t="shared" ca="1" si="2"/>
        <v>4971.3664627258449</v>
      </c>
      <c r="AM8" s="49">
        <f t="shared" ca="1" si="2"/>
        <v>5390.4228004286406</v>
      </c>
      <c r="AN8" s="49">
        <f t="shared" ca="1" si="2"/>
        <v>5827.2960787695311</v>
      </c>
      <c r="AO8" s="6"/>
      <c r="AP8" s="160">
        <f ca="1">+(AM8/AC8)^(0.1)-1</f>
        <v>9.7142901352295308E-2</v>
      </c>
      <c r="AQ8" s="160">
        <f t="shared" ref="AQ8:AQ10" si="3">+(AC8/S8)^(1/10)-1</f>
        <v>0.26833088054663867</v>
      </c>
    </row>
    <row r="9" spans="2:49" outlineLevel="1">
      <c r="E9" s="56" t="s">
        <v>86</v>
      </c>
      <c r="F9" s="38"/>
      <c r="G9" s="38"/>
      <c r="H9" s="139"/>
      <c r="I9" s="139"/>
      <c r="J9" s="139"/>
      <c r="K9" s="139"/>
      <c r="L9" s="139"/>
      <c r="M9" s="139"/>
      <c r="N9" s="139"/>
      <c r="O9" s="139"/>
      <c r="P9" s="139"/>
      <c r="Q9" s="161">
        <f>2358-Q7-Q8</f>
        <v>528</v>
      </c>
      <c r="R9" s="161">
        <f>2237-R7-R8</f>
        <v>403</v>
      </c>
      <c r="S9" s="161">
        <f>2611-S7-S8</f>
        <v>460</v>
      </c>
      <c r="T9" s="161">
        <f>4117-T7-T8</f>
        <v>662</v>
      </c>
      <c r="U9" s="161">
        <f>4955-U7-U8</f>
        <v>759</v>
      </c>
      <c r="V9" s="161">
        <f>5685-V7-V8</f>
        <v>866</v>
      </c>
      <c r="W9" s="161">
        <f>5817-W7-W8</f>
        <v>868</v>
      </c>
      <c r="X9" s="161">
        <f>5762-X7-X8</f>
        <v>821</v>
      </c>
      <c r="Y9" s="161">
        <f>6641-Y7-Y8</f>
        <v>926</v>
      </c>
      <c r="Z9" s="161">
        <f>8047-Z7-Z8</f>
        <v>1107</v>
      </c>
      <c r="AA9" s="161">
        <f>9351-AA8-AA7</f>
        <v>1387</v>
      </c>
      <c r="AB9" s="161">
        <f>8530-AB8-AB7</f>
        <v>1390</v>
      </c>
      <c r="AC9" s="161">
        <f>9716-AC8-AC7</f>
        <v>1509</v>
      </c>
      <c r="AD9" s="49">
        <f t="shared" ref="AD9:AN9" si="4">(1+AD36)*AC9</f>
        <v>1614.63</v>
      </c>
      <c r="AE9" s="49">
        <f t="shared" si="4"/>
        <v>1695.3615000000002</v>
      </c>
      <c r="AF9" s="49">
        <f t="shared" si="4"/>
        <v>1780.1295750000004</v>
      </c>
      <c r="AG9" s="49">
        <f t="shared" si="4"/>
        <v>1869.1360537500004</v>
      </c>
      <c r="AH9" s="49">
        <f t="shared" si="4"/>
        <v>1962.5928564375006</v>
      </c>
      <c r="AI9" s="49">
        <f t="shared" si="4"/>
        <v>2060.7224992593756</v>
      </c>
      <c r="AJ9" s="49">
        <f t="shared" si="4"/>
        <v>2163.7586242223447</v>
      </c>
      <c r="AK9" s="49">
        <f t="shared" si="4"/>
        <v>2271.946555433462</v>
      </c>
      <c r="AL9" s="49">
        <f t="shared" si="4"/>
        <v>2385.543883205135</v>
      </c>
      <c r="AM9" s="49">
        <f t="shared" si="4"/>
        <v>2504.8210773653918</v>
      </c>
      <c r="AN9" s="49">
        <f t="shared" si="4"/>
        <v>2630.0621312336616</v>
      </c>
      <c r="AO9" s="6"/>
      <c r="AP9" s="160">
        <f>+(AM9/AC9)^(0.1)-1</f>
        <v>5.1983061131511299E-2</v>
      </c>
      <c r="AQ9" s="160">
        <f t="shared" si="3"/>
        <v>0.12614196062765681</v>
      </c>
    </row>
    <row r="10" spans="2:49" outlineLevel="1">
      <c r="E10" s="2" t="s">
        <v>215</v>
      </c>
      <c r="F10" s="127"/>
      <c r="G10" s="127"/>
      <c r="H10" s="106"/>
      <c r="I10" s="106"/>
      <c r="J10" s="106"/>
      <c r="K10" s="106"/>
      <c r="L10" s="106"/>
      <c r="M10" s="106"/>
      <c r="N10" s="106"/>
      <c r="O10" s="106"/>
      <c r="P10" s="106"/>
      <c r="Q10" s="106">
        <f t="shared" ref="Q10" si="5">SUM(Q7:Q9)</f>
        <v>2358</v>
      </c>
      <c r="R10" s="106">
        <f t="shared" ref="R10" si="6">SUM(R7:R9)</f>
        <v>2237</v>
      </c>
      <c r="S10" s="106">
        <f t="shared" ref="S10" si="7">SUM(S7:S9)</f>
        <v>2611</v>
      </c>
      <c r="T10" s="106">
        <f t="shared" ref="T10" si="8">SUM(T7:T9)</f>
        <v>4117</v>
      </c>
      <c r="U10" s="106">
        <f t="shared" ref="U10" si="9">SUM(U7:U9)</f>
        <v>4955</v>
      </c>
      <c r="V10" s="106">
        <f t="shared" ref="V10" si="10">SUM(V7:V9)</f>
        <v>5685</v>
      </c>
      <c r="W10" s="106">
        <f t="shared" ref="W10:X10" si="11">SUM(W7:W9)</f>
        <v>5817</v>
      </c>
      <c r="X10" s="106">
        <f t="shared" si="11"/>
        <v>5762</v>
      </c>
      <c r="Y10" s="106">
        <f t="shared" ref="Y10:AB10" si="12">SUM(Y7:Y9)</f>
        <v>6641</v>
      </c>
      <c r="Z10" s="106">
        <f t="shared" si="12"/>
        <v>8047</v>
      </c>
      <c r="AA10" s="106">
        <f t="shared" si="12"/>
        <v>9351</v>
      </c>
      <c r="AB10" s="106">
        <f t="shared" si="12"/>
        <v>8530</v>
      </c>
      <c r="AC10" s="106">
        <f t="shared" ref="AC10" si="13">SUM(AC7:AC9)</f>
        <v>9716</v>
      </c>
      <c r="AD10" s="106">
        <f t="shared" ref="AD10:AM10" si="14">SUM(AD7:AD9)</f>
        <v>11360.00536692594</v>
      </c>
      <c r="AE10" s="106">
        <f t="shared" ca="1" si="14"/>
        <v>12427.270705069401</v>
      </c>
      <c r="AF10" s="106">
        <f t="shared" ca="1" si="14"/>
        <v>13160.48127423294</v>
      </c>
      <c r="AG10" s="106">
        <f t="shared" ca="1" si="14"/>
        <v>13887.473110532126</v>
      </c>
      <c r="AH10" s="106">
        <f t="shared" ca="1" si="14"/>
        <v>14728.85075096219</v>
      </c>
      <c r="AI10" s="106">
        <f t="shared" ca="1" si="14"/>
        <v>15578.215814023868</v>
      </c>
      <c r="AJ10" s="106">
        <f t="shared" ca="1" si="14"/>
        <v>16571.112078672115</v>
      </c>
      <c r="AK10" s="106">
        <f t="shared" ca="1" si="14"/>
        <v>17588.829574199968</v>
      </c>
      <c r="AL10" s="106">
        <f t="shared" ca="1" si="14"/>
        <v>18478.954343814177</v>
      </c>
      <c r="AM10" s="106">
        <f t="shared" ca="1" si="14"/>
        <v>19378.710886652909</v>
      </c>
      <c r="AN10" s="106">
        <f t="shared" ref="AN10" ca="1" si="15">SUM(AN7:AN9)</f>
        <v>20288.535097201937</v>
      </c>
      <c r="AO10" s="6"/>
      <c r="AP10" s="160">
        <f ca="1">+(AM10/AC10)^(0.1)-1</f>
        <v>7.1479182680065145E-2</v>
      </c>
      <c r="AQ10" s="160">
        <f t="shared" si="3"/>
        <v>0.14042850361178516</v>
      </c>
    </row>
    <row r="11" spans="2:49" outlineLevel="1">
      <c r="B11" s="262" t="s">
        <v>198</v>
      </c>
      <c r="E11" s="56" t="s">
        <v>198</v>
      </c>
      <c r="F11" s="64"/>
      <c r="G11" s="64"/>
      <c r="H11" s="137"/>
      <c r="I11" s="137"/>
      <c r="J11" s="137"/>
      <c r="K11" s="137"/>
      <c r="L11" s="137"/>
      <c r="M11" s="137"/>
      <c r="N11" s="137"/>
      <c r="O11" s="137"/>
      <c r="P11" s="137"/>
      <c r="Q11" s="161">
        <v>1331</v>
      </c>
      <c r="R11" s="161">
        <v>1190</v>
      </c>
      <c r="S11" s="161">
        <v>1290</v>
      </c>
      <c r="T11" s="161">
        <v>1831</v>
      </c>
      <c r="U11" s="161">
        <v>2116</v>
      </c>
      <c r="V11" s="161">
        <v>2332</v>
      </c>
      <c r="W11" s="161">
        <v>2361</v>
      </c>
      <c r="X11" s="161">
        <v>2369</v>
      </c>
      <c r="Y11" s="161">
        <v>2748</v>
      </c>
      <c r="Z11" s="161">
        <v>3320</v>
      </c>
      <c r="AA11" s="161">
        <v>4050</v>
      </c>
      <c r="AB11" s="161">
        <v>3746</v>
      </c>
      <c r="AC11" s="161">
        <v>4252</v>
      </c>
      <c r="AD11" s="49">
        <f>AD10-AD13-AD12</f>
        <v>4762.787172330045</v>
      </c>
      <c r="AE11" s="49">
        <f t="shared" ref="AE11:AN11" ca="1" si="16">AE10-AE13-AE12</f>
        <v>4850.0987072751213</v>
      </c>
      <c r="AF11" s="49">
        <f t="shared" ca="1" si="16"/>
        <v>5097.0790515129811</v>
      </c>
      <c r="AG11" s="49">
        <f t="shared" ca="1" si="16"/>
        <v>5316.6206179060555</v>
      </c>
      <c r="AH11" s="49">
        <f t="shared" ca="1" si="16"/>
        <v>5578.651527316887</v>
      </c>
      <c r="AI11" s="49">
        <f t="shared" ca="1" si="16"/>
        <v>5819.7797843493472</v>
      </c>
      <c r="AJ11" s="49">
        <f t="shared" ca="1" si="16"/>
        <v>6115.6598914806254</v>
      </c>
      <c r="AK11" s="49">
        <f t="shared" ca="1" si="16"/>
        <v>6395.8420338942678</v>
      </c>
      <c r="AL11" s="49">
        <f t="shared" ca="1" si="16"/>
        <v>6581.2341326360947</v>
      </c>
      <c r="AM11" s="49">
        <f t="shared" ca="1" si="16"/>
        <v>6754.7379507844898</v>
      </c>
      <c r="AN11" s="49">
        <f t="shared" ca="1" si="16"/>
        <v>7035.5957529109528</v>
      </c>
      <c r="AO11" s="6"/>
    </row>
    <row r="12" spans="2:49" outlineLevel="1">
      <c r="E12" s="56" t="s">
        <v>253</v>
      </c>
      <c r="F12" s="64"/>
      <c r="G12" s="64"/>
      <c r="H12" s="137"/>
      <c r="I12" s="137"/>
      <c r="J12" s="137"/>
      <c r="K12" s="137"/>
      <c r="L12" s="137"/>
      <c r="M12" s="137"/>
      <c r="N12" s="137"/>
      <c r="O12" s="137"/>
      <c r="P12" s="137"/>
      <c r="Q12" s="161">
        <v>417</v>
      </c>
      <c r="R12" s="161">
        <v>389</v>
      </c>
      <c r="S12" s="161">
        <v>423</v>
      </c>
      <c r="T12" s="161">
        <v>699</v>
      </c>
      <c r="U12" s="161">
        <v>852</v>
      </c>
      <c r="V12" s="161">
        <v>921</v>
      </c>
      <c r="W12" s="161">
        <v>976</v>
      </c>
      <c r="X12" s="161">
        <v>990</v>
      </c>
      <c r="Y12" s="161">
        <v>1124</v>
      </c>
      <c r="Z12" s="161">
        <v>1363</v>
      </c>
      <c r="AA12" s="161">
        <v>1631</v>
      </c>
      <c r="AB12" s="161">
        <v>1601</v>
      </c>
      <c r="AC12" s="161">
        <v>1611</v>
      </c>
      <c r="AD12" s="44">
        <f>+AD86</f>
        <v>1773.2110344827588</v>
      </c>
      <c r="AE12" s="44">
        <f t="shared" ref="AE12:AN12" si="17">+AE86</f>
        <v>2185.8801418975258</v>
      </c>
      <c r="AF12" s="44">
        <f t="shared" ca="1" si="17"/>
        <v>2281.2640160967908</v>
      </c>
      <c r="AG12" s="44">
        <f t="shared" ca="1" si="17"/>
        <v>2392.1968583994826</v>
      </c>
      <c r="AH12" s="44">
        <f t="shared" ca="1" si="17"/>
        <v>2515.6365563517675</v>
      </c>
      <c r="AI12" s="44">
        <f t="shared" ca="1" si="17"/>
        <v>2654.7103630380107</v>
      </c>
      <c r="AJ12" s="44">
        <f t="shared" ca="1" si="17"/>
        <v>2807.0223816241578</v>
      </c>
      <c r="AK12" s="44">
        <f t="shared" ca="1" si="17"/>
        <v>2976.934023978768</v>
      </c>
      <c r="AL12" s="44">
        <f t="shared" ca="1" si="17"/>
        <v>3162.4941788830292</v>
      </c>
      <c r="AM12" s="44">
        <f t="shared" ca="1" si="17"/>
        <v>3354.9494154769809</v>
      </c>
      <c r="AN12" s="44">
        <f t="shared" ca="1" si="17"/>
        <v>3553.478226295802</v>
      </c>
      <c r="AO12" s="6"/>
    </row>
    <row r="13" spans="2:49" outlineLevel="1">
      <c r="E13" s="2" t="s">
        <v>216</v>
      </c>
      <c r="F13" s="127"/>
      <c r="G13" s="127"/>
      <c r="H13" s="106"/>
      <c r="I13" s="106"/>
      <c r="J13" s="106"/>
      <c r="K13" s="106"/>
      <c r="L13" s="106"/>
      <c r="M13" s="106"/>
      <c r="N13" s="106"/>
      <c r="O13" s="106"/>
      <c r="P13" s="106"/>
      <c r="Q13" s="106">
        <f t="shared" ref="Q13:AB13" si="18">Q10-Q11-Q12</f>
        <v>610</v>
      </c>
      <c r="R13" s="106">
        <f t="shared" si="18"/>
        <v>658</v>
      </c>
      <c r="S13" s="106">
        <f t="shared" si="18"/>
        <v>898</v>
      </c>
      <c r="T13" s="106">
        <f t="shared" si="18"/>
        <v>1587</v>
      </c>
      <c r="U13" s="106">
        <f t="shared" si="18"/>
        <v>1987</v>
      </c>
      <c r="V13" s="106">
        <f t="shared" si="18"/>
        <v>2432</v>
      </c>
      <c r="W13" s="106">
        <f t="shared" si="18"/>
        <v>2480</v>
      </c>
      <c r="X13" s="106">
        <f t="shared" si="18"/>
        <v>2403</v>
      </c>
      <c r="Y13" s="106">
        <f t="shared" si="18"/>
        <v>2769</v>
      </c>
      <c r="Z13" s="106">
        <f t="shared" si="18"/>
        <v>3364</v>
      </c>
      <c r="AA13" s="106">
        <f t="shared" si="18"/>
        <v>3670</v>
      </c>
      <c r="AB13" s="106">
        <f t="shared" si="18"/>
        <v>3183</v>
      </c>
      <c r="AC13" s="106">
        <f>AC10-AC11-AC12</f>
        <v>3853</v>
      </c>
      <c r="AD13" s="71">
        <f t="shared" ref="AD13:AN13" si="19">AD10*AD50</f>
        <v>4824.0071601131358</v>
      </c>
      <c r="AE13" s="71">
        <f t="shared" ca="1" si="19"/>
        <v>5391.291855896754</v>
      </c>
      <c r="AF13" s="71">
        <f t="shared" ca="1" si="19"/>
        <v>5782.1382066231681</v>
      </c>
      <c r="AG13" s="71">
        <f t="shared" ca="1" si="19"/>
        <v>6178.6556342265885</v>
      </c>
      <c r="AH13" s="71">
        <f t="shared" ca="1" si="19"/>
        <v>6634.5626672935359</v>
      </c>
      <c r="AI13" s="71">
        <f t="shared" ca="1" si="19"/>
        <v>7103.7256666365092</v>
      </c>
      <c r="AJ13" s="71">
        <f t="shared" ca="1" si="19"/>
        <v>7648.4298055673326</v>
      </c>
      <c r="AK13" s="71">
        <f t="shared" ca="1" si="19"/>
        <v>8216.0535163269324</v>
      </c>
      <c r="AL13" s="71">
        <f t="shared" ca="1" si="19"/>
        <v>8735.2260322950533</v>
      </c>
      <c r="AM13" s="71">
        <f t="shared" ca="1" si="19"/>
        <v>9269.0235203914381</v>
      </c>
      <c r="AN13" s="71">
        <f t="shared" ca="1" si="19"/>
        <v>9699.4611179951826</v>
      </c>
      <c r="AO13" s="6"/>
      <c r="AP13" s="160">
        <f ca="1">+(AM13/AC13)^(0.1)-1</f>
        <v>9.1750746423606921E-2</v>
      </c>
      <c r="AQ13" s="160">
        <f t="shared" ref="AQ13:AQ14" si="20">+(AC13/S13)^(1/10)-1</f>
        <v>0.15678398445783182</v>
      </c>
    </row>
    <row r="14" spans="2:49" outlineLevel="1">
      <c r="B14" s="262" t="s">
        <v>175</v>
      </c>
      <c r="E14" s="138" t="s">
        <v>175</v>
      </c>
      <c r="F14" s="38"/>
      <c r="G14" s="38"/>
      <c r="H14" s="137"/>
      <c r="I14" s="137"/>
      <c r="J14" s="137"/>
      <c r="K14" s="137"/>
      <c r="L14" s="137"/>
      <c r="M14" s="137"/>
      <c r="N14" s="137"/>
      <c r="O14" s="137"/>
      <c r="P14" s="137"/>
      <c r="Q14" s="161">
        <v>408</v>
      </c>
      <c r="R14" s="161">
        <v>367</v>
      </c>
      <c r="S14" s="161">
        <v>407</v>
      </c>
      <c r="T14" s="161">
        <v>588</v>
      </c>
      <c r="U14" s="161">
        <v>642</v>
      </c>
      <c r="V14" s="161">
        <v>758</v>
      </c>
      <c r="W14" s="161">
        <v>714</v>
      </c>
      <c r="X14" s="161">
        <v>719</v>
      </c>
      <c r="Y14" s="161">
        <v>903</v>
      </c>
      <c r="Z14" s="161">
        <v>1038</v>
      </c>
      <c r="AA14" s="161">
        <v>1092</v>
      </c>
      <c r="AB14" s="161">
        <v>979</v>
      </c>
      <c r="AC14" s="161">
        <v>1199</v>
      </c>
      <c r="AD14" s="49">
        <f t="shared" ref="AD14:AN14" si="21">AD10*AD52</f>
        <v>1390.5179727047291</v>
      </c>
      <c r="AE14" s="49">
        <f t="shared" ca="1" si="21"/>
        <v>1514.9426237260734</v>
      </c>
      <c r="AF14" s="49">
        <f t="shared" ca="1" si="21"/>
        <v>1597.744192639399</v>
      </c>
      <c r="AG14" s="49">
        <f t="shared" ca="1" si="21"/>
        <v>1679.0606769939475</v>
      </c>
      <c r="AH14" s="49">
        <f t="shared" ca="1" si="21"/>
        <v>1773.4227571752388</v>
      </c>
      <c r="AI14" s="49">
        <f t="shared" ca="1" si="21"/>
        <v>1867.9011891769167</v>
      </c>
      <c r="AJ14" s="49">
        <f t="shared" ca="1" si="21"/>
        <v>1978.6685552184388</v>
      </c>
      <c r="AK14" s="49">
        <f t="shared" ca="1" si="21"/>
        <v>2091.3943858401185</v>
      </c>
      <c r="AL14" s="49">
        <f t="shared" ca="1" si="21"/>
        <v>2187.9949213885038</v>
      </c>
      <c r="AM14" s="49">
        <f t="shared" ca="1" si="21"/>
        <v>2284.840963435146</v>
      </c>
      <c r="AN14" s="49">
        <f t="shared" ca="1" si="21"/>
        <v>2381.9692403786162</v>
      </c>
      <c r="AO14" s="6"/>
      <c r="AP14" s="160">
        <f ca="1">+(AM14/AC14)^(0.1)-1</f>
        <v>6.6605157427468642E-2</v>
      </c>
      <c r="AQ14" s="160">
        <f t="shared" si="20"/>
        <v>0.11409564708094022</v>
      </c>
    </row>
    <row r="15" spans="2:49" outlineLevel="1">
      <c r="B15" s="262" t="s">
        <v>194</v>
      </c>
      <c r="E15" s="138" t="s">
        <v>254</v>
      </c>
      <c r="F15" s="38"/>
      <c r="G15" s="38"/>
      <c r="H15" s="137"/>
      <c r="I15" s="137"/>
      <c r="J15" s="137"/>
      <c r="K15" s="137"/>
      <c r="L15" s="137"/>
      <c r="M15" s="137"/>
      <c r="N15" s="137"/>
      <c r="O15" s="137"/>
      <c r="P15" s="137"/>
      <c r="Q15" s="161">
        <v>57</v>
      </c>
      <c r="R15" s="161">
        <v>60</v>
      </c>
      <c r="S15" s="161">
        <v>57</v>
      </c>
      <c r="T15" s="161">
        <v>198</v>
      </c>
      <c r="U15" s="161">
        <v>246</v>
      </c>
      <c r="V15" s="161">
        <v>273</v>
      </c>
      <c r="W15" s="161">
        <v>268</v>
      </c>
      <c r="X15" s="161">
        <v>255</v>
      </c>
      <c r="Y15" s="161">
        <v>259</v>
      </c>
      <c r="Z15" s="161">
        <v>308</v>
      </c>
      <c r="AA15" s="161">
        <v>407</v>
      </c>
      <c r="AB15" s="161">
        <v>387</v>
      </c>
      <c r="AC15" s="161">
        <v>372</v>
      </c>
      <c r="AD15" s="44">
        <f>AD89</f>
        <v>388.60092619260905</v>
      </c>
      <c r="AE15" s="44">
        <f t="shared" ref="AE15:AN15" si="22">AE89</f>
        <v>419.40871048193281</v>
      </c>
      <c r="AF15" s="44">
        <f t="shared" ca="1" si="22"/>
        <v>424.43306634820567</v>
      </c>
      <c r="AG15" s="44">
        <f t="shared" ca="1" si="22"/>
        <v>431.90901392543219</v>
      </c>
      <c r="AH15" s="44">
        <f t="shared" ca="1" si="22"/>
        <v>441.22253877090253</v>
      </c>
      <c r="AI15" s="44">
        <f t="shared" ca="1" si="22"/>
        <v>452.39187894356911</v>
      </c>
      <c r="AJ15" s="44">
        <f t="shared" ca="1" si="22"/>
        <v>465.03381449173378</v>
      </c>
      <c r="AK15" s="44">
        <f t="shared" ca="1" si="22"/>
        <v>479.40359386856915</v>
      </c>
      <c r="AL15" s="44">
        <f t="shared" ca="1" si="22"/>
        <v>495.25193400589728</v>
      </c>
      <c r="AM15" s="44">
        <f t="shared" ca="1" si="22"/>
        <v>511.77102955632819</v>
      </c>
      <c r="AN15" s="44">
        <f t="shared" ca="1" si="22"/>
        <v>528.85703366289488</v>
      </c>
      <c r="AO15" s="6"/>
    </row>
    <row r="16" spans="2:49" outlineLevel="1">
      <c r="B16" s="262" t="s">
        <v>196</v>
      </c>
      <c r="E16" s="138" t="s">
        <v>246</v>
      </c>
      <c r="F16" s="38"/>
      <c r="G16" s="38"/>
      <c r="H16" s="137"/>
      <c r="I16" s="137"/>
      <c r="J16" s="137"/>
      <c r="K16" s="137"/>
      <c r="L16" s="137"/>
      <c r="M16" s="137"/>
      <c r="N16" s="137"/>
      <c r="O16" s="137"/>
      <c r="P16" s="137"/>
      <c r="Q16" s="182">
        <f t="shared" ref="Q16:AC16" si="23">SUM(Q74:Q75)</f>
        <v>0</v>
      </c>
      <c r="R16" s="182">
        <f t="shared" si="23"/>
        <v>34</v>
      </c>
      <c r="S16" s="182">
        <f t="shared" si="23"/>
        <v>38</v>
      </c>
      <c r="T16" s="182">
        <f t="shared" si="23"/>
        <v>210</v>
      </c>
      <c r="U16" s="182">
        <f t="shared" si="23"/>
        <v>21</v>
      </c>
      <c r="V16" s="182">
        <f t="shared" si="23"/>
        <v>10</v>
      </c>
      <c r="W16" s="182">
        <f t="shared" si="23"/>
        <v>-20</v>
      </c>
      <c r="X16" s="182">
        <f t="shared" si="23"/>
        <v>14</v>
      </c>
      <c r="Y16" s="182">
        <f t="shared" si="23"/>
        <v>100</v>
      </c>
      <c r="Z16" s="182">
        <f t="shared" si="23"/>
        <v>67</v>
      </c>
      <c r="AA16" s="182">
        <f t="shared" si="23"/>
        <v>19</v>
      </c>
      <c r="AB16" s="182">
        <f t="shared" si="23"/>
        <v>17</v>
      </c>
      <c r="AC16" s="182">
        <f t="shared" si="23"/>
        <v>5</v>
      </c>
      <c r="AD16" s="49">
        <f t="shared" ref="AD16:AN16" si="24">AD10*AD53</f>
        <v>0</v>
      </c>
      <c r="AE16" s="49">
        <f t="shared" ca="1" si="24"/>
        <v>0</v>
      </c>
      <c r="AF16" s="49">
        <f t="shared" ca="1" si="24"/>
        <v>0</v>
      </c>
      <c r="AG16" s="49">
        <f t="shared" ca="1" si="24"/>
        <v>0</v>
      </c>
      <c r="AH16" s="49">
        <f t="shared" ca="1" si="24"/>
        <v>0</v>
      </c>
      <c r="AI16" s="49">
        <f t="shared" ca="1" si="24"/>
        <v>0</v>
      </c>
      <c r="AJ16" s="49">
        <f t="shared" ca="1" si="24"/>
        <v>0</v>
      </c>
      <c r="AK16" s="49">
        <f t="shared" ca="1" si="24"/>
        <v>0</v>
      </c>
      <c r="AL16" s="49">
        <f t="shared" ca="1" si="24"/>
        <v>0</v>
      </c>
      <c r="AM16" s="49">
        <f t="shared" ca="1" si="24"/>
        <v>0</v>
      </c>
      <c r="AN16" s="49">
        <f t="shared" ca="1" si="24"/>
        <v>0</v>
      </c>
      <c r="AO16" s="6"/>
      <c r="AP16" s="49"/>
    </row>
    <row r="17" spans="2:43" outlineLevel="1">
      <c r="E17" s="2" t="s">
        <v>174</v>
      </c>
      <c r="F17" s="127"/>
      <c r="G17" s="127"/>
      <c r="H17" s="106"/>
      <c r="I17" s="106"/>
      <c r="J17" s="106"/>
      <c r="K17" s="106"/>
      <c r="L17" s="106"/>
      <c r="M17" s="106"/>
      <c r="N17" s="106"/>
      <c r="O17" s="106"/>
      <c r="P17" s="106"/>
      <c r="Q17" s="106">
        <f t="shared" ref="Q17:AN17" si="25">Q13-SUM(Q14:Q16)</f>
        <v>145</v>
      </c>
      <c r="R17" s="106">
        <f t="shared" si="25"/>
        <v>197</v>
      </c>
      <c r="S17" s="106">
        <f t="shared" si="25"/>
        <v>396</v>
      </c>
      <c r="T17" s="106">
        <f t="shared" si="25"/>
        <v>591</v>
      </c>
      <c r="U17" s="106">
        <f t="shared" si="25"/>
        <v>1078</v>
      </c>
      <c r="V17" s="106">
        <f t="shared" si="25"/>
        <v>1391</v>
      </c>
      <c r="W17" s="106">
        <f t="shared" si="25"/>
        <v>1518</v>
      </c>
      <c r="X17" s="106">
        <f t="shared" si="25"/>
        <v>1415</v>
      </c>
      <c r="Y17" s="106">
        <f t="shared" si="25"/>
        <v>1507</v>
      </c>
      <c r="Z17" s="106">
        <f t="shared" si="25"/>
        <v>1951</v>
      </c>
      <c r="AA17" s="106">
        <f t="shared" si="25"/>
        <v>2152</v>
      </c>
      <c r="AB17" s="106">
        <f>AB13-SUM(AB14:AB16)</f>
        <v>1800</v>
      </c>
      <c r="AC17" s="106">
        <f t="shared" si="25"/>
        <v>2277</v>
      </c>
      <c r="AD17" s="106">
        <f t="shared" ref="AD17:AM17" si="26">AD13-SUM(AD14:AD16)</f>
        <v>3044.8882612157977</v>
      </c>
      <c r="AE17" s="106">
        <f t="shared" ca="1" si="26"/>
        <v>3456.940521688748</v>
      </c>
      <c r="AF17" s="106">
        <f t="shared" ca="1" si="26"/>
        <v>3759.9609476355636</v>
      </c>
      <c r="AG17" s="106">
        <f t="shared" ca="1" si="26"/>
        <v>4067.6859433072086</v>
      </c>
      <c r="AH17" s="106">
        <f t="shared" ca="1" si="26"/>
        <v>4419.9173713473947</v>
      </c>
      <c r="AI17" s="106">
        <f t="shared" ca="1" si="26"/>
        <v>4783.4325985160231</v>
      </c>
      <c r="AJ17" s="106">
        <f t="shared" ca="1" si="26"/>
        <v>5204.7274358571594</v>
      </c>
      <c r="AK17" s="106">
        <f t="shared" ca="1" si="26"/>
        <v>5645.2555366182442</v>
      </c>
      <c r="AL17" s="106">
        <f t="shared" ca="1" si="26"/>
        <v>6051.9791769006524</v>
      </c>
      <c r="AM17" s="106">
        <f t="shared" ca="1" si="26"/>
        <v>6472.4115273999632</v>
      </c>
      <c r="AN17" s="106">
        <f t="shared" ca="1" si="25"/>
        <v>6788.6348439536714</v>
      </c>
      <c r="AO17" s="6"/>
      <c r="AP17" s="160">
        <f ca="1">+(AM17/AC17)^(0.1)-1</f>
        <v>0.11012097697019563</v>
      </c>
      <c r="AQ17" s="160">
        <f t="shared" ref="AQ17" si="27">+(AC17/S17)^(1/10)-1</f>
        <v>0.19115090343250696</v>
      </c>
    </row>
    <row r="18" spans="2:43" outlineLevel="1">
      <c r="B18" s="262" t="s">
        <v>195</v>
      </c>
      <c r="E18" s="138" t="s">
        <v>195</v>
      </c>
      <c r="F18" s="38"/>
      <c r="G18" s="38"/>
      <c r="H18" s="137"/>
      <c r="I18" s="137"/>
      <c r="J18" s="137"/>
      <c r="K18" s="137"/>
      <c r="L18" s="137"/>
      <c r="M18" s="137"/>
      <c r="N18" s="137"/>
      <c r="O18" s="137"/>
      <c r="P18" s="137"/>
      <c r="Q18" s="161">
        <v>0</v>
      </c>
      <c r="R18" s="161">
        <v>0</v>
      </c>
      <c r="S18" s="161">
        <v>0</v>
      </c>
      <c r="T18" s="161">
        <v>0</v>
      </c>
      <c r="U18" s="161">
        <v>0</v>
      </c>
      <c r="V18" s="161">
        <v>0</v>
      </c>
      <c r="W18" s="161">
        <v>0</v>
      </c>
      <c r="X18" s="161">
        <v>0</v>
      </c>
      <c r="Y18" s="161">
        <v>0</v>
      </c>
      <c r="Z18" s="161">
        <v>0</v>
      </c>
      <c r="AA18" s="161">
        <v>0</v>
      </c>
      <c r="AB18" s="161">
        <v>0</v>
      </c>
      <c r="AC18" s="161">
        <v>0</v>
      </c>
      <c r="AD18" s="132">
        <v>0</v>
      </c>
      <c r="AE18" s="132">
        <v>0</v>
      </c>
      <c r="AF18" s="132">
        <v>0</v>
      </c>
      <c r="AG18" s="132">
        <v>0</v>
      </c>
      <c r="AH18" s="132">
        <v>0</v>
      </c>
      <c r="AI18" s="132">
        <v>0</v>
      </c>
      <c r="AJ18" s="132">
        <v>0</v>
      </c>
      <c r="AK18" s="132">
        <v>0</v>
      </c>
      <c r="AL18" s="132">
        <v>0</v>
      </c>
      <c r="AM18" s="132">
        <v>0</v>
      </c>
      <c r="AN18" s="132">
        <v>0</v>
      </c>
      <c r="AO18" s="6"/>
    </row>
    <row r="19" spans="2:43" outlineLevel="1">
      <c r="E19" s="2" t="s">
        <v>1</v>
      </c>
      <c r="F19" s="127"/>
      <c r="G19" s="127"/>
      <c r="H19" s="106"/>
      <c r="I19" s="106"/>
      <c r="J19" s="106"/>
      <c r="K19" s="106"/>
      <c r="L19" s="106"/>
      <c r="M19" s="106"/>
      <c r="N19" s="106"/>
      <c r="O19" s="106"/>
      <c r="P19" s="106"/>
      <c r="Q19" s="106">
        <f t="shared" ref="Q19" si="28">Q17-Q18</f>
        <v>145</v>
      </c>
      <c r="R19" s="106">
        <f t="shared" ref="R19" si="29">R17-R18</f>
        <v>197</v>
      </c>
      <c r="S19" s="106">
        <f t="shared" ref="S19" si="30">S17-S18</f>
        <v>396</v>
      </c>
      <c r="T19" s="106">
        <f t="shared" ref="T19" si="31">T17-T18</f>
        <v>591</v>
      </c>
      <c r="U19" s="106">
        <f t="shared" ref="U19" si="32">U17-U18</f>
        <v>1078</v>
      </c>
      <c r="V19" s="106">
        <f t="shared" ref="V19" si="33">V17-V18</f>
        <v>1391</v>
      </c>
      <c r="W19" s="106">
        <f t="shared" ref="W19" si="34">W17-W18</f>
        <v>1518</v>
      </c>
      <c r="X19" s="106">
        <f t="shared" ref="X19" si="35">X17-X18</f>
        <v>1415</v>
      </c>
      <c r="Y19" s="106">
        <f t="shared" ref="Y19:AN19" si="36">Y17-Y18</f>
        <v>1507</v>
      </c>
      <c r="Z19" s="106">
        <f t="shared" si="36"/>
        <v>1951</v>
      </c>
      <c r="AA19" s="106">
        <f t="shared" si="36"/>
        <v>2152</v>
      </c>
      <c r="AB19" s="106">
        <f t="shared" si="36"/>
        <v>1800</v>
      </c>
      <c r="AC19" s="106">
        <f t="shared" si="36"/>
        <v>2277</v>
      </c>
      <c r="AD19" s="106">
        <f>AD17-AD18</f>
        <v>3044.8882612157977</v>
      </c>
      <c r="AE19" s="106">
        <f ca="1">AE17-AE18</f>
        <v>3456.940521688748</v>
      </c>
      <c r="AF19" s="106">
        <f t="shared" ca="1" si="36"/>
        <v>3759.9609476355636</v>
      </c>
      <c r="AG19" s="106">
        <f t="shared" ca="1" si="36"/>
        <v>4067.6859433072086</v>
      </c>
      <c r="AH19" s="106">
        <f t="shared" ca="1" si="36"/>
        <v>4419.9173713473947</v>
      </c>
      <c r="AI19" s="106">
        <f t="shared" ca="1" si="36"/>
        <v>4783.4325985160231</v>
      </c>
      <c r="AJ19" s="106">
        <f t="shared" ca="1" si="36"/>
        <v>5204.7274358571594</v>
      </c>
      <c r="AK19" s="106">
        <f t="shared" ca="1" si="36"/>
        <v>5645.2555366182442</v>
      </c>
      <c r="AL19" s="106">
        <f t="shared" ca="1" si="36"/>
        <v>6051.9791769006524</v>
      </c>
      <c r="AM19" s="106">
        <f t="shared" ca="1" si="36"/>
        <v>6472.4115273999632</v>
      </c>
      <c r="AN19" s="106">
        <f t="shared" ca="1" si="36"/>
        <v>6788.6348439536714</v>
      </c>
      <c r="AO19" s="6"/>
    </row>
    <row r="20" spans="2:43" outlineLevel="1">
      <c r="B20" s="262" t="s">
        <v>68</v>
      </c>
      <c r="E20" s="138" t="s">
        <v>68</v>
      </c>
      <c r="F20" s="38"/>
      <c r="G20" s="38"/>
      <c r="H20" s="137"/>
      <c r="I20" s="137"/>
      <c r="J20" s="137"/>
      <c r="K20" s="137"/>
      <c r="L20" s="137"/>
      <c r="M20" s="137"/>
      <c r="N20" s="137"/>
      <c r="O20" s="137"/>
      <c r="P20" s="137"/>
      <c r="Q20" s="161">
        <v>226</v>
      </c>
      <c r="R20" s="161">
        <v>255</v>
      </c>
      <c r="S20" s="161">
        <v>228</v>
      </c>
      <c r="T20" s="161">
        <v>512</v>
      </c>
      <c r="U20" s="161">
        <v>475</v>
      </c>
      <c r="V20" s="161">
        <v>555</v>
      </c>
      <c r="W20" s="161">
        <v>567</v>
      </c>
      <c r="X20" s="161">
        <v>511</v>
      </c>
      <c r="Y20" s="161">
        <v>464</v>
      </c>
      <c r="Z20" s="161">
        <v>481</v>
      </c>
      <c r="AA20" s="161">
        <v>648</v>
      </c>
      <c r="AB20" s="161">
        <v>669</v>
      </c>
      <c r="AC20" s="161">
        <v>424</v>
      </c>
      <c r="AD20" s="49">
        <f ca="1">SUM(AD261:AD262)</f>
        <v>475.64416098361272</v>
      </c>
      <c r="AE20" s="49">
        <f ca="1">SUM(AE261:AE262)</f>
        <v>555.08401178165798</v>
      </c>
      <c r="AF20" s="49">
        <f ca="1">SUM(AF261:AF262)</f>
        <v>611.5833310599603</v>
      </c>
      <c r="AG20" s="49">
        <f t="shared" ref="AG20:AN20" ca="1" si="37">SUM(AG261:AG262)</f>
        <v>646.07075618460124</v>
      </c>
      <c r="AH20" s="49">
        <f t="shared" ca="1" si="37"/>
        <v>683.71201337330774</v>
      </c>
      <c r="AI20" s="49">
        <f t="shared" ca="1" si="37"/>
        <v>724.7000086641325</v>
      </c>
      <c r="AJ20" s="49">
        <f t="shared" ca="1" si="37"/>
        <v>769.54124518984929</v>
      </c>
      <c r="AK20" s="49">
        <f t="shared" ca="1" si="37"/>
        <v>818.57231668581721</v>
      </c>
      <c r="AL20" s="49">
        <f t="shared" ca="1" si="37"/>
        <v>867.53523351082026</v>
      </c>
      <c r="AM20" s="49">
        <f t="shared" ca="1" si="37"/>
        <v>915.58993894843297</v>
      </c>
      <c r="AN20" s="49">
        <f t="shared" ca="1" si="37"/>
        <v>959.10720282314844</v>
      </c>
      <c r="AO20" s="6"/>
    </row>
    <row r="21" spans="2:43" outlineLevel="1">
      <c r="B21" s="262" t="s">
        <v>204</v>
      </c>
      <c r="E21" s="138" t="s">
        <v>204</v>
      </c>
      <c r="F21" s="38"/>
      <c r="G21" s="38"/>
      <c r="H21" s="137"/>
      <c r="I21" s="137"/>
      <c r="J21" s="137"/>
      <c r="K21" s="137"/>
      <c r="L21" s="137"/>
      <c r="M21" s="137"/>
      <c r="N21" s="137"/>
      <c r="O21" s="137"/>
      <c r="P21" s="137"/>
      <c r="Q21" s="161">
        <v>-5</v>
      </c>
      <c r="R21" s="161">
        <v>5</v>
      </c>
      <c r="S21" s="161">
        <v>4</v>
      </c>
      <c r="T21" s="161">
        <v>-9</v>
      </c>
      <c r="U21" s="161">
        <v>-2</v>
      </c>
      <c r="V21" s="161">
        <v>-14</v>
      </c>
      <c r="W21" s="161">
        <v>-12</v>
      </c>
      <c r="X21" s="161">
        <v>-5</v>
      </c>
      <c r="Y21" s="161">
        <v>-5</v>
      </c>
      <c r="Z21" s="161">
        <v>-6</v>
      </c>
      <c r="AA21" s="161">
        <v>-10</v>
      </c>
      <c r="AB21" s="161">
        <v>-8</v>
      </c>
      <c r="AC21" s="161">
        <v>7</v>
      </c>
      <c r="AD21" s="49">
        <f>+AD263</f>
        <v>0</v>
      </c>
      <c r="AE21" s="49">
        <f>+AE263</f>
        <v>0</v>
      </c>
      <c r="AF21" s="49">
        <f>+AF263</f>
        <v>0</v>
      </c>
      <c r="AG21" s="49">
        <f t="shared" ref="AG21:AN21" si="38">+AG263</f>
        <v>0</v>
      </c>
      <c r="AH21" s="49">
        <f t="shared" si="38"/>
        <v>0</v>
      </c>
      <c r="AI21" s="49">
        <f t="shared" si="38"/>
        <v>0</v>
      </c>
      <c r="AJ21" s="49">
        <f t="shared" si="38"/>
        <v>0</v>
      </c>
      <c r="AK21" s="49">
        <f t="shared" si="38"/>
        <v>0</v>
      </c>
      <c r="AL21" s="49">
        <f t="shared" si="38"/>
        <v>0</v>
      </c>
      <c r="AM21" s="49">
        <f t="shared" si="38"/>
        <v>0</v>
      </c>
      <c r="AN21" s="49">
        <f t="shared" si="38"/>
        <v>0</v>
      </c>
      <c r="AO21" s="6"/>
    </row>
    <row r="22" spans="2:43" outlineLevel="1">
      <c r="E22" s="2" t="s">
        <v>69</v>
      </c>
      <c r="F22" s="127"/>
      <c r="G22" s="127"/>
      <c r="H22" s="106"/>
      <c r="I22" s="106"/>
      <c r="J22" s="106"/>
      <c r="K22" s="106"/>
      <c r="L22" s="106"/>
      <c r="M22" s="106"/>
      <c r="N22" s="106"/>
      <c r="O22" s="106"/>
      <c r="P22" s="106"/>
      <c r="Q22" s="106">
        <f t="shared" ref="Q22" si="39">Q19-SUM(Q20:Q21)</f>
        <v>-76</v>
      </c>
      <c r="R22" s="106">
        <f t="shared" ref="R22" si="40">R19-SUM(R20:R21)</f>
        <v>-63</v>
      </c>
      <c r="S22" s="106">
        <f t="shared" ref="S22" si="41">S19-SUM(S20:S21)</f>
        <v>164</v>
      </c>
      <c r="T22" s="106">
        <f t="shared" ref="T22" si="42">T19-SUM(T20:T21)</f>
        <v>88</v>
      </c>
      <c r="U22" s="106">
        <f t="shared" ref="U22" si="43">U19-SUM(U20:U21)</f>
        <v>605</v>
      </c>
      <c r="V22" s="106">
        <f t="shared" ref="V22" si="44">V19-SUM(V20:V21)</f>
        <v>850</v>
      </c>
      <c r="W22" s="106">
        <f t="shared" ref="W22" si="45">W19-SUM(W20:W21)</f>
        <v>963</v>
      </c>
      <c r="X22" s="106">
        <f t="shared" ref="X22" si="46">X19-SUM(X20:X21)</f>
        <v>909</v>
      </c>
      <c r="Y22" s="106">
        <f t="shared" ref="Y22:AC22" si="47">Y19-SUM(Y20:Y21)</f>
        <v>1048</v>
      </c>
      <c r="Z22" s="106">
        <f t="shared" si="47"/>
        <v>1476</v>
      </c>
      <c r="AA22" s="106">
        <f t="shared" si="47"/>
        <v>1514</v>
      </c>
      <c r="AB22" s="106">
        <f t="shared" si="47"/>
        <v>1139</v>
      </c>
      <c r="AC22" s="106">
        <f t="shared" si="47"/>
        <v>1846</v>
      </c>
      <c r="AD22" s="106">
        <f t="shared" ref="AD22:AN22" ca="1" si="48">AD19-SUM(AD20:AD21)</f>
        <v>2569.2441002321848</v>
      </c>
      <c r="AE22" s="106">
        <f t="shared" ca="1" si="48"/>
        <v>2901.8565099070902</v>
      </c>
      <c r="AF22" s="106">
        <f t="shared" ca="1" si="48"/>
        <v>3148.3776165756035</v>
      </c>
      <c r="AG22" s="106">
        <f t="shared" ca="1" si="48"/>
        <v>3421.6151871226075</v>
      </c>
      <c r="AH22" s="106">
        <f t="shared" ca="1" si="48"/>
        <v>3736.2053579740868</v>
      </c>
      <c r="AI22" s="106">
        <f t="shared" ca="1" si="48"/>
        <v>4058.7325898518907</v>
      </c>
      <c r="AJ22" s="106">
        <f t="shared" ca="1" si="48"/>
        <v>4435.1861906673103</v>
      </c>
      <c r="AK22" s="106">
        <f t="shared" ca="1" si="48"/>
        <v>4826.6832199324272</v>
      </c>
      <c r="AL22" s="106">
        <f t="shared" ca="1" si="48"/>
        <v>5184.4439433898324</v>
      </c>
      <c r="AM22" s="106">
        <f t="shared" ca="1" si="48"/>
        <v>5556.8215884515303</v>
      </c>
      <c r="AN22" s="106">
        <f t="shared" ca="1" si="48"/>
        <v>5829.5276411305231</v>
      </c>
      <c r="AO22" s="6"/>
    </row>
    <row r="23" spans="2:43" outlineLevel="1">
      <c r="B23" s="262" t="s">
        <v>197</v>
      </c>
      <c r="E23" s="138" t="s">
        <v>197</v>
      </c>
      <c r="F23" s="38"/>
      <c r="G23" s="38"/>
      <c r="H23" s="137"/>
      <c r="I23" s="137"/>
      <c r="J23" s="137"/>
      <c r="K23" s="137"/>
      <c r="L23" s="137"/>
      <c r="M23" s="137"/>
      <c r="N23" s="137"/>
      <c r="O23" s="137"/>
      <c r="P23" s="137"/>
      <c r="Q23" s="161">
        <v>-51</v>
      </c>
      <c r="R23" s="161">
        <v>17</v>
      </c>
      <c r="S23" s="161">
        <v>24</v>
      </c>
      <c r="T23" s="161">
        <v>29</v>
      </c>
      <c r="U23" s="161">
        <v>51</v>
      </c>
      <c r="V23" s="161">
        <v>49</v>
      </c>
      <c r="W23" s="161">
        <v>42</v>
      </c>
      <c r="X23" s="161">
        <v>220</v>
      </c>
      <c r="Y23" s="161">
        <v>235</v>
      </c>
      <c r="Z23" s="161">
        <v>123</v>
      </c>
      <c r="AA23" s="161">
        <v>136</v>
      </c>
      <c r="AB23" s="161">
        <v>370</v>
      </c>
      <c r="AC23" s="161">
        <v>192</v>
      </c>
      <c r="AD23" s="49">
        <f t="shared" ref="AD23:AF24" ca="1" si="49">-AD120</f>
        <v>385.38661503482768</v>
      </c>
      <c r="AE23" s="49">
        <f t="shared" ca="1" si="49"/>
        <v>290.18565099070901</v>
      </c>
      <c r="AF23" s="49">
        <f t="shared" ca="1" si="49"/>
        <v>409.28909015482844</v>
      </c>
      <c r="AG23" s="49">
        <f t="shared" ref="AG23:AN23" ca="1" si="50">-AG120</f>
        <v>547.45842993961719</v>
      </c>
      <c r="AH23" s="49">
        <f t="shared" ca="1" si="50"/>
        <v>709.87901801507667</v>
      </c>
      <c r="AI23" s="49">
        <f t="shared" ca="1" si="50"/>
        <v>892.92116976741636</v>
      </c>
      <c r="AJ23" s="49">
        <f t="shared" ca="1" si="50"/>
        <v>1108.7965476668276</v>
      </c>
      <c r="AK23" s="49">
        <f t="shared" ca="1" si="50"/>
        <v>1206.6708049831072</v>
      </c>
      <c r="AL23" s="49">
        <f t="shared" ca="1" si="50"/>
        <v>1296.1109858474579</v>
      </c>
      <c r="AM23" s="49">
        <f t="shared" ca="1" si="50"/>
        <v>1389.2053971128828</v>
      </c>
      <c r="AN23" s="49">
        <f t="shared" ca="1" si="50"/>
        <v>1457.3819102826308</v>
      </c>
      <c r="AO23" s="6"/>
    </row>
    <row r="24" spans="2:43" outlineLevel="1">
      <c r="B24" s="262" t="s">
        <v>72</v>
      </c>
      <c r="E24" s="138" t="s">
        <v>72</v>
      </c>
      <c r="F24" s="38"/>
      <c r="G24" s="38"/>
      <c r="H24" s="137"/>
      <c r="I24" s="137"/>
      <c r="J24" s="137"/>
      <c r="K24" s="137"/>
      <c r="L24" s="137"/>
      <c r="M24" s="137"/>
      <c r="N24" s="137"/>
      <c r="O24" s="137"/>
      <c r="P24" s="137"/>
      <c r="Q24" s="161">
        <v>4</v>
      </c>
      <c r="R24" s="161">
        <v>-58</v>
      </c>
      <c r="S24" s="161">
        <v>39</v>
      </c>
      <c r="T24" s="161">
        <v>-16</v>
      </c>
      <c r="U24" s="161">
        <v>167</v>
      </c>
      <c r="V24" s="161">
        <v>261</v>
      </c>
      <c r="W24" s="161">
        <v>336</v>
      </c>
      <c r="X24" s="161">
        <v>123</v>
      </c>
      <c r="Y24" s="161">
        <v>-533</v>
      </c>
      <c r="Z24" s="161">
        <v>257</v>
      </c>
      <c r="AA24" s="161">
        <v>204</v>
      </c>
      <c r="AB24" s="161">
        <v>-121</v>
      </c>
      <c r="AC24" s="161">
        <v>268</v>
      </c>
      <c r="AD24" s="49">
        <f t="shared" ca="1" si="49"/>
        <v>231.23196902089663</v>
      </c>
      <c r="AE24" s="49">
        <f t="shared" ca="1" si="49"/>
        <v>435.27847648606343</v>
      </c>
      <c r="AF24" s="49">
        <f t="shared" ca="1" si="49"/>
        <v>377.80531398907243</v>
      </c>
      <c r="AG24" s="49">
        <f t="shared" ref="AG24:AN24" ca="1" si="51">-AG121</f>
        <v>307.94536684103463</v>
      </c>
      <c r="AH24" s="49">
        <f t="shared" ca="1" si="51"/>
        <v>224.17232147844527</v>
      </c>
      <c r="AI24" s="49">
        <f t="shared" ca="1" si="51"/>
        <v>121.76197769555677</v>
      </c>
      <c r="AJ24" s="49">
        <f t="shared" ca="1" si="51"/>
        <v>0</v>
      </c>
      <c r="AK24" s="49">
        <f t="shared" ca="1" si="51"/>
        <v>0</v>
      </c>
      <c r="AL24" s="49">
        <f t="shared" ca="1" si="51"/>
        <v>0</v>
      </c>
      <c r="AM24" s="49">
        <f t="shared" ca="1" si="51"/>
        <v>0</v>
      </c>
      <c r="AN24" s="49">
        <f t="shared" ca="1" si="51"/>
        <v>0</v>
      </c>
      <c r="AO24" s="6"/>
    </row>
    <row r="25" spans="2:43" outlineLevel="1">
      <c r="E25" s="2" t="s">
        <v>74</v>
      </c>
      <c r="F25" s="127"/>
      <c r="G25" s="127"/>
      <c r="H25" s="106"/>
      <c r="I25" s="106"/>
      <c r="J25" s="106"/>
      <c r="K25" s="106"/>
      <c r="L25" s="106"/>
      <c r="M25" s="106"/>
      <c r="N25" s="106"/>
      <c r="O25" s="106"/>
      <c r="P25" s="106"/>
      <c r="Q25" s="106">
        <f t="shared" ref="Q25" si="52">Q22-SUM(Q23:Q24)</f>
        <v>-29</v>
      </c>
      <c r="R25" s="106">
        <f t="shared" ref="R25" si="53">R22-SUM(R23:R24)</f>
        <v>-22</v>
      </c>
      <c r="S25" s="106">
        <f t="shared" ref="S25" si="54">S22-SUM(S23:S24)</f>
        <v>101</v>
      </c>
      <c r="T25" s="106">
        <f t="shared" ref="T25" si="55">T22-SUM(T23:T24)</f>
        <v>75</v>
      </c>
      <c r="U25" s="106">
        <f t="shared" ref="U25" si="56">U22-SUM(U23:U24)</f>
        <v>387</v>
      </c>
      <c r="V25" s="106">
        <f t="shared" ref="V25" si="57">V22-SUM(V23:V24)</f>
        <v>540</v>
      </c>
      <c r="W25" s="106">
        <f t="shared" ref="W25" si="58">W22-SUM(W23:W24)</f>
        <v>585</v>
      </c>
      <c r="X25" s="106">
        <f t="shared" ref="X25" si="59">X22-SUM(X23:X24)</f>
        <v>566</v>
      </c>
      <c r="Y25" s="106">
        <f t="shared" ref="Y25:AN25" si="60">Y22-SUM(Y23:Y24)</f>
        <v>1346</v>
      </c>
      <c r="Z25" s="106">
        <f t="shared" si="60"/>
        <v>1096</v>
      </c>
      <c r="AA25" s="106">
        <f t="shared" si="60"/>
        <v>1174</v>
      </c>
      <c r="AB25" s="106">
        <f t="shared" si="60"/>
        <v>890</v>
      </c>
      <c r="AC25" s="106">
        <f t="shared" si="60"/>
        <v>1386</v>
      </c>
      <c r="AD25" s="106">
        <f t="shared" ca="1" si="60"/>
        <v>1952.6255161764605</v>
      </c>
      <c r="AE25" s="106">
        <f t="shared" ca="1" si="60"/>
        <v>2176.3923824303179</v>
      </c>
      <c r="AF25" s="106">
        <f t="shared" ca="1" si="60"/>
        <v>2361.2832124317029</v>
      </c>
      <c r="AG25" s="106">
        <f t="shared" ca="1" si="60"/>
        <v>2566.2113903419558</v>
      </c>
      <c r="AH25" s="106">
        <f t="shared" ca="1" si="60"/>
        <v>2802.1540184805649</v>
      </c>
      <c r="AI25" s="106">
        <f t="shared" ca="1" si="60"/>
        <v>3044.0494423889177</v>
      </c>
      <c r="AJ25" s="106">
        <f t="shared" ca="1" si="60"/>
        <v>3326.3896430004825</v>
      </c>
      <c r="AK25" s="106">
        <f t="shared" ca="1" si="60"/>
        <v>3620.0124149493199</v>
      </c>
      <c r="AL25" s="106">
        <f t="shared" ca="1" si="60"/>
        <v>3888.3329575423745</v>
      </c>
      <c r="AM25" s="106">
        <f t="shared" ca="1" si="60"/>
        <v>4167.6161913386477</v>
      </c>
      <c r="AN25" s="106">
        <f t="shared" ca="1" si="60"/>
        <v>4372.1457308478921</v>
      </c>
      <c r="AO25" s="6"/>
      <c r="AP25" s="160">
        <f ca="1">+(AM25/AC25)^(0.1)-1</f>
        <v>0.11638103118897258</v>
      </c>
      <c r="AQ25" s="160">
        <f t="shared" ref="AQ25" si="61">+(AC25/S25)^(1/10)-1</f>
        <v>0.29940395905247041</v>
      </c>
    </row>
    <row r="26" spans="2:43" outlineLevel="1">
      <c r="E26" s="109"/>
      <c r="F26" s="38"/>
      <c r="G26" s="38"/>
      <c r="H26" s="119"/>
      <c r="I26" s="119"/>
      <c r="J26" s="119"/>
      <c r="K26" s="119"/>
      <c r="L26" s="119"/>
      <c r="M26" s="118"/>
      <c r="N26" s="118"/>
      <c r="O26" s="118"/>
      <c r="P26" s="118"/>
      <c r="Q26" s="118"/>
      <c r="R26" s="53"/>
      <c r="S26" s="53"/>
      <c r="T26" s="53"/>
      <c r="U26" s="53"/>
      <c r="V26" s="53"/>
      <c r="W26" s="53"/>
      <c r="X26" s="53"/>
      <c r="Y26" s="53"/>
      <c r="Z26" s="53"/>
      <c r="AA26" s="51"/>
      <c r="AB26" s="53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6"/>
    </row>
    <row r="27" spans="2:43" outlineLevel="1">
      <c r="E27" s="138" t="s">
        <v>278</v>
      </c>
      <c r="F27" s="38"/>
      <c r="G27" s="38"/>
      <c r="H27" s="119"/>
      <c r="I27" s="119"/>
      <c r="J27" s="119"/>
      <c r="K27" s="119"/>
      <c r="L27" s="119"/>
      <c r="M27" s="118"/>
      <c r="N27" s="118"/>
      <c r="O27" s="118"/>
      <c r="P27" s="118"/>
      <c r="Q27" s="118"/>
      <c r="R27" s="53"/>
      <c r="S27" s="53"/>
      <c r="T27" s="53"/>
      <c r="U27" s="53"/>
      <c r="V27" s="53"/>
      <c r="W27" s="53"/>
      <c r="X27" s="53"/>
      <c r="Y27" s="177" t="s">
        <v>36</v>
      </c>
      <c r="Z27" s="177" t="s">
        <v>36</v>
      </c>
      <c r="AA27" s="177">
        <v>0.17699999999999999</v>
      </c>
      <c r="AB27" s="177">
        <v>-2.1999999999999999E-2</v>
      </c>
      <c r="AC27" s="177">
        <v>0.04</v>
      </c>
      <c r="AD27" s="118">
        <f>+AD47/AC47-1</f>
        <v>0.14744673655732154</v>
      </c>
      <c r="AE27" s="118">
        <f t="shared" ref="AE27:AN27" si="62">+AE47/AD47-1</f>
        <v>0.11623097376952551</v>
      </c>
      <c r="AF27" s="118">
        <f t="shared" si="62"/>
        <v>8.5421913917910874E-2</v>
      </c>
      <c r="AG27" s="118">
        <f t="shared" si="62"/>
        <v>8.1060249666289996E-2</v>
      </c>
      <c r="AH27" s="118">
        <f t="shared" si="62"/>
        <v>7.7231641050581112E-2</v>
      </c>
      <c r="AI27" s="118">
        <f t="shared" si="62"/>
        <v>7.3845389655021743E-2</v>
      </c>
      <c r="AJ27" s="118">
        <f t="shared" si="62"/>
        <v>7.083026297585282E-2</v>
      </c>
      <c r="AK27" s="118">
        <f t="shared" si="62"/>
        <v>6.8129537787235295E-2</v>
      </c>
      <c r="AL27" s="118">
        <f t="shared" si="62"/>
        <v>6.5697484657362359E-2</v>
      </c>
      <c r="AM27" s="118">
        <f t="shared" si="62"/>
        <v>6.3496827356066765E-2</v>
      </c>
      <c r="AN27" s="118">
        <f t="shared" si="62"/>
        <v>6.149687567883233E-2</v>
      </c>
      <c r="AO27" s="6"/>
    </row>
    <row r="28" spans="2:43" outlineLevel="1">
      <c r="E28" s="138" t="s">
        <v>279</v>
      </c>
      <c r="F28" s="38"/>
      <c r="G28" s="38"/>
      <c r="H28" s="119"/>
      <c r="I28" s="119"/>
      <c r="J28" s="119"/>
      <c r="K28" s="119"/>
      <c r="L28" s="119"/>
      <c r="M28" s="118"/>
      <c r="N28" s="118"/>
      <c r="O28" s="118"/>
      <c r="P28" s="118"/>
      <c r="Q28" s="118"/>
      <c r="R28" s="53"/>
      <c r="S28" s="53"/>
      <c r="T28" s="53"/>
      <c r="U28" s="53"/>
      <c r="V28" s="53"/>
      <c r="W28" s="53"/>
      <c r="X28" s="53"/>
      <c r="Y28" s="177" t="s">
        <v>36</v>
      </c>
      <c r="Z28" s="177" t="s">
        <v>36</v>
      </c>
      <c r="AA28" s="177">
        <v>-1.4999999999999999E-2</v>
      </c>
      <c r="AB28" s="177">
        <v>-1.4999999999999999E-2</v>
      </c>
      <c r="AC28" s="177">
        <v>-1.4999999999999999E-2</v>
      </c>
      <c r="AD28" s="186">
        <v>0.02</v>
      </c>
      <c r="AE28" s="186">
        <v>-1.4999999999999999E-2</v>
      </c>
      <c r="AF28" s="186">
        <v>-1.4999999999999999E-2</v>
      </c>
      <c r="AG28" s="186">
        <v>-1.4999999999999999E-2</v>
      </c>
      <c r="AH28" s="186">
        <v>-1.4999999999999999E-2</v>
      </c>
      <c r="AI28" s="186">
        <v>-1.4999999999999999E-2</v>
      </c>
      <c r="AJ28" s="186">
        <v>-1.4999999999999999E-2</v>
      </c>
      <c r="AK28" s="186">
        <v>-1.4999999999999999E-2</v>
      </c>
      <c r="AL28" s="186">
        <v>-1.4999999999999999E-2</v>
      </c>
      <c r="AM28" s="186">
        <v>-1.4999999999999999E-2</v>
      </c>
      <c r="AN28" s="186">
        <v>-1.4999999999999999E-2</v>
      </c>
      <c r="AO28" s="6"/>
    </row>
    <row r="29" spans="2:43" outlineLevel="1">
      <c r="E29" s="138" t="s">
        <v>280</v>
      </c>
      <c r="F29" s="38"/>
      <c r="G29" s="38"/>
      <c r="H29" s="119"/>
      <c r="I29" s="119"/>
      <c r="J29" s="119"/>
      <c r="K29" s="119"/>
      <c r="L29" s="119"/>
      <c r="M29" s="118"/>
      <c r="N29" s="118"/>
      <c r="O29" s="118"/>
      <c r="P29" s="118"/>
      <c r="Q29" s="118"/>
      <c r="R29" s="53"/>
      <c r="S29" s="53"/>
      <c r="T29" s="53"/>
      <c r="U29" s="53"/>
      <c r="V29" s="53"/>
      <c r="W29" s="53"/>
      <c r="X29" s="53"/>
      <c r="Y29" s="177" t="s">
        <v>36</v>
      </c>
      <c r="Z29" s="177" t="s">
        <v>36</v>
      </c>
      <c r="AA29" s="177">
        <v>-2.1999999999999999E-2</v>
      </c>
      <c r="AB29" s="177">
        <v>-6.9000000000000006E-2</v>
      </c>
      <c r="AC29" s="177">
        <v>0.104</v>
      </c>
      <c r="AD29" s="185">
        <v>0.01</v>
      </c>
      <c r="AE29" s="185">
        <v>0</v>
      </c>
      <c r="AF29" s="185">
        <v>-0.01</v>
      </c>
      <c r="AG29" s="185">
        <v>-0.01</v>
      </c>
      <c r="AH29" s="185">
        <v>0</v>
      </c>
      <c r="AI29" s="185">
        <v>0</v>
      </c>
      <c r="AJ29" s="185">
        <v>0.01</v>
      </c>
      <c r="AK29" s="185">
        <v>0.01</v>
      </c>
      <c r="AL29" s="185">
        <v>0</v>
      </c>
      <c r="AM29" s="185">
        <v>0</v>
      </c>
      <c r="AN29" s="185">
        <v>0</v>
      </c>
      <c r="AO29" s="6"/>
    </row>
    <row r="30" spans="2:43" outlineLevel="1">
      <c r="E30" s="138" t="s">
        <v>283</v>
      </c>
      <c r="F30" s="38"/>
      <c r="G30" s="38"/>
      <c r="H30" s="119"/>
      <c r="I30" s="119"/>
      <c r="J30" s="119"/>
      <c r="K30" s="119"/>
      <c r="L30" s="119"/>
      <c r="M30" s="118"/>
      <c r="N30" s="118"/>
      <c r="O30" s="118"/>
      <c r="P30" s="118"/>
      <c r="Q30" s="118"/>
      <c r="R30" s="53"/>
      <c r="S30" s="53"/>
      <c r="T30" s="53"/>
      <c r="U30" s="53"/>
      <c r="V30" s="53"/>
      <c r="W30" s="53"/>
      <c r="X30" s="53"/>
      <c r="Y30" s="177" t="s">
        <v>36</v>
      </c>
      <c r="Z30" s="177" t="s">
        <v>36</v>
      </c>
      <c r="AA30" s="177">
        <v>8.0000000000000002E-3</v>
      </c>
      <c r="AB30" s="177">
        <v>3.0000000000000001E-3</v>
      </c>
      <c r="AC30" s="177">
        <v>0.02</v>
      </c>
      <c r="AD30" s="185">
        <v>0.01</v>
      </c>
      <c r="AE30" s="185">
        <v>0</v>
      </c>
      <c r="AF30" s="185">
        <v>0</v>
      </c>
      <c r="AG30" s="185">
        <v>0</v>
      </c>
      <c r="AH30" s="185">
        <v>0</v>
      </c>
      <c r="AI30" s="185">
        <v>0</v>
      </c>
      <c r="AJ30" s="185">
        <v>0</v>
      </c>
      <c r="AK30" s="185">
        <v>0</v>
      </c>
      <c r="AL30" s="185">
        <v>0</v>
      </c>
      <c r="AM30" s="185">
        <v>0</v>
      </c>
      <c r="AN30" s="185">
        <v>0</v>
      </c>
      <c r="AO30" s="6"/>
    </row>
    <row r="31" spans="2:43" outlineLevel="1">
      <c r="E31" s="138" t="s">
        <v>281</v>
      </c>
      <c r="F31" s="38"/>
      <c r="G31" s="38"/>
      <c r="H31" s="119"/>
      <c r="I31" s="119"/>
      <c r="J31" s="119"/>
      <c r="K31" s="119"/>
      <c r="L31" s="119"/>
      <c r="M31" s="118"/>
      <c r="N31" s="118"/>
      <c r="O31" s="118"/>
      <c r="P31" s="118"/>
      <c r="Q31" s="118"/>
      <c r="R31" s="53"/>
      <c r="S31" s="53"/>
      <c r="T31" s="53"/>
      <c r="U31" s="53"/>
      <c r="V31" s="53"/>
      <c r="W31" s="53"/>
      <c r="X31" s="53"/>
      <c r="Y31" s="177">
        <v>0.182</v>
      </c>
      <c r="Z31" s="177">
        <v>0.188</v>
      </c>
      <c r="AA31" s="177" t="s">
        <v>36</v>
      </c>
      <c r="AB31" s="177" t="s">
        <v>36</v>
      </c>
      <c r="AC31" s="177" t="s">
        <v>36</v>
      </c>
      <c r="AD31" s="167" t="s">
        <v>36</v>
      </c>
      <c r="AE31" s="167" t="s">
        <v>36</v>
      </c>
      <c r="AF31" s="167" t="s">
        <v>36</v>
      </c>
      <c r="AG31" s="167" t="s">
        <v>36</v>
      </c>
      <c r="AH31" s="167" t="s">
        <v>36</v>
      </c>
      <c r="AI31" s="167" t="s">
        <v>36</v>
      </c>
      <c r="AJ31" s="167" t="s">
        <v>36</v>
      </c>
      <c r="AK31" s="167" t="s">
        <v>36</v>
      </c>
      <c r="AL31" s="167" t="s">
        <v>36</v>
      </c>
      <c r="AM31" s="167" t="s">
        <v>36</v>
      </c>
      <c r="AN31" s="167" t="s">
        <v>36</v>
      </c>
      <c r="AO31" s="6"/>
      <c r="AP31" s="150"/>
    </row>
    <row r="32" spans="2:43" outlineLevel="1">
      <c r="B32" s="262" t="s">
        <v>212</v>
      </c>
      <c r="E32" s="138" t="s">
        <v>282</v>
      </c>
      <c r="F32" s="38"/>
      <c r="G32" s="38"/>
      <c r="H32" s="119"/>
      <c r="I32" s="119"/>
      <c r="J32" s="119"/>
      <c r="K32" s="119"/>
      <c r="L32" s="119"/>
      <c r="M32" s="118"/>
      <c r="N32" s="118"/>
      <c r="O32" s="118"/>
      <c r="P32" s="118"/>
      <c r="Q32" s="118"/>
      <c r="R32" s="53"/>
      <c r="S32" s="53"/>
      <c r="T32" s="53"/>
      <c r="U32" s="53"/>
      <c r="V32" s="53"/>
      <c r="W32" s="53"/>
      <c r="X32" s="53"/>
      <c r="Y32" s="177">
        <v>-2E-3</v>
      </c>
      <c r="Z32" s="177">
        <v>2.1999999999999999E-2</v>
      </c>
      <c r="AA32" s="177" t="s">
        <v>36</v>
      </c>
      <c r="AB32" s="177" t="s">
        <v>36</v>
      </c>
      <c r="AC32" s="177" t="s">
        <v>36</v>
      </c>
      <c r="AD32" s="167" t="s">
        <v>36</v>
      </c>
      <c r="AE32" s="167" t="s">
        <v>36</v>
      </c>
      <c r="AF32" s="167" t="s">
        <v>36</v>
      </c>
      <c r="AG32" s="167" t="s">
        <v>36</v>
      </c>
      <c r="AH32" s="167" t="s">
        <v>36</v>
      </c>
      <c r="AI32" s="167" t="s">
        <v>36</v>
      </c>
      <c r="AJ32" s="167" t="s">
        <v>36</v>
      </c>
      <c r="AK32" s="167" t="s">
        <v>36</v>
      </c>
      <c r="AL32" s="167" t="s">
        <v>36</v>
      </c>
      <c r="AM32" s="167" t="s">
        <v>36</v>
      </c>
      <c r="AN32" s="167" t="s">
        <v>36</v>
      </c>
      <c r="AO32" s="6"/>
      <c r="AP32" s="150"/>
    </row>
    <row r="33" spans="5:51" outlineLevel="1">
      <c r="E33" s="2" t="s">
        <v>284</v>
      </c>
      <c r="F33" s="127"/>
      <c r="G33" s="127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78">
        <f t="shared" ref="R33:AC33" si="63">IFERROR(SUM(R7:R8)/SUM(Q7:Q8)-1,"na")</f>
        <v>2.1857923497268228E-3</v>
      </c>
      <c r="S33" s="178">
        <f t="shared" si="63"/>
        <v>0.17284623773173391</v>
      </c>
      <c r="T33" s="178">
        <f t="shared" si="63"/>
        <v>0.60622966062296602</v>
      </c>
      <c r="U33" s="178">
        <f t="shared" si="63"/>
        <v>0.21447178002894352</v>
      </c>
      <c r="V33" s="178">
        <f t="shared" si="63"/>
        <v>0.14847473784556731</v>
      </c>
      <c r="W33" s="178">
        <f t="shared" si="63"/>
        <v>2.6976551151691286E-2</v>
      </c>
      <c r="X33" s="178">
        <f t="shared" si="63"/>
        <v>-1.6164881794301644E-3</v>
      </c>
      <c r="Y33" s="178">
        <f t="shared" si="63"/>
        <v>0.15664845173041897</v>
      </c>
      <c r="Z33" s="178">
        <f t="shared" si="63"/>
        <v>0.21434820647419062</v>
      </c>
      <c r="AA33" s="178">
        <f t="shared" si="63"/>
        <v>0.14755043227665698</v>
      </c>
      <c r="AB33" s="178">
        <f t="shared" si="63"/>
        <v>-0.10346559517830234</v>
      </c>
      <c r="AC33" s="178">
        <f t="shared" si="63"/>
        <v>0.14943977591036406</v>
      </c>
      <c r="AD33" s="178">
        <f t="shared" ref="AD33:AN33" si="64">SUM(AD27:AD32)</f>
        <v>0.18744673655732155</v>
      </c>
      <c r="AE33" s="178">
        <f t="shared" si="64"/>
        <v>0.10123097376952551</v>
      </c>
      <c r="AF33" s="178">
        <f t="shared" si="64"/>
        <v>6.0421913917910873E-2</v>
      </c>
      <c r="AG33" s="178">
        <f t="shared" si="64"/>
        <v>5.6060249666289995E-2</v>
      </c>
      <c r="AH33" s="178">
        <f t="shared" si="64"/>
        <v>6.2231641050581113E-2</v>
      </c>
      <c r="AI33" s="178">
        <f t="shared" si="64"/>
        <v>5.8845389655021743E-2</v>
      </c>
      <c r="AJ33" s="178">
        <f t="shared" si="64"/>
        <v>6.5830262975852816E-2</v>
      </c>
      <c r="AK33" s="178">
        <f t="shared" si="64"/>
        <v>6.312953778723529E-2</v>
      </c>
      <c r="AL33" s="178">
        <f t="shared" si="64"/>
        <v>5.069748465736236E-2</v>
      </c>
      <c r="AM33" s="178">
        <f t="shared" si="64"/>
        <v>4.8496827356066766E-2</v>
      </c>
      <c r="AN33" s="178">
        <f t="shared" si="64"/>
        <v>4.6496875678832331E-2</v>
      </c>
      <c r="AO33" s="6"/>
      <c r="AS33" s="15">
        <f>+AVERAGE(AD33:AM33)</f>
        <v>7.5439101739316797E-2</v>
      </c>
      <c r="AT33" s="15">
        <f>+AVERAGE(T33:AC33)</f>
        <v>0.15590575126830664</v>
      </c>
    </row>
    <row r="34" spans="5:51" outlineLevel="1">
      <c r="E34" s="46"/>
      <c r="F34" s="64"/>
      <c r="G34" s="64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80"/>
      <c r="AG34" s="180"/>
      <c r="AH34" s="180"/>
      <c r="AI34" s="180"/>
      <c r="AJ34" s="180"/>
      <c r="AK34" s="180"/>
      <c r="AL34" s="180"/>
      <c r="AM34" s="180"/>
      <c r="AN34" s="180"/>
      <c r="AO34" s="6"/>
      <c r="AS34" s="3"/>
      <c r="AT34" s="3"/>
    </row>
    <row r="35" spans="5:51" outlineLevel="1">
      <c r="E35" s="2" t="s">
        <v>287</v>
      </c>
      <c r="F35" s="127"/>
      <c r="G35" s="127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78">
        <f t="shared" ref="R35:AN35" si="65">IFERROR(SUM(R10)/SUM(Q10)-1,"na")</f>
        <v>-5.1314673452078075E-2</v>
      </c>
      <c r="S35" s="178">
        <f t="shared" si="65"/>
        <v>0.16718819848010735</v>
      </c>
      <c r="T35" s="178">
        <f t="shared" si="65"/>
        <v>0.57679050172347757</v>
      </c>
      <c r="U35" s="178">
        <f t="shared" si="65"/>
        <v>0.20354627155695892</v>
      </c>
      <c r="V35" s="178">
        <f t="shared" si="65"/>
        <v>0.1473259334006054</v>
      </c>
      <c r="W35" s="178">
        <f t="shared" si="65"/>
        <v>2.3218997361477589E-2</v>
      </c>
      <c r="X35" s="178">
        <f t="shared" si="65"/>
        <v>-9.4550455561286384E-3</v>
      </c>
      <c r="Y35" s="178">
        <f t="shared" si="65"/>
        <v>0.15255119750086776</v>
      </c>
      <c r="Z35" s="178">
        <f t="shared" si="65"/>
        <v>0.2117151031471165</v>
      </c>
      <c r="AA35" s="178">
        <f t="shared" si="65"/>
        <v>0.16204796818690204</v>
      </c>
      <c r="AB35" s="178">
        <f t="shared" si="65"/>
        <v>-8.7798096460271591E-2</v>
      </c>
      <c r="AC35" s="178">
        <f t="shared" si="65"/>
        <v>0.13903868698710431</v>
      </c>
      <c r="AD35" s="178">
        <f t="shared" si="65"/>
        <v>0.16920598671530862</v>
      </c>
      <c r="AE35" s="178">
        <f t="shared" ca="1" si="65"/>
        <v>9.3949369183464304E-2</v>
      </c>
      <c r="AF35" s="178">
        <f t="shared" ca="1" si="65"/>
        <v>5.9000128553121867E-2</v>
      </c>
      <c r="AG35" s="178">
        <f t="shared" ca="1" si="65"/>
        <v>5.5240520551674166E-2</v>
      </c>
      <c r="AH35" s="178">
        <f t="shared" ca="1" si="65"/>
        <v>6.0585365943353064E-2</v>
      </c>
      <c r="AI35" s="178">
        <f t="shared" ca="1" si="65"/>
        <v>5.7666757401706459E-2</v>
      </c>
      <c r="AJ35" s="178">
        <f t="shared" ca="1" si="65"/>
        <v>6.3736199093763934E-2</v>
      </c>
      <c r="AK35" s="178">
        <f t="shared" ca="1" si="65"/>
        <v>6.1415159748856585E-2</v>
      </c>
      <c r="AL35" s="178">
        <f t="shared" ca="1" si="65"/>
        <v>5.0607390665714513E-2</v>
      </c>
      <c r="AM35" s="178">
        <f t="shared" ca="1" si="65"/>
        <v>4.8690879694712086E-2</v>
      </c>
      <c r="AN35" s="178">
        <f t="shared" ca="1" si="65"/>
        <v>4.6949676677186414E-2</v>
      </c>
      <c r="AO35" s="6"/>
      <c r="AS35" s="15">
        <f ca="1">+AVERAGE(AD35:AM35)</f>
        <v>7.2009775755167565E-2</v>
      </c>
      <c r="AT35" s="15">
        <f>+AVERAGE(T35:AC35)</f>
        <v>0.15189815178481098</v>
      </c>
    </row>
    <row r="36" spans="5:51" outlineLevel="1">
      <c r="E36" s="57" t="s">
        <v>285</v>
      </c>
      <c r="F36" s="64"/>
      <c r="G36" s="64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81">
        <f t="shared" ref="R36:AC36" si="66">IFERROR(SUM(R9)/SUM(Q9)-1,"na")</f>
        <v>-0.2367424242424242</v>
      </c>
      <c r="S36" s="181">
        <f t="shared" si="66"/>
        <v>0.14143920595533488</v>
      </c>
      <c r="T36" s="181">
        <f t="shared" si="66"/>
        <v>0.4391304347826086</v>
      </c>
      <c r="U36" s="181">
        <f t="shared" si="66"/>
        <v>0.1465256797583081</v>
      </c>
      <c r="V36" s="181">
        <f t="shared" si="66"/>
        <v>0.14097496706192358</v>
      </c>
      <c r="W36" s="181">
        <f t="shared" si="66"/>
        <v>2.3094688221709792E-3</v>
      </c>
      <c r="X36" s="181">
        <f t="shared" si="66"/>
        <v>-5.4147465437788034E-2</v>
      </c>
      <c r="Y36" s="181">
        <f t="shared" si="66"/>
        <v>0.12789281364190019</v>
      </c>
      <c r="Z36" s="181">
        <f t="shared" si="66"/>
        <v>0.19546436285097202</v>
      </c>
      <c r="AA36" s="181">
        <f t="shared" si="66"/>
        <v>0.25293586269196022</v>
      </c>
      <c r="AB36" s="181">
        <f t="shared" si="66"/>
        <v>2.1629416005768398E-3</v>
      </c>
      <c r="AC36" s="181">
        <f t="shared" si="66"/>
        <v>8.5611510791366863E-2</v>
      </c>
      <c r="AD36" s="252">
        <v>7.0000000000000007E-2</v>
      </c>
      <c r="AE36" s="252">
        <v>0.05</v>
      </c>
      <c r="AF36" s="252">
        <v>0.05</v>
      </c>
      <c r="AG36" s="252">
        <v>0.05</v>
      </c>
      <c r="AH36" s="252">
        <v>0.05</v>
      </c>
      <c r="AI36" s="252">
        <v>0.05</v>
      </c>
      <c r="AJ36" s="252">
        <v>0.05</v>
      </c>
      <c r="AK36" s="252">
        <v>0.05</v>
      </c>
      <c r="AL36" s="252">
        <v>0.05</v>
      </c>
      <c r="AM36" s="252">
        <v>0.05</v>
      </c>
      <c r="AN36" s="252">
        <v>0.05</v>
      </c>
      <c r="AO36" s="6"/>
    </row>
    <row r="37" spans="5:51" outlineLevel="1">
      <c r="E37" s="57" t="s">
        <v>286</v>
      </c>
      <c r="F37" s="64"/>
      <c r="G37" s="64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81">
        <f t="shared" ref="R37:AN37" si="67">IFERROR(R9/R10,"na")</f>
        <v>0.18015198927134554</v>
      </c>
      <c r="S37" s="181">
        <f t="shared" si="67"/>
        <v>0.17617770968977403</v>
      </c>
      <c r="T37" s="181">
        <f t="shared" si="67"/>
        <v>0.16079669662375518</v>
      </c>
      <c r="U37" s="181">
        <f t="shared" si="67"/>
        <v>0.15317860746720485</v>
      </c>
      <c r="V37" s="181">
        <f t="shared" si="67"/>
        <v>0.15233069481090589</v>
      </c>
      <c r="W37" s="181">
        <f t="shared" si="67"/>
        <v>0.14921780986762936</v>
      </c>
      <c r="X37" s="181">
        <f t="shared" si="67"/>
        <v>0.14248524817771607</v>
      </c>
      <c r="Y37" s="181">
        <f t="shared" si="67"/>
        <v>0.1394368318024394</v>
      </c>
      <c r="Z37" s="181">
        <f t="shared" si="67"/>
        <v>0.1375667950789114</v>
      </c>
      <c r="AA37" s="181">
        <f t="shared" si="67"/>
        <v>0.14832638220511174</v>
      </c>
      <c r="AB37" s="181">
        <f t="shared" si="67"/>
        <v>0.16295427901524032</v>
      </c>
      <c r="AC37" s="181">
        <f t="shared" si="67"/>
        <v>0.15531082750102923</v>
      </c>
      <c r="AD37" s="181">
        <f t="shared" si="67"/>
        <v>0.14213285538587075</v>
      </c>
      <c r="AE37" s="181">
        <f t="shared" ca="1" si="67"/>
        <v>0.13642267399135508</v>
      </c>
      <c r="AF37" s="181">
        <f t="shared" ca="1" si="67"/>
        <v>0.13526325807592895</v>
      </c>
      <c r="AG37" s="181">
        <f t="shared" ca="1" si="67"/>
        <v>0.13459151559634455</v>
      </c>
      <c r="AH37" s="181">
        <f t="shared" ca="1" si="67"/>
        <v>0.13324820039399818</v>
      </c>
      <c r="AI37" s="181">
        <f t="shared" ca="1" si="67"/>
        <v>0.13228231806907348</v>
      </c>
      <c r="AJ37" s="181">
        <f t="shared" ca="1" si="67"/>
        <v>0.13057413491320324</v>
      </c>
      <c r="AK37" s="181">
        <f t="shared" ca="1" si="67"/>
        <v>0.12916985441521636</v>
      </c>
      <c r="AL37" s="181">
        <f t="shared" ca="1" si="67"/>
        <v>0.12909517707660201</v>
      </c>
      <c r="AM37" s="181">
        <f t="shared" ca="1" si="67"/>
        <v>0.12925633144620513</v>
      </c>
      <c r="AN37" s="181">
        <f t="shared" ca="1" si="67"/>
        <v>0.12963292414327057</v>
      </c>
      <c r="AO37" s="6"/>
    </row>
    <row r="38" spans="5:51" outlineLevel="1">
      <c r="E38" s="57" t="s">
        <v>257</v>
      </c>
      <c r="F38" s="38"/>
      <c r="G38" s="38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>
        <f t="shared" ref="R38:AN38" si="68">IFERROR(R7/Q7-1,"na")</f>
        <v>-4.1176470588235592E-3</v>
      </c>
      <c r="S38" s="134">
        <f t="shared" si="68"/>
        <v>0.15357353809805074</v>
      </c>
      <c r="T38" s="134">
        <f t="shared" si="68"/>
        <v>0.63236047107014848</v>
      </c>
      <c r="U38" s="134">
        <f t="shared" si="68"/>
        <v>0.21361355081555833</v>
      </c>
      <c r="V38" s="134">
        <f t="shared" si="68"/>
        <v>9.1238046006720142E-2</v>
      </c>
      <c r="W38" s="134">
        <f t="shared" si="68"/>
        <v>4.5002368545712379E-3</v>
      </c>
      <c r="X38" s="134">
        <f t="shared" si="68"/>
        <v>-1.7684508370667262E-2</v>
      </c>
      <c r="Y38" s="134">
        <f t="shared" si="68"/>
        <v>0.13466154584733547</v>
      </c>
      <c r="Z38" s="134">
        <f t="shared" si="68"/>
        <v>0.17410619843452513</v>
      </c>
      <c r="AA38" s="134">
        <f t="shared" si="68"/>
        <v>0.11747747747747739</v>
      </c>
      <c r="AB38" s="134">
        <f t="shared" si="68"/>
        <v>-0.11770396646243142</v>
      </c>
      <c r="AC38" s="134">
        <f t="shared" si="68"/>
        <v>0.11001461988304095</v>
      </c>
      <c r="AD38" s="144">
        <f t="shared" si="68"/>
        <v>0.24418827381320862</v>
      </c>
      <c r="AE38" s="144">
        <f t="shared" ca="1" si="68"/>
        <v>8.6253956576143542E-2</v>
      </c>
      <c r="AF38" s="144">
        <f t="shared" ca="1" si="68"/>
        <v>4.5801062927367742E-2</v>
      </c>
      <c r="AG38" s="144">
        <f t="shared" ca="1" si="68"/>
        <v>4.1295969828797574E-2</v>
      </c>
      <c r="AH38" s="144">
        <f t="shared" ca="1" si="68"/>
        <v>4.7170519472161887E-2</v>
      </c>
      <c r="AI38" s="144">
        <f t="shared" ca="1" si="68"/>
        <v>4.3616352120254387E-2</v>
      </c>
      <c r="AJ38" s="144">
        <f t="shared" ca="1" si="68"/>
        <v>5.0277067543859744E-2</v>
      </c>
      <c r="AK38" s="144">
        <f t="shared" ca="1" si="68"/>
        <v>4.7386014500186979E-2</v>
      </c>
      <c r="AL38" s="144">
        <f t="shared" ca="1" si="68"/>
        <v>3.4904185827379752E-2</v>
      </c>
      <c r="AM38" s="144">
        <f t="shared" ca="1" si="68"/>
        <v>3.2496096135248953E-2</v>
      </c>
      <c r="AN38" s="144">
        <f t="shared" ca="1" si="68"/>
        <v>3.0279172489599882E-2</v>
      </c>
      <c r="AO38" s="6"/>
    </row>
    <row r="39" spans="5:51" outlineLevel="1">
      <c r="E39" s="57" t="s">
        <v>258</v>
      </c>
      <c r="F39" s="38"/>
      <c r="G39" s="38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>
        <f t="shared" ref="R39:AN39" si="69">IFERROR(R8/Q8-1,"na")</f>
        <v>8.4615384615384537E-2</v>
      </c>
      <c r="S39" s="134">
        <f t="shared" si="69"/>
        <v>0.4042553191489362</v>
      </c>
      <c r="T39" s="134">
        <f t="shared" si="69"/>
        <v>0.3484848484848484</v>
      </c>
      <c r="U39" s="134">
        <f t="shared" si="69"/>
        <v>0.22471910112359561</v>
      </c>
      <c r="V39" s="134">
        <f t="shared" si="69"/>
        <v>0.82568807339449535</v>
      </c>
      <c r="W39" s="134">
        <f t="shared" si="69"/>
        <v>0.18592964824120606</v>
      </c>
      <c r="X39" s="134">
        <f t="shared" si="69"/>
        <v>9.4632768361581965E-2</v>
      </c>
      <c r="Y39" s="134">
        <f t="shared" si="69"/>
        <v>0.27483870967741941</v>
      </c>
      <c r="Z39" s="134">
        <f t="shared" si="69"/>
        <v>0.40688259109311731</v>
      </c>
      <c r="AA39" s="134">
        <f t="shared" si="69"/>
        <v>0.26762589928057556</v>
      </c>
      <c r="AB39" s="134">
        <f t="shared" si="69"/>
        <v>-5.3348467650397247E-2</v>
      </c>
      <c r="AC39" s="134">
        <f t="shared" si="69"/>
        <v>0.27877697841726623</v>
      </c>
      <c r="AD39" s="144">
        <f t="shared" si="69"/>
        <v>2.5867694226211491E-2</v>
      </c>
      <c r="AE39" s="144">
        <f t="shared" ca="1" si="69"/>
        <v>0.15295639199033961</v>
      </c>
      <c r="AF39" s="144">
        <f t="shared" ca="1" si="69"/>
        <v>0.10799593091367177</v>
      </c>
      <c r="AG39" s="144">
        <f t="shared" ca="1" si="69"/>
        <v>0.10140430451741378</v>
      </c>
      <c r="AH39" s="144">
        <f t="shared" ca="1" si="69"/>
        <v>0.10596298439002916</v>
      </c>
      <c r="AI39" s="144">
        <f t="shared" ca="1" si="69"/>
        <v>0.10071363654208554</v>
      </c>
      <c r="AJ39" s="144">
        <f t="shared" ca="1" si="69"/>
        <v>0.10637163823324047</v>
      </c>
      <c r="AK39" s="144">
        <f t="shared" ca="1" si="69"/>
        <v>0.10208636933388759</v>
      </c>
      <c r="AL39" s="144">
        <f t="shared" ca="1" si="69"/>
        <v>8.7837808732895706E-2</v>
      </c>
      <c r="AM39" s="144">
        <f t="shared" ca="1" si="69"/>
        <v>8.4293994587762322E-2</v>
      </c>
      <c r="AN39" s="144">
        <f t="shared" ca="1" si="69"/>
        <v>8.1046198881867149E-2</v>
      </c>
      <c r="AO39" s="6"/>
    </row>
    <row r="40" spans="5:51" outlineLevel="1">
      <c r="E40" s="57" t="s">
        <v>259</v>
      </c>
      <c r="F40" s="38"/>
      <c r="G40" s="38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>
        <f t="shared" ref="R40:AN40" si="70">IFERROR(R7/Q7-1,"na")</f>
        <v>-4.1176470588235592E-3</v>
      </c>
      <c r="S40" s="134">
        <f t="shared" si="70"/>
        <v>0.15357353809805074</v>
      </c>
      <c r="T40" s="134">
        <f t="shared" si="70"/>
        <v>0.63236047107014848</v>
      </c>
      <c r="U40" s="134">
        <f t="shared" si="70"/>
        <v>0.21361355081555833</v>
      </c>
      <c r="V40" s="134">
        <f t="shared" si="70"/>
        <v>9.1238046006720142E-2</v>
      </c>
      <c r="W40" s="134">
        <f t="shared" si="70"/>
        <v>4.5002368545712379E-3</v>
      </c>
      <c r="X40" s="134">
        <f t="shared" si="70"/>
        <v>-1.7684508370667262E-2</v>
      </c>
      <c r="Y40" s="134">
        <f t="shared" si="70"/>
        <v>0.13466154584733547</v>
      </c>
      <c r="Z40" s="134">
        <f t="shared" si="70"/>
        <v>0.17410619843452513</v>
      </c>
      <c r="AA40" s="134">
        <f t="shared" si="70"/>
        <v>0.11747747747747739</v>
      </c>
      <c r="AB40" s="134">
        <f t="shared" si="70"/>
        <v>-0.11770396646243142</v>
      </c>
      <c r="AC40" s="134">
        <f t="shared" si="70"/>
        <v>0.11001461988304095</v>
      </c>
      <c r="AD40" s="144">
        <f t="shared" si="70"/>
        <v>0.24418827381320862</v>
      </c>
      <c r="AE40" s="144">
        <f t="shared" ca="1" si="70"/>
        <v>8.6253956576143542E-2</v>
      </c>
      <c r="AF40" s="144">
        <f t="shared" ca="1" si="70"/>
        <v>4.5801062927367742E-2</v>
      </c>
      <c r="AG40" s="144">
        <f t="shared" ca="1" si="70"/>
        <v>4.1295969828797574E-2</v>
      </c>
      <c r="AH40" s="144">
        <f t="shared" ca="1" si="70"/>
        <v>4.7170519472161887E-2</v>
      </c>
      <c r="AI40" s="144">
        <f t="shared" ca="1" si="70"/>
        <v>4.3616352120254387E-2</v>
      </c>
      <c r="AJ40" s="144">
        <f t="shared" ca="1" si="70"/>
        <v>5.0277067543859744E-2</v>
      </c>
      <c r="AK40" s="144">
        <f t="shared" ca="1" si="70"/>
        <v>4.7386014500186979E-2</v>
      </c>
      <c r="AL40" s="144">
        <f t="shared" ca="1" si="70"/>
        <v>3.4904185827379752E-2</v>
      </c>
      <c r="AM40" s="144">
        <f t="shared" ca="1" si="70"/>
        <v>3.2496096135248953E-2</v>
      </c>
      <c r="AN40" s="144">
        <f t="shared" ca="1" si="70"/>
        <v>3.0279172489599882E-2</v>
      </c>
      <c r="AO40" s="6"/>
    </row>
    <row r="41" spans="5:51" outlineLevel="1">
      <c r="E41" s="57" t="s">
        <v>260</v>
      </c>
      <c r="F41" s="38"/>
      <c r="G41" s="38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>
        <f t="shared" ref="R41:AC41" si="71">IFERROR(R8/R10,"na")</f>
        <v>6.3030844881537776E-2</v>
      </c>
      <c r="S41" s="134">
        <f t="shared" si="71"/>
        <v>7.5833014170815782E-2</v>
      </c>
      <c r="T41" s="134">
        <f t="shared" si="71"/>
        <v>6.4853048336167118E-2</v>
      </c>
      <c r="U41" s="134">
        <f t="shared" si="71"/>
        <v>6.5993945509586274E-2</v>
      </c>
      <c r="V41" s="134">
        <f t="shared" si="71"/>
        <v>0.10501319261213721</v>
      </c>
      <c r="W41" s="134">
        <f t="shared" si="71"/>
        <v>0.12171222279525529</v>
      </c>
      <c r="X41" s="134">
        <f t="shared" si="71"/>
        <v>0.13450190905935439</v>
      </c>
      <c r="Y41" s="134">
        <f t="shared" si="71"/>
        <v>0.14877277518446017</v>
      </c>
      <c r="Z41" s="134">
        <f t="shared" si="71"/>
        <v>0.17273518081272524</v>
      </c>
      <c r="AA41" s="134">
        <f t="shared" si="71"/>
        <v>0.18842904502192279</v>
      </c>
      <c r="AB41" s="134">
        <f t="shared" si="71"/>
        <v>0.19554513481828839</v>
      </c>
      <c r="AC41" s="134">
        <f t="shared" si="71"/>
        <v>0.21953478797859202</v>
      </c>
      <c r="AD41" s="252">
        <f>+AC41+0.005</f>
        <v>0.22453478797859203</v>
      </c>
      <c r="AE41" s="252">
        <f ca="1">+AVERAGE(AD41,AF41)</f>
        <v>0.23508130918073278</v>
      </c>
      <c r="AF41" s="252">
        <f t="shared" ref="AF41:AM41" ca="1" si="72">+AVERAGE(AE41,AG41)</f>
        <v>0.2456278303828735</v>
      </c>
      <c r="AG41" s="252">
        <f t="shared" ca="1" si="72"/>
        <v>0.25617435158501423</v>
      </c>
      <c r="AH41" s="252">
        <f t="shared" ca="1" si="72"/>
        <v>0.26672087278715495</v>
      </c>
      <c r="AI41" s="252">
        <f t="shared" ca="1" si="72"/>
        <v>0.27726739398929573</v>
      </c>
      <c r="AJ41" s="252">
        <f t="shared" ca="1" si="72"/>
        <v>0.28781391519143651</v>
      </c>
      <c r="AK41" s="252">
        <f t="shared" ca="1" si="72"/>
        <v>0.29836043639357734</v>
      </c>
      <c r="AL41" s="252">
        <f t="shared" ca="1" si="72"/>
        <v>0.30890695759571823</v>
      </c>
      <c r="AM41" s="252">
        <f t="shared" ca="1" si="72"/>
        <v>0.31945347879785913</v>
      </c>
      <c r="AN41" s="252">
        <v>0.33</v>
      </c>
      <c r="AO41" s="6"/>
    </row>
    <row r="42" spans="5:51" outlineLevel="1">
      <c r="E42" s="109"/>
      <c r="F42" s="64"/>
      <c r="G42" s="64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6"/>
    </row>
    <row r="43" spans="5:51" outlineLevel="1">
      <c r="E43" s="45" t="s">
        <v>290</v>
      </c>
      <c r="F43" s="64"/>
      <c r="G43" s="64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82">
        <f t="shared" ref="R43:AB43" si="73">+Q46</f>
        <v>3800</v>
      </c>
      <c r="S43" s="182">
        <f t="shared" si="73"/>
        <v>3790</v>
      </c>
      <c r="T43" s="182">
        <f t="shared" si="73"/>
        <v>4290</v>
      </c>
      <c r="U43" s="182">
        <f t="shared" si="73"/>
        <v>7230</v>
      </c>
      <c r="V43" s="182">
        <f t="shared" si="73"/>
        <v>7730</v>
      </c>
      <c r="W43" s="182">
        <f t="shared" si="73"/>
        <v>8440</v>
      </c>
      <c r="X43" s="182">
        <f t="shared" si="73"/>
        <v>8730</v>
      </c>
      <c r="Y43" s="182">
        <f t="shared" si="73"/>
        <v>8990</v>
      </c>
      <c r="Z43" s="182">
        <f t="shared" si="73"/>
        <v>11510</v>
      </c>
      <c r="AA43" s="182">
        <f t="shared" si="73"/>
        <v>14180</v>
      </c>
      <c r="AB43" s="182">
        <f t="shared" si="73"/>
        <v>14630</v>
      </c>
      <c r="AC43" s="182">
        <f t="shared" ref="AC43:AN43" si="74">+AB46</f>
        <v>13780</v>
      </c>
      <c r="AD43" s="182">
        <f t="shared" si="74"/>
        <v>15790</v>
      </c>
      <c r="AE43" s="182">
        <f t="shared" si="74"/>
        <v>18140</v>
      </c>
      <c r="AF43" s="182">
        <f t="shared" si="74"/>
        <v>19733.716940000002</v>
      </c>
      <c r="AG43" s="182">
        <f t="shared" si="74"/>
        <v>21375.245388200001</v>
      </c>
      <c r="AH43" s="182">
        <f t="shared" si="74"/>
        <v>23066.019689846002</v>
      </c>
      <c r="AI43" s="182">
        <f t="shared" si="74"/>
        <v>24807.517220541384</v>
      </c>
      <c r="AJ43" s="182">
        <f t="shared" si="74"/>
        <v>26601.259677157625</v>
      </c>
      <c r="AK43" s="182">
        <f t="shared" si="74"/>
        <v>28448.814407472353</v>
      </c>
      <c r="AL43" s="182">
        <f t="shared" si="74"/>
        <v>30351.795779696524</v>
      </c>
      <c r="AM43" s="182">
        <f t="shared" si="74"/>
        <v>32311.866593087423</v>
      </c>
      <c r="AN43" s="182">
        <f t="shared" si="74"/>
        <v>34330.739530880041</v>
      </c>
      <c r="AO43" s="6"/>
      <c r="AP43" s="160">
        <f>+(AM43/AC43)^(0.1)-1</f>
        <v>8.8958384055554118E-2</v>
      </c>
      <c r="AQ43" s="160">
        <f t="shared" ref="AQ43" si="75">+(AC43/S43)^(1/10)-1</f>
        <v>0.13778708753914448</v>
      </c>
      <c r="AV43" s="272"/>
      <c r="AW43" s="272"/>
      <c r="AX43" s="272"/>
      <c r="AY43" s="272"/>
    </row>
    <row r="44" spans="5:51" outlineLevel="1">
      <c r="E44" s="45" t="s">
        <v>288</v>
      </c>
      <c r="F44" s="64"/>
      <c r="G44" s="64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61">
        <v>346</v>
      </c>
      <c r="S44" s="161">
        <v>774</v>
      </c>
      <c r="T44" s="161">
        <v>1272</v>
      </c>
      <c r="U44" s="161">
        <v>1580</v>
      </c>
      <c r="V44" s="161">
        <v>1701</v>
      </c>
      <c r="W44" s="161">
        <v>1534</v>
      </c>
      <c r="X44" s="161">
        <v>1246</v>
      </c>
      <c r="Y44" s="161">
        <v>1769</v>
      </c>
      <c r="Z44" s="161">
        <v>2106</v>
      </c>
      <c r="AA44" s="161">
        <v>2132</v>
      </c>
      <c r="AB44" s="161">
        <v>961</v>
      </c>
      <c r="AC44" s="161">
        <v>2998</v>
      </c>
      <c r="AD44" s="183">
        <v>3350</v>
      </c>
      <c r="AE44" s="183">
        <f>+AVERAGE(Z44:AD44)*(1+$AP$44)</f>
        <v>2378.6820000000002</v>
      </c>
      <c r="AF44" s="183">
        <f>+AE44*(1+$AP$44)</f>
        <v>2450.0424600000001</v>
      </c>
      <c r="AG44" s="183">
        <f t="shared" ref="AG44:AN44" si="76">+AF44*(1+$AP$44)</f>
        <v>2523.5437338000002</v>
      </c>
      <c r="AH44" s="183">
        <f t="shared" si="76"/>
        <v>2599.2500458140003</v>
      </c>
      <c r="AI44" s="183">
        <f t="shared" si="76"/>
        <v>2677.2275471884204</v>
      </c>
      <c r="AJ44" s="183">
        <f t="shared" si="76"/>
        <v>2757.5443736040729</v>
      </c>
      <c r="AK44" s="183">
        <f t="shared" si="76"/>
        <v>2840.2707048121952</v>
      </c>
      <c r="AL44" s="183">
        <f t="shared" si="76"/>
        <v>2925.4788259565612</v>
      </c>
      <c r="AM44" s="183">
        <f t="shared" si="76"/>
        <v>3013.2431907352579</v>
      </c>
      <c r="AN44" s="183">
        <f t="shared" si="76"/>
        <v>3103.6404864573155</v>
      </c>
      <c r="AO44" s="6"/>
      <c r="AP44" s="252">
        <v>0.03</v>
      </c>
      <c r="AV44" s="272"/>
      <c r="AW44" s="272"/>
      <c r="AX44" s="272"/>
      <c r="AY44" s="272"/>
    </row>
    <row r="45" spans="5:51" outlineLevel="1">
      <c r="E45" s="45" t="s">
        <v>294</v>
      </c>
      <c r="F45" s="64"/>
      <c r="G45" s="64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82">
        <f t="shared" ref="R45:Y45" si="77">+R46-R44-R43</f>
        <v>-356</v>
      </c>
      <c r="S45" s="182">
        <f t="shared" si="77"/>
        <v>-274</v>
      </c>
      <c r="T45" s="182">
        <f t="shared" si="77"/>
        <v>1668</v>
      </c>
      <c r="U45" s="182">
        <f t="shared" si="77"/>
        <v>-1080</v>
      </c>
      <c r="V45" s="182">
        <f t="shared" si="77"/>
        <v>-991</v>
      </c>
      <c r="W45" s="182">
        <f t="shared" si="77"/>
        <v>-1244</v>
      </c>
      <c r="X45" s="182">
        <f t="shared" si="77"/>
        <v>-986</v>
      </c>
      <c r="Y45" s="182">
        <f t="shared" si="77"/>
        <v>751</v>
      </c>
      <c r="Z45" s="182">
        <f t="shared" ref="Z45:AC45" si="78">+Z46-Z44-Z43</f>
        <v>564</v>
      </c>
      <c r="AA45" s="182">
        <f t="shared" si="78"/>
        <v>-1682</v>
      </c>
      <c r="AB45" s="182">
        <f t="shared" si="78"/>
        <v>-1811</v>
      </c>
      <c r="AC45" s="182">
        <f t="shared" si="78"/>
        <v>-988</v>
      </c>
      <c r="AD45" s="183">
        <f>-1000</f>
        <v>-1000</v>
      </c>
      <c r="AE45" s="183">
        <f>-AE44*0.33</f>
        <v>-784.96506000000011</v>
      </c>
      <c r="AF45" s="183">
        <f>-AF44*0.33</f>
        <v>-808.51401180000005</v>
      </c>
      <c r="AG45" s="183">
        <f t="shared" ref="AG45:AN45" si="79">-AG44*0.33</f>
        <v>-832.76943215400013</v>
      </c>
      <c r="AH45" s="183">
        <f t="shared" si="79"/>
        <v>-857.75251511862018</v>
      </c>
      <c r="AI45" s="183">
        <f t="shared" si="79"/>
        <v>-883.48509057217882</v>
      </c>
      <c r="AJ45" s="183">
        <f t="shared" si="79"/>
        <v>-909.98964328934414</v>
      </c>
      <c r="AK45" s="183">
        <f t="shared" si="79"/>
        <v>-937.28933258802442</v>
      </c>
      <c r="AL45" s="183">
        <f t="shared" si="79"/>
        <v>-965.40801256566522</v>
      </c>
      <c r="AM45" s="183">
        <f t="shared" si="79"/>
        <v>-994.37025294263515</v>
      </c>
      <c r="AN45" s="183">
        <f t="shared" si="79"/>
        <v>-1024.2013605309141</v>
      </c>
      <c r="AO45" s="6"/>
    </row>
    <row r="46" spans="5:51" outlineLevel="1">
      <c r="E46" s="45" t="s">
        <v>289</v>
      </c>
      <c r="F46" s="64"/>
      <c r="G46" s="64"/>
      <c r="H46" s="110"/>
      <c r="I46" s="110"/>
      <c r="J46" s="110"/>
      <c r="K46" s="110"/>
      <c r="L46" s="110"/>
      <c r="M46" s="110"/>
      <c r="N46" s="110"/>
      <c r="O46" s="110"/>
      <c r="P46" s="110"/>
      <c r="Q46" s="161">
        <v>3800</v>
      </c>
      <c r="R46" s="161">
        <v>3790</v>
      </c>
      <c r="S46" s="161">
        <v>4290</v>
      </c>
      <c r="T46" s="161">
        <v>7230</v>
      </c>
      <c r="U46" s="161">
        <v>7730</v>
      </c>
      <c r="V46" s="161">
        <v>8440</v>
      </c>
      <c r="W46" s="161">
        <v>8730</v>
      </c>
      <c r="X46" s="161">
        <v>8990</v>
      </c>
      <c r="Y46" s="161">
        <v>11510</v>
      </c>
      <c r="Z46" s="161">
        <v>14180</v>
      </c>
      <c r="AA46" s="161">
        <v>14630</v>
      </c>
      <c r="AB46" s="161">
        <v>13780</v>
      </c>
      <c r="AC46" s="161">
        <v>15790</v>
      </c>
      <c r="AD46" s="182">
        <f>SUM(AD43:AD45)</f>
        <v>18140</v>
      </c>
      <c r="AE46" s="182">
        <f t="shared" ref="AE46:AN46" si="80">SUM(AE43:AE45)</f>
        <v>19733.716940000002</v>
      </c>
      <c r="AF46" s="182">
        <f t="shared" si="80"/>
        <v>21375.245388200001</v>
      </c>
      <c r="AG46" s="182">
        <f t="shared" si="80"/>
        <v>23066.019689846002</v>
      </c>
      <c r="AH46" s="182">
        <f t="shared" si="80"/>
        <v>24807.517220541384</v>
      </c>
      <c r="AI46" s="182">
        <f t="shared" si="80"/>
        <v>26601.259677157625</v>
      </c>
      <c r="AJ46" s="182">
        <f t="shared" si="80"/>
        <v>28448.814407472353</v>
      </c>
      <c r="AK46" s="182">
        <f t="shared" si="80"/>
        <v>30351.795779696524</v>
      </c>
      <c r="AL46" s="182">
        <f t="shared" si="80"/>
        <v>32311.866593087423</v>
      </c>
      <c r="AM46" s="182">
        <f t="shared" si="80"/>
        <v>34330.739530880041</v>
      </c>
      <c r="AN46" s="182">
        <f t="shared" si="80"/>
        <v>36410.178656806442</v>
      </c>
      <c r="AO46" s="6"/>
    </row>
    <row r="47" spans="5:51" outlineLevel="1">
      <c r="E47" s="109" t="s">
        <v>291</v>
      </c>
      <c r="F47" s="64"/>
      <c r="G47" s="64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84">
        <f t="shared" ref="R47:AC47" si="81">+AVERAGE(R46,R43)</f>
        <v>3795</v>
      </c>
      <c r="S47" s="184">
        <f t="shared" si="81"/>
        <v>4040</v>
      </c>
      <c r="T47" s="184">
        <f t="shared" si="81"/>
        <v>5760</v>
      </c>
      <c r="U47" s="184">
        <f t="shared" si="81"/>
        <v>7480</v>
      </c>
      <c r="V47" s="184">
        <f t="shared" si="81"/>
        <v>8085</v>
      </c>
      <c r="W47" s="184">
        <f t="shared" si="81"/>
        <v>8585</v>
      </c>
      <c r="X47" s="184">
        <f t="shared" si="81"/>
        <v>8860</v>
      </c>
      <c r="Y47" s="184">
        <f t="shared" si="81"/>
        <v>10250</v>
      </c>
      <c r="Z47" s="184">
        <f t="shared" si="81"/>
        <v>12845</v>
      </c>
      <c r="AA47" s="184">
        <f t="shared" si="81"/>
        <v>14405</v>
      </c>
      <c r="AB47" s="184">
        <f t="shared" si="81"/>
        <v>14205</v>
      </c>
      <c r="AC47" s="184">
        <f t="shared" si="81"/>
        <v>14785</v>
      </c>
      <c r="AD47" s="184">
        <f t="shared" ref="AD47:AM47" si="82">+AVERAGE(AD46,AD43)</f>
        <v>16965</v>
      </c>
      <c r="AE47" s="184">
        <f t="shared" si="82"/>
        <v>18936.858469999999</v>
      </c>
      <c r="AF47" s="184">
        <f t="shared" si="82"/>
        <v>20554.481164100001</v>
      </c>
      <c r="AG47" s="184">
        <f t="shared" si="82"/>
        <v>22220.632539023001</v>
      </c>
      <c r="AH47" s="184">
        <f t="shared" si="82"/>
        <v>23936.768455193691</v>
      </c>
      <c r="AI47" s="184">
        <f t="shared" si="82"/>
        <v>25704.388448849502</v>
      </c>
      <c r="AJ47" s="184">
        <f t="shared" si="82"/>
        <v>27525.037042314987</v>
      </c>
      <c r="AK47" s="184">
        <f t="shared" si="82"/>
        <v>29400.305093584437</v>
      </c>
      <c r="AL47" s="184">
        <f t="shared" si="82"/>
        <v>31331.831186391973</v>
      </c>
      <c r="AM47" s="184">
        <f t="shared" si="82"/>
        <v>33321.30306198373</v>
      </c>
      <c r="AN47" s="184">
        <f t="shared" ref="AN47" si="83">+AVERAGE(AN46,AN43)</f>
        <v>35370.459093843237</v>
      </c>
      <c r="AO47" s="6"/>
      <c r="AP47" s="160"/>
    </row>
    <row r="48" spans="5:51" outlineLevel="1">
      <c r="E48" s="46" t="s">
        <v>309</v>
      </c>
      <c r="F48" s="64"/>
      <c r="G48" s="64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79"/>
      <c r="Z48" s="179"/>
      <c r="AA48" s="179"/>
      <c r="AB48" s="179"/>
      <c r="AC48" s="181">
        <f>+SUM(Y45:AC45)/SUM(Y44:AC44)</f>
        <v>-0.31768011238209914</v>
      </c>
      <c r="AD48" s="179"/>
      <c r="AE48" s="179"/>
      <c r="AF48" s="180"/>
      <c r="AG48" s="180"/>
      <c r="AH48" s="181"/>
      <c r="AI48" s="181">
        <f>+SUM(AE45:AI45)/SUM(AE44:AI44)</f>
        <v>-0.33</v>
      </c>
      <c r="AJ48" s="180"/>
      <c r="AK48" s="180"/>
      <c r="AL48" s="180"/>
      <c r="AM48" s="180"/>
      <c r="AN48" s="181">
        <f>+SUM(AJ45:AN45)/SUM(AJ44:AN44)</f>
        <v>-0.32999999999999996</v>
      </c>
      <c r="AO48" s="6"/>
    </row>
    <row r="49" spans="5:46" outlineLevel="1">
      <c r="E49" s="3"/>
      <c r="F49" s="38"/>
      <c r="G49" s="38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6"/>
    </row>
    <row r="50" spans="5:46" outlineLevel="1">
      <c r="E50" s="57" t="s">
        <v>112</v>
      </c>
      <c r="F50" s="38"/>
      <c r="G50" s="38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>
        <f t="shared" ref="R50:AC50" si="84">IFERROR(R13/R10,"na")</f>
        <v>0.29414394278050959</v>
      </c>
      <c r="S50" s="134">
        <f t="shared" si="84"/>
        <v>0.34392952891612411</v>
      </c>
      <c r="T50" s="134">
        <f t="shared" si="84"/>
        <v>0.38547486033519551</v>
      </c>
      <c r="U50" s="134">
        <f t="shared" si="84"/>
        <v>0.40100908173562061</v>
      </c>
      <c r="V50" s="134">
        <f t="shared" si="84"/>
        <v>0.42779243623570801</v>
      </c>
      <c r="W50" s="134">
        <f t="shared" si="84"/>
        <v>0.42633659962179815</v>
      </c>
      <c r="X50" s="134">
        <f t="shared" si="84"/>
        <v>0.4170426935091982</v>
      </c>
      <c r="Y50" s="134">
        <f t="shared" si="84"/>
        <v>0.41695527781960551</v>
      </c>
      <c r="Z50" s="134">
        <f t="shared" si="84"/>
        <v>0.41804399154964583</v>
      </c>
      <c r="AA50" s="134">
        <f t="shared" si="84"/>
        <v>0.39247139343385734</v>
      </c>
      <c r="AB50" s="134">
        <f t="shared" si="84"/>
        <v>0.3731535756154748</v>
      </c>
      <c r="AC50" s="134">
        <f t="shared" si="84"/>
        <v>0.39656237134623301</v>
      </c>
      <c r="AD50" s="144">
        <f t="shared" ref="AD50:AM50" si="85">+AD68</f>
        <v>0.42464831699446021</v>
      </c>
      <c r="AE50" s="144">
        <f t="shared" ca="1" si="85"/>
        <v>0.43382750596215053</v>
      </c>
      <c r="AF50" s="144">
        <f t="shared" ca="1" si="85"/>
        <v>0.43935613646167215</v>
      </c>
      <c r="AG50" s="144">
        <f t="shared" ca="1" si="85"/>
        <v>0.44490855788161748</v>
      </c>
      <c r="AH50" s="144">
        <f t="shared" ca="1" si="85"/>
        <v>0.45044673066974489</v>
      </c>
      <c r="AI50" s="144">
        <f t="shared" ca="1" si="85"/>
        <v>0.45600380373736843</v>
      </c>
      <c r="AJ50" s="144">
        <f t="shared" ca="1" si="85"/>
        <v>0.46155199296559346</v>
      </c>
      <c r="AK50" s="144">
        <f t="shared" ca="1" si="85"/>
        <v>0.46711769431085876</v>
      </c>
      <c r="AL50" s="144">
        <f t="shared" ca="1" si="85"/>
        <v>0.47271213888891755</v>
      </c>
      <c r="AM50" s="144">
        <f t="shared" ca="1" si="85"/>
        <v>0.47830960349253571</v>
      </c>
      <c r="AN50" s="144">
        <f ca="1">+AN68</f>
        <v>0.47807597106076277</v>
      </c>
      <c r="AO50" s="6"/>
      <c r="AP50" s="160"/>
      <c r="AS50" s="15">
        <f t="shared" ref="AS50:AS59" ca="1" si="86">+AVERAGE(AD50:AM50)</f>
        <v>0.45288824813649187</v>
      </c>
      <c r="AT50" s="15">
        <f t="shared" ref="AT50:AT59" si="87">+AVERAGE(T50:AC50)</f>
        <v>0.40548422812023366</v>
      </c>
    </row>
    <row r="51" spans="5:46" outlineLevel="1">
      <c r="E51" s="57" t="s">
        <v>199</v>
      </c>
      <c r="F51" s="38"/>
      <c r="G51" s="38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>
        <f t="shared" ref="R51:AN51" si="88">IFERROR(R17/R10,"na")</f>
        <v>8.8064371926687535E-2</v>
      </c>
      <c r="S51" s="144">
        <f t="shared" si="88"/>
        <v>0.15166602834163156</v>
      </c>
      <c r="T51" s="144">
        <f t="shared" si="88"/>
        <v>0.14355112946320137</v>
      </c>
      <c r="U51" s="144">
        <f t="shared" si="88"/>
        <v>0.2175580221997982</v>
      </c>
      <c r="V51" s="144">
        <f t="shared" si="88"/>
        <v>0.24467897977132805</v>
      </c>
      <c r="W51" s="144">
        <f t="shared" si="88"/>
        <v>0.26095925734914904</v>
      </c>
      <c r="X51" s="144">
        <f t="shared" si="88"/>
        <v>0.24557445331482125</v>
      </c>
      <c r="Y51" s="144">
        <f t="shared" si="88"/>
        <v>0.22692365607589218</v>
      </c>
      <c r="Z51" s="144">
        <f t="shared" si="88"/>
        <v>0.24245060270908414</v>
      </c>
      <c r="AA51" s="144">
        <f t="shared" si="88"/>
        <v>0.23013581435140626</v>
      </c>
      <c r="AB51" s="144">
        <f t="shared" si="88"/>
        <v>0.21101992966002345</v>
      </c>
      <c r="AC51" s="144">
        <f t="shared" si="88"/>
        <v>0.23435570193495264</v>
      </c>
      <c r="AD51" s="144">
        <f t="shared" si="88"/>
        <v>0.26803581185628927</v>
      </c>
      <c r="AE51" s="144">
        <f t="shared" ca="1" si="88"/>
        <v>0.27817375220438173</v>
      </c>
      <c r="AF51" s="144">
        <f t="shared" ca="1" si="88"/>
        <v>0.28570086984563664</v>
      </c>
      <c r="AG51" s="144">
        <f t="shared" ca="1" si="88"/>
        <v>0.29290324531554374</v>
      </c>
      <c r="AH51" s="144">
        <f t="shared" ca="1" si="88"/>
        <v>0.30008569209370628</v>
      </c>
      <c r="AI51" s="144">
        <f t="shared" ca="1" si="88"/>
        <v>0.3070590788843654</v>
      </c>
      <c r="AJ51" s="144">
        <f t="shared" ca="1" si="88"/>
        <v>0.31408437835357561</v>
      </c>
      <c r="AK51" s="144">
        <f t="shared" ca="1" si="88"/>
        <v>0.32095686144454666</v>
      </c>
      <c r="AL51" s="144">
        <f t="shared" ca="1" si="88"/>
        <v>0.32750658204459226</v>
      </c>
      <c r="AM51" s="144">
        <f t="shared" ca="1" si="88"/>
        <v>0.33399597967364475</v>
      </c>
      <c r="AN51" s="144">
        <f t="shared" ca="1" si="88"/>
        <v>0.33460448531298426</v>
      </c>
      <c r="AO51" s="6"/>
      <c r="AP51" s="12"/>
      <c r="AS51" s="15">
        <f t="shared" ca="1" si="86"/>
        <v>0.30285022517162818</v>
      </c>
      <c r="AT51" s="15">
        <f t="shared" si="87"/>
        <v>0.22572075468296565</v>
      </c>
    </row>
    <row r="52" spans="5:46" outlineLevel="1">
      <c r="E52" s="54" t="s">
        <v>231</v>
      </c>
      <c r="F52" s="38"/>
      <c r="G52" s="38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>
        <f t="shared" ref="R52:AC52" si="89">IFERROR(R14/R10,"na")</f>
        <v>0.16405900759946357</v>
      </c>
      <c r="S52" s="144">
        <f t="shared" si="89"/>
        <v>0.15587897357334354</v>
      </c>
      <c r="T52" s="144">
        <f t="shared" si="89"/>
        <v>0.14282244352683993</v>
      </c>
      <c r="U52" s="144">
        <f t="shared" si="89"/>
        <v>0.12956609485368314</v>
      </c>
      <c r="V52" s="144">
        <f t="shared" si="89"/>
        <v>0.13333333333333333</v>
      </c>
      <c r="W52" s="144">
        <f t="shared" si="89"/>
        <v>0.12274368231046931</v>
      </c>
      <c r="X52" s="144">
        <f t="shared" si="89"/>
        <v>0.12478306143700105</v>
      </c>
      <c r="Y52" s="144">
        <f t="shared" si="89"/>
        <v>0.13597349796717362</v>
      </c>
      <c r="Z52" s="144">
        <f t="shared" si="89"/>
        <v>0.128992170995402</v>
      </c>
      <c r="AA52" s="144">
        <f t="shared" si="89"/>
        <v>0.11677895412255374</v>
      </c>
      <c r="AB52" s="144">
        <f t="shared" si="89"/>
        <v>0.11477139507620164</v>
      </c>
      <c r="AC52" s="144">
        <f t="shared" si="89"/>
        <v>0.12340469328941951</v>
      </c>
      <c r="AD52" s="186">
        <f>+AC52-0.001</f>
        <v>0.12240469328941951</v>
      </c>
      <c r="AE52" s="186">
        <f>+AD52-0.0005</f>
        <v>0.12190469328941951</v>
      </c>
      <c r="AF52" s="186">
        <f t="shared" ref="AF52:AN52" si="90">+AE52-0.0005</f>
        <v>0.12140469328941951</v>
      </c>
      <c r="AG52" s="186">
        <f t="shared" si="90"/>
        <v>0.12090469328941951</v>
      </c>
      <c r="AH52" s="186">
        <f t="shared" si="90"/>
        <v>0.12040469328941951</v>
      </c>
      <c r="AI52" s="186">
        <f t="shared" si="90"/>
        <v>0.11990469328941951</v>
      </c>
      <c r="AJ52" s="186">
        <f t="shared" si="90"/>
        <v>0.11940469328941951</v>
      </c>
      <c r="AK52" s="186">
        <f t="shared" si="90"/>
        <v>0.11890469328941951</v>
      </c>
      <c r="AL52" s="186">
        <f t="shared" si="90"/>
        <v>0.11840469328941951</v>
      </c>
      <c r="AM52" s="186">
        <f t="shared" si="90"/>
        <v>0.11790469328941951</v>
      </c>
      <c r="AN52" s="186">
        <f t="shared" si="90"/>
        <v>0.11740469328941951</v>
      </c>
      <c r="AO52" s="6"/>
      <c r="AP52" s="160"/>
      <c r="AS52" s="15">
        <f t="shared" si="86"/>
        <v>0.12015469328941952</v>
      </c>
      <c r="AT52" s="15">
        <f t="shared" si="87"/>
        <v>0.12731693269120772</v>
      </c>
    </row>
    <row r="53" spans="5:46" outlineLevel="1">
      <c r="E53" s="54" t="s">
        <v>232</v>
      </c>
      <c r="F53" s="38"/>
      <c r="G53" s="38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>
        <f t="shared" ref="R53:AC53" si="91">IFERROR(R16/R10,"na")</f>
        <v>1.5198927134555208E-2</v>
      </c>
      <c r="S53" s="144">
        <f t="shared" si="91"/>
        <v>1.4553810800459595E-2</v>
      </c>
      <c r="T53" s="144">
        <f t="shared" si="91"/>
        <v>5.1008015545299976E-2</v>
      </c>
      <c r="U53" s="144">
        <f t="shared" si="91"/>
        <v>4.2381432896064584E-3</v>
      </c>
      <c r="V53" s="144">
        <f t="shared" si="91"/>
        <v>1.7590149516270889E-3</v>
      </c>
      <c r="W53" s="144">
        <f t="shared" si="91"/>
        <v>-3.4381983840467596E-3</v>
      </c>
      <c r="X53" s="144">
        <f t="shared" si="91"/>
        <v>2.4297119055883376E-3</v>
      </c>
      <c r="Y53" s="144">
        <f t="shared" si="91"/>
        <v>1.505797319680771E-2</v>
      </c>
      <c r="Z53" s="144">
        <f t="shared" si="91"/>
        <v>8.3260842550018643E-3</v>
      </c>
      <c r="AA53" s="144">
        <f t="shared" si="91"/>
        <v>2.0318682493850925E-3</v>
      </c>
      <c r="AB53" s="144">
        <f t="shared" si="91"/>
        <v>1.9929660023446658E-3</v>
      </c>
      <c r="AC53" s="144">
        <f t="shared" si="91"/>
        <v>5.1461506792918892E-4</v>
      </c>
      <c r="AD53" s="186">
        <v>0</v>
      </c>
      <c r="AE53" s="186">
        <v>0</v>
      </c>
      <c r="AF53" s="186">
        <v>0</v>
      </c>
      <c r="AG53" s="186">
        <f>AF53</f>
        <v>0</v>
      </c>
      <c r="AH53" s="186">
        <f t="shared" ref="AH53:AN53" si="92">AG53</f>
        <v>0</v>
      </c>
      <c r="AI53" s="186">
        <f t="shared" si="92"/>
        <v>0</v>
      </c>
      <c r="AJ53" s="186">
        <f t="shared" si="92"/>
        <v>0</v>
      </c>
      <c r="AK53" s="186">
        <f t="shared" si="92"/>
        <v>0</v>
      </c>
      <c r="AL53" s="186">
        <f t="shared" si="92"/>
        <v>0</v>
      </c>
      <c r="AM53" s="186">
        <f t="shared" si="92"/>
        <v>0</v>
      </c>
      <c r="AN53" s="186">
        <f t="shared" si="92"/>
        <v>0</v>
      </c>
      <c r="AO53" s="6"/>
      <c r="AS53" s="15">
        <f t="shared" si="86"/>
        <v>0</v>
      </c>
      <c r="AT53" s="15">
        <f t="shared" si="87"/>
        <v>8.3920194079543601E-3</v>
      </c>
    </row>
    <row r="54" spans="5:46" outlineLevel="1">
      <c r="E54" s="57" t="s">
        <v>247</v>
      </c>
      <c r="F54" s="38"/>
      <c r="G54" s="38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>
        <f t="shared" ref="R54:AC54" si="93">(R25+R23+R24+R20+R12+R15+R16+R148+R77)/R10</f>
        <v>0.30174340634778724</v>
      </c>
      <c r="S54" s="144">
        <f t="shared" si="93"/>
        <v>0.35312140942167752</v>
      </c>
      <c r="T54" s="144">
        <f t="shared" si="93"/>
        <v>0.43138207432596554</v>
      </c>
      <c r="U54" s="144">
        <f t="shared" si="93"/>
        <v>0.46215943491422806</v>
      </c>
      <c r="V54" s="144">
        <f t="shared" si="93"/>
        <v>0.47810026385224275</v>
      </c>
      <c r="W54" s="144">
        <f t="shared" si="93"/>
        <v>0.48684889118102115</v>
      </c>
      <c r="X54" s="144">
        <f t="shared" si="93"/>
        <v>0.47882679625130165</v>
      </c>
      <c r="Y54" s="144">
        <f t="shared" si="93"/>
        <v>0.47643427194699595</v>
      </c>
      <c r="Z54" s="144">
        <f t="shared" si="93"/>
        <v>0.48005467876227165</v>
      </c>
      <c r="AA54" s="144">
        <f t="shared" si="93"/>
        <v>0.46572559084589882</v>
      </c>
      <c r="AB54" s="144">
        <f t="shared" si="93"/>
        <v>0.46096131301289567</v>
      </c>
      <c r="AC54" s="144">
        <f t="shared" si="93"/>
        <v>0.45430218196788802</v>
      </c>
      <c r="AD54" s="144">
        <f t="shared" ref="AD54:AN54" ca="1" si="94">(AD25+AD23+AD24+AD20+AD12+AD15+AD16+AD148)/AD10</f>
        <v>0.45833607060170944</v>
      </c>
      <c r="AE54" s="144">
        <f t="shared" ca="1" si="94"/>
        <v>0.48781663471732922</v>
      </c>
      <c r="AF54" s="144">
        <f t="shared" ca="1" si="94"/>
        <v>0.49129343337464021</v>
      </c>
      <c r="AG54" s="144">
        <f t="shared" ca="1" si="94"/>
        <v>0.49625959746452758</v>
      </c>
      <c r="AH54" s="144">
        <f t="shared" ca="1" si="94"/>
        <v>0.50083856447443209</v>
      </c>
      <c r="AI54" s="144">
        <f t="shared" ca="1" si="94"/>
        <v>0.50651081835664147</v>
      </c>
      <c r="AJ54" s="144">
        <f t="shared" ca="1" si="94"/>
        <v>0.5115398165029077</v>
      </c>
      <c r="AK54" s="144">
        <f t="shared" ca="1" si="94"/>
        <v>0.51746440069077593</v>
      </c>
      <c r="AL54" s="144">
        <f t="shared" ca="1" si="94"/>
        <v>0.52544776663945303</v>
      </c>
      <c r="AM54" s="144">
        <f t="shared" ca="1" si="94"/>
        <v>0.5335304310440151</v>
      </c>
      <c r="AN54" s="144">
        <f t="shared" ca="1" si="94"/>
        <v>0.53581838470987597</v>
      </c>
      <c r="AO54" s="6"/>
      <c r="AS54" s="15">
        <f t="shared" ca="1" si="86"/>
        <v>0.50290375338664328</v>
      </c>
      <c r="AT54" s="15">
        <f t="shared" si="87"/>
        <v>0.46747954970607097</v>
      </c>
    </row>
    <row r="55" spans="5:46" outlineLevel="1">
      <c r="E55" s="57" t="s">
        <v>63</v>
      </c>
      <c r="F55" s="38"/>
      <c r="G55" s="38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>
        <f t="shared" ref="R55:AN55" si="95">(R25+R23+R24+R20+R12+R15)/R10</f>
        <v>0.28654447921323201</v>
      </c>
      <c r="S55" s="144">
        <f t="shared" si="95"/>
        <v>0.33397165836844123</v>
      </c>
      <c r="T55" s="144">
        <f t="shared" si="95"/>
        <v>0.36361428224435266</v>
      </c>
      <c r="U55" s="144">
        <f t="shared" si="95"/>
        <v>0.43955600403632694</v>
      </c>
      <c r="V55" s="144">
        <f t="shared" si="95"/>
        <v>0.45716798592788038</v>
      </c>
      <c r="W55" s="144">
        <f t="shared" si="95"/>
        <v>0.47687811586728557</v>
      </c>
      <c r="X55" s="144">
        <f t="shared" si="95"/>
        <v>0.46251301631377995</v>
      </c>
      <c r="Y55" s="144">
        <f t="shared" si="95"/>
        <v>0.43592832404758319</v>
      </c>
      <c r="Z55" s="144">
        <f t="shared" si="95"/>
        <v>0.45085124891263822</v>
      </c>
      <c r="AA55" s="144">
        <f t="shared" si="95"/>
        <v>0.44914982354828359</v>
      </c>
      <c r="AB55" s="144">
        <f t="shared" si="95"/>
        <v>0.44501758499413835</v>
      </c>
      <c r="AC55" s="144">
        <f t="shared" si="95"/>
        <v>0.43773157678056812</v>
      </c>
      <c r="AD55" s="144">
        <f t="shared" ca="1" si="95"/>
        <v>0.45833607060170944</v>
      </c>
      <c r="AE55" s="144">
        <f t="shared" ca="1" si="95"/>
        <v>0.48781663471732922</v>
      </c>
      <c r="AF55" s="144">
        <f t="shared" ca="1" si="95"/>
        <v>0.49129343337464021</v>
      </c>
      <c r="AG55" s="144">
        <f t="shared" ca="1" si="95"/>
        <v>0.49625959746452758</v>
      </c>
      <c r="AH55" s="144">
        <f t="shared" ca="1" si="95"/>
        <v>0.50083856447443209</v>
      </c>
      <c r="AI55" s="144">
        <f t="shared" ca="1" si="95"/>
        <v>0.50651081835664147</v>
      </c>
      <c r="AJ55" s="144">
        <f t="shared" ca="1" si="95"/>
        <v>0.5115398165029077</v>
      </c>
      <c r="AK55" s="144">
        <f t="shared" ca="1" si="95"/>
        <v>0.51746440069077593</v>
      </c>
      <c r="AL55" s="144">
        <f t="shared" ca="1" si="95"/>
        <v>0.52544776663945303</v>
      </c>
      <c r="AM55" s="144">
        <f t="shared" ca="1" si="95"/>
        <v>0.5335304310440151</v>
      </c>
      <c r="AN55" s="144">
        <f t="shared" ca="1" si="95"/>
        <v>0.53581838470987597</v>
      </c>
      <c r="AO55" s="6"/>
      <c r="AS55" s="15">
        <f t="shared" ca="1" si="86"/>
        <v>0.50290375338664328</v>
      </c>
      <c r="AT55" s="15">
        <f t="shared" si="87"/>
        <v>0.44184079626728368</v>
      </c>
    </row>
    <row r="56" spans="5:46" outlineLevel="1">
      <c r="E56" s="57" t="s">
        <v>126</v>
      </c>
      <c r="F56" s="38"/>
      <c r="G56" s="38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>
        <f t="shared" ref="R56:AN56" si="96">IFERROR(R19/R10,"na")</f>
        <v>8.8064371926687535E-2</v>
      </c>
      <c r="S56" s="144">
        <f t="shared" si="96"/>
        <v>0.15166602834163156</v>
      </c>
      <c r="T56" s="144">
        <f t="shared" si="96"/>
        <v>0.14355112946320137</v>
      </c>
      <c r="U56" s="144">
        <f t="shared" si="96"/>
        <v>0.2175580221997982</v>
      </c>
      <c r="V56" s="144">
        <f t="shared" si="96"/>
        <v>0.24467897977132805</v>
      </c>
      <c r="W56" s="144">
        <f t="shared" si="96"/>
        <v>0.26095925734914904</v>
      </c>
      <c r="X56" s="144">
        <f t="shared" si="96"/>
        <v>0.24557445331482125</v>
      </c>
      <c r="Y56" s="144">
        <f t="shared" si="96"/>
        <v>0.22692365607589218</v>
      </c>
      <c r="Z56" s="144">
        <f t="shared" si="96"/>
        <v>0.24245060270908414</v>
      </c>
      <c r="AA56" s="144">
        <f t="shared" si="96"/>
        <v>0.23013581435140626</v>
      </c>
      <c r="AB56" s="144">
        <f t="shared" si="96"/>
        <v>0.21101992966002345</v>
      </c>
      <c r="AC56" s="144">
        <f t="shared" si="96"/>
        <v>0.23435570193495264</v>
      </c>
      <c r="AD56" s="144">
        <f t="shared" si="96"/>
        <v>0.26803581185628927</v>
      </c>
      <c r="AE56" s="144">
        <f t="shared" ca="1" si="96"/>
        <v>0.27817375220438173</v>
      </c>
      <c r="AF56" s="144">
        <f t="shared" ca="1" si="96"/>
        <v>0.28570086984563664</v>
      </c>
      <c r="AG56" s="144">
        <f t="shared" ca="1" si="96"/>
        <v>0.29290324531554374</v>
      </c>
      <c r="AH56" s="144">
        <f t="shared" ca="1" si="96"/>
        <v>0.30008569209370628</v>
      </c>
      <c r="AI56" s="144">
        <f t="shared" ca="1" si="96"/>
        <v>0.3070590788843654</v>
      </c>
      <c r="AJ56" s="144">
        <f t="shared" ca="1" si="96"/>
        <v>0.31408437835357561</v>
      </c>
      <c r="AK56" s="144">
        <f t="shared" ca="1" si="96"/>
        <v>0.32095686144454666</v>
      </c>
      <c r="AL56" s="144">
        <f t="shared" ca="1" si="96"/>
        <v>0.32750658204459226</v>
      </c>
      <c r="AM56" s="144">
        <f t="shared" ca="1" si="96"/>
        <v>0.33399597967364475</v>
      </c>
      <c r="AN56" s="144">
        <f t="shared" ca="1" si="96"/>
        <v>0.33460448531298426</v>
      </c>
      <c r="AO56" s="6"/>
      <c r="AS56" s="15">
        <f t="shared" ca="1" si="86"/>
        <v>0.30285022517162818</v>
      </c>
      <c r="AT56" s="15">
        <f t="shared" si="87"/>
        <v>0.22572075468296565</v>
      </c>
    </row>
    <row r="57" spans="5:46" outlineLevel="1">
      <c r="E57" s="57" t="s">
        <v>211</v>
      </c>
      <c r="F57" s="38"/>
      <c r="G57" s="38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>
        <f t="shared" ref="R57:AN57" si="97">IFERROR(R25/R10,"na")</f>
        <v>-9.8345999105945471E-3</v>
      </c>
      <c r="S57" s="144">
        <f t="shared" si="97"/>
        <v>3.8682497127537345E-2</v>
      </c>
      <c r="T57" s="144">
        <f t="shared" si="97"/>
        <v>1.8217148409035707E-2</v>
      </c>
      <c r="U57" s="144">
        <f t="shared" si="97"/>
        <v>7.8102926337033293E-2</v>
      </c>
      <c r="V57" s="144">
        <f t="shared" si="97"/>
        <v>9.498680738786279E-2</v>
      </c>
      <c r="W57" s="144">
        <f t="shared" si="97"/>
        <v>0.10056730273336771</v>
      </c>
      <c r="X57" s="144">
        <f t="shared" si="97"/>
        <v>9.8229781325928495E-2</v>
      </c>
      <c r="Y57" s="144">
        <f t="shared" si="97"/>
        <v>0.20268031922903176</v>
      </c>
      <c r="Z57" s="144">
        <f t="shared" si="97"/>
        <v>0.13619982602212005</v>
      </c>
      <c r="AA57" s="144">
        <f t="shared" si="97"/>
        <v>0.12554806972516308</v>
      </c>
      <c r="AB57" s="144">
        <f t="shared" si="97"/>
        <v>0.10433763188745604</v>
      </c>
      <c r="AC57" s="144">
        <f t="shared" si="97"/>
        <v>0.14265129682997119</v>
      </c>
      <c r="AD57" s="144">
        <f t="shared" ca="1" si="97"/>
        <v>0.17188596775327478</v>
      </c>
      <c r="AE57" s="144">
        <f t="shared" ca="1" si="97"/>
        <v>0.17513035919805883</v>
      </c>
      <c r="AF57" s="144">
        <f t="shared" ca="1" si="97"/>
        <v>0.17942225388480942</v>
      </c>
      <c r="AG57" s="144">
        <f t="shared" ca="1" si="97"/>
        <v>0.18478605646377566</v>
      </c>
      <c r="AH57" s="144">
        <f t="shared" ca="1" si="97"/>
        <v>0.19024933213458686</v>
      </c>
      <c r="AI57" s="144">
        <f t="shared" ca="1" si="97"/>
        <v>0.19540424132836795</v>
      </c>
      <c r="AJ57" s="144">
        <f t="shared" ca="1" si="97"/>
        <v>0.2007342432546648</v>
      </c>
      <c r="AK57" s="144">
        <f t="shared" ca="1" si="97"/>
        <v>0.2058131497424539</v>
      </c>
      <c r="AL57" s="144">
        <f t="shared" ca="1" si="97"/>
        <v>0.21041953376782882</v>
      </c>
      <c r="AM57" s="144">
        <f t="shared" ca="1" si="97"/>
        <v>0.21506158050012988</v>
      </c>
      <c r="AN57" s="144">
        <f t="shared" ca="1" si="97"/>
        <v>0.21549834474993071</v>
      </c>
      <c r="AO57" s="6"/>
      <c r="AS57" s="15">
        <f t="shared" ca="1" si="86"/>
        <v>0.19289067180279509</v>
      </c>
      <c r="AT57" s="15">
        <f t="shared" si="87"/>
        <v>0.11015211098869701</v>
      </c>
    </row>
    <row r="58" spans="5:46" outlineLevel="1">
      <c r="E58" s="57" t="s">
        <v>353</v>
      </c>
      <c r="F58" s="38"/>
      <c r="G58" s="38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>
        <f t="shared" ref="R58:AN58" si="98">+(R152+R155+R156+R159)/R10</f>
        <v>0</v>
      </c>
      <c r="S58" s="144">
        <f t="shared" si="98"/>
        <v>8.8088854844887016E-3</v>
      </c>
      <c r="T58" s="144">
        <f t="shared" si="98"/>
        <v>-5.0522224921059025E-2</v>
      </c>
      <c r="U58" s="144">
        <f t="shared" si="98"/>
        <v>0.10696266397578204</v>
      </c>
      <c r="V58" s="144">
        <f t="shared" si="98"/>
        <v>9.797713280562885E-2</v>
      </c>
      <c r="W58" s="144">
        <f t="shared" si="98"/>
        <v>0.1566099363933299</v>
      </c>
      <c r="X58" s="144">
        <f t="shared" si="98"/>
        <v>0.19472405414786531</v>
      </c>
      <c r="Y58" s="144">
        <f t="shared" si="98"/>
        <v>0.13582291823520554</v>
      </c>
      <c r="Z58" s="144">
        <f t="shared" si="98"/>
        <v>0.15757425127376662</v>
      </c>
      <c r="AA58" s="144">
        <f t="shared" si="98"/>
        <v>0.16714789862046839</v>
      </c>
      <c r="AB58" s="144">
        <f t="shared" si="98"/>
        <v>0.28569753810082066</v>
      </c>
      <c r="AC58" s="144">
        <f t="shared" si="98"/>
        <v>0.15582544256895842</v>
      </c>
      <c r="AD58" s="144">
        <f t="shared" ca="1" si="98"/>
        <v>0.14184744287596179</v>
      </c>
      <c r="AE58" s="144">
        <f t="shared" ca="1" si="98"/>
        <v>0.15987259729618283</v>
      </c>
      <c r="AF58" s="144">
        <f t="shared" ca="1" si="98"/>
        <v>0.15577785412009082</v>
      </c>
      <c r="AG58" s="144">
        <f t="shared" ca="1" si="98"/>
        <v>0.15157199287351139</v>
      </c>
      <c r="AH58" s="144">
        <f t="shared" ca="1" si="98"/>
        <v>0.14627375364869044</v>
      </c>
      <c r="AI58" s="144">
        <f t="shared" ca="1" si="98"/>
        <v>0.14186598360553759</v>
      </c>
      <c r="AJ58" s="144">
        <f t="shared" ca="1" si="98"/>
        <v>0.1361226388651971</v>
      </c>
      <c r="AK58" s="144">
        <f t="shared" ca="1" si="98"/>
        <v>0.13931587395848158</v>
      </c>
      <c r="AL58" s="144">
        <f t="shared" ca="1" si="98"/>
        <v>0.14499328565338601</v>
      </c>
      <c r="AM58" s="144">
        <f t="shared" ca="1" si="98"/>
        <v>0.15071069824522937</v>
      </c>
      <c r="AN58" s="144">
        <f t="shared" ca="1" si="98"/>
        <v>0.15236641772483739</v>
      </c>
      <c r="AO58" s="6"/>
      <c r="AP58" s="144"/>
      <c r="AS58" s="15">
        <f t="shared" ca="1" si="86"/>
        <v>0.1468352121142269</v>
      </c>
      <c r="AT58" s="15">
        <f t="shared" si="87"/>
        <v>0.14078196112007668</v>
      </c>
    </row>
    <row r="59" spans="5:46" outlineLevel="1">
      <c r="E59" s="57" t="s">
        <v>368</v>
      </c>
      <c r="F59" s="38"/>
      <c r="G59" s="38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>
        <f t="shared" ref="R59:AN59" si="99">++(R152+R155+R156+R159)/(R25+R23+R24+R20+R12+R15+R16+R148+R77)</f>
        <v>0</v>
      </c>
      <c r="S59" s="144">
        <f t="shared" si="99"/>
        <v>2.4945770065075923E-2</v>
      </c>
      <c r="T59" s="144">
        <f t="shared" si="99"/>
        <v>-0.11711711711711711</v>
      </c>
      <c r="U59" s="144">
        <f t="shared" si="99"/>
        <v>0.23144104803493451</v>
      </c>
      <c r="V59" s="144">
        <f t="shared" si="99"/>
        <v>0.20493009565857248</v>
      </c>
      <c r="W59" s="144">
        <f t="shared" si="99"/>
        <v>0.32168079096045199</v>
      </c>
      <c r="X59" s="144">
        <f t="shared" si="99"/>
        <v>0.40666908300108734</v>
      </c>
      <c r="Y59" s="144">
        <f t="shared" si="99"/>
        <v>0.28508217446270545</v>
      </c>
      <c r="Z59" s="144">
        <f t="shared" si="99"/>
        <v>0.3282422987315558</v>
      </c>
      <c r="AA59" s="144">
        <f t="shared" si="99"/>
        <v>0.35889781859931114</v>
      </c>
      <c r="AB59" s="144">
        <f t="shared" si="99"/>
        <v>0.61978636826042721</v>
      </c>
      <c r="AC59" s="144">
        <f t="shared" si="99"/>
        <v>0.34299954689623924</v>
      </c>
      <c r="AD59" s="144">
        <f t="shared" ca="1" si="99"/>
        <v>0.30948348160715927</v>
      </c>
      <c r="AE59" s="144">
        <f t="shared" ca="1" si="99"/>
        <v>0.3277309257582468</v>
      </c>
      <c r="AF59" s="144">
        <f t="shared" ca="1" si="99"/>
        <v>0.31707701250975406</v>
      </c>
      <c r="AG59" s="144">
        <f t="shared" ca="1" si="99"/>
        <v>0.3054288393572997</v>
      </c>
      <c r="AH59" s="144">
        <f t="shared" ca="1" si="99"/>
        <v>0.29205768889260075</v>
      </c>
      <c r="AI59" s="144">
        <f t="shared" ca="1" si="99"/>
        <v>0.28008480463619184</v>
      </c>
      <c r="AJ59" s="144">
        <f t="shared" ca="1" si="99"/>
        <v>0.26610370194794675</v>
      </c>
      <c r="AK59" s="144">
        <f t="shared" ca="1" si="99"/>
        <v>0.26922793871907985</v>
      </c>
      <c r="AL59" s="144">
        <f t="shared" ca="1" si="99"/>
        <v>0.27594233881838193</v>
      </c>
      <c r="AM59" s="144">
        <f t="shared" ca="1" si="99"/>
        <v>0.28247816708471135</v>
      </c>
      <c r="AN59" s="144">
        <f t="shared" ca="1" si="99"/>
        <v>0.28436205638471634</v>
      </c>
      <c r="AO59" s="6"/>
      <c r="AS59" s="15">
        <f t="shared" ca="1" si="86"/>
        <v>0.29256148993313719</v>
      </c>
      <c r="AT59" s="15">
        <f t="shared" si="87"/>
        <v>0.29826121074881684</v>
      </c>
    </row>
    <row r="60" spans="5:46" outlineLevel="1">
      <c r="E60" s="57"/>
      <c r="F60" s="38"/>
      <c r="G60" s="38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6"/>
      <c r="AS60" s="15"/>
      <c r="AT60" s="15"/>
    </row>
    <row r="61" spans="5:46" outlineLevel="1">
      <c r="E61" s="301" t="s">
        <v>370</v>
      </c>
      <c r="F61" s="172"/>
      <c r="G61" s="172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6"/>
      <c r="AS61" s="15"/>
      <c r="AT61" s="15"/>
    </row>
    <row r="62" spans="5:46" outlineLevel="1">
      <c r="E62" s="57" t="s">
        <v>373</v>
      </c>
      <c r="F62" s="38"/>
      <c r="G62" s="38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61">
        <v>643</v>
      </c>
      <c r="T62" s="161">
        <v>1239</v>
      </c>
      <c r="U62" s="161">
        <v>1557</v>
      </c>
      <c r="V62" s="161">
        <v>1790</v>
      </c>
      <c r="W62" s="161">
        <v>1819</v>
      </c>
      <c r="X62" s="161">
        <v>1725</v>
      </c>
      <c r="Y62" s="161">
        <v>1950</v>
      </c>
      <c r="Z62" s="161">
        <v>2293</v>
      </c>
      <c r="AA62" s="161">
        <v>2407</v>
      </c>
      <c r="AB62" s="161">
        <v>1954</v>
      </c>
      <c r="AC62" s="161">
        <v>2269</v>
      </c>
      <c r="AD62" s="182">
        <f>+AD65*AD7</f>
        <v>3022.8798300565718</v>
      </c>
      <c r="AE62" s="182">
        <f t="shared" ref="AE62:AN62" ca="1" si="100">+AE65*AE7</f>
        <v>3324.660365348836</v>
      </c>
      <c r="AF62" s="182">
        <f t="shared" ca="1" si="100"/>
        <v>3519.858446966085</v>
      </c>
      <c r="AG62" s="182">
        <f t="shared" ca="1" si="100"/>
        <v>3709.912151964289</v>
      </c>
      <c r="AH62" s="182">
        <f t="shared" ca="1" si="100"/>
        <v>3931.7167876018866</v>
      </c>
      <c r="AI62" s="182">
        <f t="shared" ca="1" si="100"/>
        <v>4152.0515972976063</v>
      </c>
      <c r="AJ62" s="182">
        <f t="shared" ca="1" si="100"/>
        <v>4412.1081591464172</v>
      </c>
      <c r="AK62" s="182">
        <f t="shared" ca="1" si="100"/>
        <v>4674.9150359376126</v>
      </c>
      <c r="AL62" s="182">
        <f t="shared" ca="1" si="100"/>
        <v>4893.6993590686061</v>
      </c>
      <c r="AM62" s="182">
        <f t="shared" ca="1" si="100"/>
        <v>5110.1428189422004</v>
      </c>
      <c r="AN62" s="182">
        <f t="shared" ca="1" si="100"/>
        <v>5205.7178303674464</v>
      </c>
      <c r="AO62" s="6"/>
      <c r="AP62" s="6"/>
      <c r="AQ62" s="6"/>
      <c r="AR62" s="6"/>
      <c r="AS62" s="15"/>
      <c r="AT62" s="15"/>
    </row>
    <row r="63" spans="5:46" outlineLevel="1">
      <c r="E63" s="57" t="s">
        <v>371</v>
      </c>
      <c r="F63" s="38"/>
      <c r="G63" s="38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61">
        <v>93</v>
      </c>
      <c r="T63" s="161">
        <v>125</v>
      </c>
      <c r="U63" s="161">
        <v>153</v>
      </c>
      <c r="V63" s="161">
        <v>302</v>
      </c>
      <c r="W63" s="161">
        <v>328</v>
      </c>
      <c r="X63" s="161">
        <v>364</v>
      </c>
      <c r="Y63" s="161">
        <v>490</v>
      </c>
      <c r="Z63" s="161">
        <v>670</v>
      </c>
      <c r="AA63" s="161">
        <v>800</v>
      </c>
      <c r="AB63" s="161">
        <v>765</v>
      </c>
      <c r="AC63" s="161">
        <v>998</v>
      </c>
      <c r="AD63" s="182">
        <f>+AD66*AD8</f>
        <v>1050.3243800565642</v>
      </c>
      <c r="AE63" s="182">
        <f t="shared" ref="AE63:AN63" ca="1" si="101">+AE66*AE8</f>
        <v>1274.0499892979183</v>
      </c>
      <c r="AF63" s="182">
        <f t="shared" ca="1" si="101"/>
        <v>1425.6188594070836</v>
      </c>
      <c r="AG63" s="182">
        <f t="shared" ca="1" si="101"/>
        <v>1585.5766968654243</v>
      </c>
      <c r="AH63" s="182">
        <f t="shared" ca="1" si="101"/>
        <v>1770.614272883837</v>
      </c>
      <c r="AI63" s="182">
        <f t="shared" ca="1" si="101"/>
        <v>1967.679075942551</v>
      </c>
      <c r="AJ63" s="182">
        <f t="shared" ca="1" si="101"/>
        <v>2197.7175067941894</v>
      </c>
      <c r="AK63" s="182">
        <f t="shared" ca="1" si="101"/>
        <v>2444.9242673926742</v>
      </c>
      <c r="AL63" s="182">
        <f t="shared" ca="1" si="101"/>
        <v>2684.5378898719564</v>
      </c>
      <c r="AM63" s="182">
        <f t="shared" ca="1" si="101"/>
        <v>2937.7804262336094</v>
      </c>
      <c r="AN63" s="182">
        <f t="shared" ca="1" si="101"/>
        <v>3205.0128433232421</v>
      </c>
      <c r="AO63" s="6"/>
      <c r="AP63" s="6"/>
      <c r="AQ63" s="6"/>
      <c r="AR63" s="6"/>
      <c r="AS63" s="15"/>
      <c r="AT63" s="15"/>
    </row>
    <row r="64" spans="5:46" outlineLevel="1">
      <c r="E64" s="57" t="s">
        <v>376</v>
      </c>
      <c r="F64" s="38"/>
      <c r="G64" s="38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82">
        <f t="shared" ref="S64:AC64" si="102">+S13-S62-S63</f>
        <v>162</v>
      </c>
      <c r="T64" s="182">
        <f t="shared" si="102"/>
        <v>223</v>
      </c>
      <c r="U64" s="182">
        <f t="shared" si="102"/>
        <v>277</v>
      </c>
      <c r="V64" s="182">
        <f t="shared" si="102"/>
        <v>340</v>
      </c>
      <c r="W64" s="182">
        <f t="shared" si="102"/>
        <v>333</v>
      </c>
      <c r="X64" s="182">
        <f t="shared" si="102"/>
        <v>314</v>
      </c>
      <c r="Y64" s="182">
        <f t="shared" si="102"/>
        <v>329</v>
      </c>
      <c r="Z64" s="182">
        <f t="shared" si="102"/>
        <v>401</v>
      </c>
      <c r="AA64" s="182">
        <f t="shared" si="102"/>
        <v>463</v>
      </c>
      <c r="AB64" s="182">
        <f t="shared" si="102"/>
        <v>464</v>
      </c>
      <c r="AC64" s="182">
        <f t="shared" si="102"/>
        <v>586</v>
      </c>
      <c r="AD64" s="182">
        <f>+AD67*AD9</f>
        <v>750.80295000000012</v>
      </c>
      <c r="AE64" s="182">
        <f t="shared" ref="AE64:AN64" si="103">+AE67*AE9</f>
        <v>792.58150125000009</v>
      </c>
      <c r="AF64" s="182">
        <f t="shared" si="103"/>
        <v>836.66090025000028</v>
      </c>
      <c r="AG64" s="182">
        <f t="shared" si="103"/>
        <v>883.1667853968753</v>
      </c>
      <c r="AH64" s="182">
        <f t="shared" si="103"/>
        <v>932.2316068078128</v>
      </c>
      <c r="AI64" s="182">
        <f t="shared" si="103"/>
        <v>983.9949933963519</v>
      </c>
      <c r="AJ64" s="182">
        <f t="shared" si="103"/>
        <v>1038.6041396267256</v>
      </c>
      <c r="AK64" s="182">
        <f t="shared" si="103"/>
        <v>1096.2142129966455</v>
      </c>
      <c r="AL64" s="182">
        <f t="shared" si="103"/>
        <v>1156.9887833544906</v>
      </c>
      <c r="AM64" s="182">
        <f t="shared" si="103"/>
        <v>1221.1002752156287</v>
      </c>
      <c r="AN64" s="182">
        <f t="shared" si="103"/>
        <v>1288.7304443044943</v>
      </c>
      <c r="AO64" s="6"/>
      <c r="AP64" s="6"/>
      <c r="AQ64" s="6"/>
      <c r="AR64" s="6"/>
      <c r="AS64" s="15"/>
      <c r="AT64" s="15"/>
    </row>
    <row r="65" spans="5:46" outlineLevel="1">
      <c r="E65" s="57" t="s">
        <v>374</v>
      </c>
      <c r="F65" s="38"/>
      <c r="G65" s="38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>
        <f t="shared" ref="S65:AC65" si="104">+S62/S7</f>
        <v>0.32923707117255502</v>
      </c>
      <c r="T65" s="144">
        <f t="shared" si="104"/>
        <v>0.3886449184441656</v>
      </c>
      <c r="U65" s="144">
        <f t="shared" si="104"/>
        <v>0.4024295683639183</v>
      </c>
      <c r="V65" s="144">
        <f t="shared" si="104"/>
        <v>0.42396968261487444</v>
      </c>
      <c r="W65" s="144">
        <f t="shared" si="104"/>
        <v>0.42890827634991746</v>
      </c>
      <c r="X65" s="144">
        <f t="shared" si="104"/>
        <v>0.414066250600096</v>
      </c>
      <c r="Y65" s="144">
        <f t="shared" si="104"/>
        <v>0.41252379944996825</v>
      </c>
      <c r="Z65" s="144">
        <f t="shared" si="104"/>
        <v>0.41315315315315315</v>
      </c>
      <c r="AA65" s="144">
        <f t="shared" si="104"/>
        <v>0.38810061270557883</v>
      </c>
      <c r="AB65" s="144">
        <f t="shared" si="104"/>
        <v>0.35709064327485379</v>
      </c>
      <c r="AC65" s="144">
        <f t="shared" si="104"/>
        <v>0.37355943365162991</v>
      </c>
      <c r="AD65" s="252">
        <v>0.4</v>
      </c>
      <c r="AE65" s="252">
        <f t="shared" ref="AE65:AN66" si="105">+AD65+0.005</f>
        <v>0.40500000000000003</v>
      </c>
      <c r="AF65" s="252">
        <f t="shared" si="105"/>
        <v>0.41000000000000003</v>
      </c>
      <c r="AG65" s="252">
        <f t="shared" si="105"/>
        <v>0.41500000000000004</v>
      </c>
      <c r="AH65" s="252">
        <f t="shared" si="105"/>
        <v>0.42000000000000004</v>
      </c>
      <c r="AI65" s="252">
        <f t="shared" si="105"/>
        <v>0.42500000000000004</v>
      </c>
      <c r="AJ65" s="252">
        <f t="shared" si="105"/>
        <v>0.43000000000000005</v>
      </c>
      <c r="AK65" s="252">
        <f t="shared" si="105"/>
        <v>0.43500000000000005</v>
      </c>
      <c r="AL65" s="252">
        <f t="shared" si="105"/>
        <v>0.44000000000000006</v>
      </c>
      <c r="AM65" s="252">
        <f t="shared" si="105"/>
        <v>0.44500000000000006</v>
      </c>
      <c r="AN65" s="252">
        <v>0.44</v>
      </c>
      <c r="AO65" s="6"/>
      <c r="AP65" s="6"/>
      <c r="AQ65" s="6"/>
      <c r="AR65" s="6"/>
      <c r="AS65" s="15"/>
      <c r="AT65" s="15"/>
    </row>
    <row r="66" spans="5:46" outlineLevel="1">
      <c r="E66" s="57" t="s">
        <v>372</v>
      </c>
      <c r="F66" s="38"/>
      <c r="G66" s="38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>
        <f>+S63/S8</f>
        <v>0.46969696969696972</v>
      </c>
      <c r="T66" s="144">
        <f t="shared" ref="T66:AC66" si="106">+T63/T8</f>
        <v>0.46816479400749061</v>
      </c>
      <c r="U66" s="144">
        <f t="shared" si="106"/>
        <v>0.46788990825688076</v>
      </c>
      <c r="V66" s="144">
        <f t="shared" si="106"/>
        <v>0.5058626465661642</v>
      </c>
      <c r="W66" s="144">
        <f t="shared" si="106"/>
        <v>0.4632768361581921</v>
      </c>
      <c r="X66" s="144">
        <f t="shared" si="106"/>
        <v>0.4696774193548387</v>
      </c>
      <c r="Y66" s="144">
        <f t="shared" si="106"/>
        <v>0.4959514170040486</v>
      </c>
      <c r="Z66" s="144">
        <f t="shared" si="106"/>
        <v>0.48201438848920863</v>
      </c>
      <c r="AA66" s="144">
        <f t="shared" si="106"/>
        <v>0.45402951191827468</v>
      </c>
      <c r="AB66" s="144">
        <f t="shared" si="106"/>
        <v>0.45863309352517984</v>
      </c>
      <c r="AC66" s="144">
        <f t="shared" si="106"/>
        <v>0.46788560712611343</v>
      </c>
      <c r="AD66" s="252">
        <v>0.48</v>
      </c>
      <c r="AE66" s="252">
        <v>0.505</v>
      </c>
      <c r="AF66" s="252">
        <f t="shared" si="105"/>
        <v>0.51</v>
      </c>
      <c r="AG66" s="252">
        <f t="shared" si="105"/>
        <v>0.51500000000000001</v>
      </c>
      <c r="AH66" s="252">
        <f t="shared" si="105"/>
        <v>0.52</v>
      </c>
      <c r="AI66" s="252">
        <f t="shared" si="105"/>
        <v>0.52500000000000002</v>
      </c>
      <c r="AJ66" s="252">
        <f t="shared" si="105"/>
        <v>0.53</v>
      </c>
      <c r="AK66" s="252">
        <f t="shared" si="105"/>
        <v>0.53500000000000003</v>
      </c>
      <c r="AL66" s="252">
        <f t="shared" si="105"/>
        <v>0.54</v>
      </c>
      <c r="AM66" s="252">
        <f t="shared" si="105"/>
        <v>0.54500000000000004</v>
      </c>
      <c r="AN66" s="252">
        <f t="shared" si="105"/>
        <v>0.55000000000000004</v>
      </c>
      <c r="AO66" s="6"/>
      <c r="AP66" s="6"/>
      <c r="AQ66" s="6"/>
      <c r="AR66" s="6"/>
      <c r="AS66" s="15"/>
      <c r="AT66" s="15"/>
    </row>
    <row r="67" spans="5:46" outlineLevel="1">
      <c r="E67" s="57" t="s">
        <v>375</v>
      </c>
      <c r="F67" s="38"/>
      <c r="G67" s="38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>
        <f>+S64/S9</f>
        <v>0.35217391304347828</v>
      </c>
      <c r="T67" s="144">
        <f t="shared" ref="T67:AC67" si="107">+T64/T9</f>
        <v>0.3368580060422961</v>
      </c>
      <c r="U67" s="144">
        <f t="shared" si="107"/>
        <v>0.36495388669301715</v>
      </c>
      <c r="V67" s="144">
        <f t="shared" si="107"/>
        <v>0.39260969976905313</v>
      </c>
      <c r="W67" s="144">
        <f t="shared" si="107"/>
        <v>0.38364055299539168</v>
      </c>
      <c r="X67" s="144">
        <f t="shared" si="107"/>
        <v>0.38246041412911086</v>
      </c>
      <c r="Y67" s="144">
        <f t="shared" si="107"/>
        <v>0.35529157667386607</v>
      </c>
      <c r="Z67" s="144">
        <f t="shared" si="107"/>
        <v>0.36224028906955735</v>
      </c>
      <c r="AA67" s="144">
        <f t="shared" si="107"/>
        <v>0.33381398702235038</v>
      </c>
      <c r="AB67" s="144">
        <f t="shared" si="107"/>
        <v>0.33381294964028779</v>
      </c>
      <c r="AC67" s="144">
        <f t="shared" si="107"/>
        <v>0.38833664678595098</v>
      </c>
      <c r="AD67" s="252">
        <v>0.46500000000000002</v>
      </c>
      <c r="AE67" s="252">
        <f>+AD67+0.0025</f>
        <v>0.46750000000000003</v>
      </c>
      <c r="AF67" s="252">
        <f t="shared" ref="AF67:AN67" si="108">+AE67+0.0025</f>
        <v>0.47000000000000003</v>
      </c>
      <c r="AG67" s="252">
        <f t="shared" si="108"/>
        <v>0.47250000000000003</v>
      </c>
      <c r="AH67" s="252">
        <f t="shared" si="108"/>
        <v>0.47500000000000003</v>
      </c>
      <c r="AI67" s="252">
        <f t="shared" si="108"/>
        <v>0.47750000000000004</v>
      </c>
      <c r="AJ67" s="252">
        <f t="shared" si="108"/>
        <v>0.48000000000000004</v>
      </c>
      <c r="AK67" s="252">
        <f t="shared" si="108"/>
        <v>0.48250000000000004</v>
      </c>
      <c r="AL67" s="252">
        <f t="shared" si="108"/>
        <v>0.48500000000000004</v>
      </c>
      <c r="AM67" s="252">
        <f t="shared" si="108"/>
        <v>0.48750000000000004</v>
      </c>
      <c r="AN67" s="252">
        <f t="shared" si="108"/>
        <v>0.49000000000000005</v>
      </c>
      <c r="AO67" s="6"/>
      <c r="AP67" s="6"/>
      <c r="AQ67" s="6"/>
      <c r="AR67" s="6"/>
      <c r="AS67" s="15"/>
      <c r="AT67" s="15"/>
    </row>
    <row r="68" spans="5:46" outlineLevel="1">
      <c r="E68" s="302" t="s">
        <v>377</v>
      </c>
      <c r="F68" s="66"/>
      <c r="G68" s="66"/>
      <c r="H68" s="303"/>
      <c r="I68" s="303"/>
      <c r="J68" s="303"/>
      <c r="K68" s="303"/>
      <c r="L68" s="303"/>
      <c r="M68" s="303"/>
      <c r="N68" s="303"/>
      <c r="O68" s="303"/>
      <c r="P68" s="303"/>
      <c r="Q68" s="303"/>
      <c r="R68" s="303"/>
      <c r="S68" s="303">
        <f t="shared" ref="S68:AD68" si="109">+SUM(S62:S64)/S10</f>
        <v>0.34392952891612411</v>
      </c>
      <c r="T68" s="303">
        <f t="shared" si="109"/>
        <v>0.38547486033519551</v>
      </c>
      <c r="U68" s="303">
        <f t="shared" si="109"/>
        <v>0.40100908173562061</v>
      </c>
      <c r="V68" s="303">
        <f t="shared" si="109"/>
        <v>0.42779243623570801</v>
      </c>
      <c r="W68" s="303">
        <f t="shared" si="109"/>
        <v>0.42633659962179815</v>
      </c>
      <c r="X68" s="303">
        <f t="shared" si="109"/>
        <v>0.4170426935091982</v>
      </c>
      <c r="Y68" s="303">
        <f t="shared" si="109"/>
        <v>0.41695527781960551</v>
      </c>
      <c r="Z68" s="303">
        <f t="shared" si="109"/>
        <v>0.41804399154964583</v>
      </c>
      <c r="AA68" s="303">
        <f t="shared" si="109"/>
        <v>0.39247139343385734</v>
      </c>
      <c r="AB68" s="303">
        <f t="shared" si="109"/>
        <v>0.3731535756154748</v>
      </c>
      <c r="AC68" s="303">
        <f t="shared" si="109"/>
        <v>0.39656237134623301</v>
      </c>
      <c r="AD68" s="303">
        <f t="shared" si="109"/>
        <v>0.42464831699446021</v>
      </c>
      <c r="AE68" s="303">
        <f t="shared" ref="AE68:AN68" ca="1" si="110">+SUM(AE62:AE64)/AE10</f>
        <v>0.43382750596215053</v>
      </c>
      <c r="AF68" s="303">
        <f t="shared" ca="1" si="110"/>
        <v>0.43935613646167215</v>
      </c>
      <c r="AG68" s="303">
        <f t="shared" ca="1" si="110"/>
        <v>0.44490855788161748</v>
      </c>
      <c r="AH68" s="303">
        <f t="shared" ca="1" si="110"/>
        <v>0.45044673066974489</v>
      </c>
      <c r="AI68" s="303">
        <f t="shared" ca="1" si="110"/>
        <v>0.45600380373736843</v>
      </c>
      <c r="AJ68" s="303">
        <f t="shared" ca="1" si="110"/>
        <v>0.46155199296559346</v>
      </c>
      <c r="AK68" s="303">
        <f t="shared" ca="1" si="110"/>
        <v>0.46711769431085876</v>
      </c>
      <c r="AL68" s="303">
        <f t="shared" ca="1" si="110"/>
        <v>0.47271213888891755</v>
      </c>
      <c r="AM68" s="303">
        <f t="shared" ca="1" si="110"/>
        <v>0.47830960349253571</v>
      </c>
      <c r="AN68" s="303">
        <f t="shared" ca="1" si="110"/>
        <v>0.47807597106076277</v>
      </c>
      <c r="AO68" s="6"/>
      <c r="AP68" s="6"/>
      <c r="AQ68" s="6"/>
      <c r="AR68" s="6"/>
      <c r="AS68" s="15"/>
      <c r="AT68" s="15"/>
    </row>
    <row r="69" spans="5:46" outlineLevel="1">
      <c r="E69" s="57"/>
      <c r="F69" s="38"/>
      <c r="G69" s="38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28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6"/>
      <c r="AP69" s="6"/>
      <c r="AQ69" s="6"/>
      <c r="AR69" s="6"/>
      <c r="AS69" s="15"/>
      <c r="AT69" s="15"/>
    </row>
    <row r="70" spans="5:46" outlineLevel="1">
      <c r="E70" s="129" t="s">
        <v>357</v>
      </c>
      <c r="F70" s="38"/>
      <c r="G70" s="38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61">
        <v>529</v>
      </c>
      <c r="T70" s="161">
        <v>836</v>
      </c>
      <c r="U70" s="161">
        <v>832</v>
      </c>
      <c r="V70" s="161">
        <v>881</v>
      </c>
      <c r="W70" s="161">
        <v>897</v>
      </c>
      <c r="X70" s="161">
        <v>887</v>
      </c>
      <c r="Y70" s="161">
        <v>997</v>
      </c>
      <c r="Z70" s="161">
        <v>1197</v>
      </c>
      <c r="AA70" s="161">
        <v>1175</v>
      </c>
      <c r="AB70" s="161">
        <v>1165</v>
      </c>
      <c r="AC70" s="161">
        <v>1345</v>
      </c>
      <c r="AD70" s="161">
        <f>1343+106</f>
        <v>1449</v>
      </c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6"/>
      <c r="AP70" s="6"/>
      <c r="AQ70" s="6"/>
      <c r="AR70" s="6"/>
      <c r="AS70" s="15"/>
      <c r="AT70" s="15"/>
    </row>
    <row r="71" spans="5:46" outlineLevel="1">
      <c r="E71" s="57" t="s">
        <v>358</v>
      </c>
      <c r="F71" s="38"/>
      <c r="G71" s="38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284">
        <f t="shared" ref="S71:AD71" si="111">+S10/S70</f>
        <v>4.935727788279773</v>
      </c>
      <c r="T71" s="284">
        <f t="shared" si="111"/>
        <v>4.9246411483253585</v>
      </c>
      <c r="U71" s="284">
        <f t="shared" si="111"/>
        <v>5.9555288461538458</v>
      </c>
      <c r="V71" s="284">
        <f t="shared" si="111"/>
        <v>6.452894438138479</v>
      </c>
      <c r="W71" s="284">
        <f t="shared" si="111"/>
        <v>6.4849498327759196</v>
      </c>
      <c r="X71" s="284">
        <f t="shared" si="111"/>
        <v>6.4960541149943634</v>
      </c>
      <c r="Y71" s="284">
        <f t="shared" si="111"/>
        <v>6.6609829488465397</v>
      </c>
      <c r="Z71" s="284">
        <f t="shared" si="111"/>
        <v>6.7226399331662492</v>
      </c>
      <c r="AA71" s="284">
        <f t="shared" si="111"/>
        <v>7.9582978723404256</v>
      </c>
      <c r="AB71" s="284">
        <f t="shared" si="111"/>
        <v>7.3218884120171674</v>
      </c>
      <c r="AC71" s="284">
        <f t="shared" si="111"/>
        <v>7.2237918215613384</v>
      </c>
      <c r="AD71" s="284">
        <f t="shared" si="111"/>
        <v>7.8398932829026498</v>
      </c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6"/>
      <c r="AP71" s="6"/>
      <c r="AQ71" s="6"/>
      <c r="AR71" s="6"/>
      <c r="AS71" s="15"/>
      <c r="AT71" s="15"/>
    </row>
    <row r="72" spans="5:46" outlineLevel="1">
      <c r="E72" s="57"/>
      <c r="F72" s="38"/>
      <c r="G72" s="38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6"/>
    </row>
    <row r="73" spans="5:46" outlineLevel="1">
      <c r="E73" s="129" t="s">
        <v>295</v>
      </c>
      <c r="F73" s="38"/>
      <c r="G73" s="38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6"/>
    </row>
    <row r="74" spans="5:46" outlineLevel="1">
      <c r="E74" s="130" t="s">
        <v>255</v>
      </c>
      <c r="F74" s="38"/>
      <c r="G74" s="38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63">
        <v>0</v>
      </c>
      <c r="S74" s="163">
        <v>19</v>
      </c>
      <c r="T74" s="163">
        <v>111</v>
      </c>
      <c r="U74" s="163">
        <v>9</v>
      </c>
      <c r="V74" s="163">
        <v>11</v>
      </c>
      <c r="W74" s="163">
        <v>-26</v>
      </c>
      <c r="X74" s="163">
        <v>0</v>
      </c>
      <c r="Y74" s="163">
        <v>50</v>
      </c>
      <c r="Z74" s="163">
        <v>36</v>
      </c>
      <c r="AA74" s="163">
        <v>1</v>
      </c>
      <c r="AB74" s="163">
        <v>0</v>
      </c>
      <c r="AC74" s="163">
        <v>3</v>
      </c>
      <c r="AD74" s="44">
        <v>0</v>
      </c>
      <c r="AE74" s="44">
        <v>0</v>
      </c>
      <c r="AF74" s="44">
        <v>0</v>
      </c>
      <c r="AG74" s="44">
        <v>0</v>
      </c>
      <c r="AH74" s="44">
        <v>0</v>
      </c>
      <c r="AI74" s="44">
        <v>0</v>
      </c>
      <c r="AJ74" s="44">
        <v>0</v>
      </c>
      <c r="AK74" s="44">
        <v>0</v>
      </c>
      <c r="AL74" s="44">
        <v>0</v>
      </c>
      <c r="AM74" s="44">
        <v>0</v>
      </c>
      <c r="AN74" s="44">
        <v>0</v>
      </c>
      <c r="AO74" s="6"/>
    </row>
    <row r="75" spans="5:46" outlineLevel="1">
      <c r="E75" s="130" t="s">
        <v>256</v>
      </c>
      <c r="F75" s="38"/>
      <c r="G75" s="38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63">
        <v>34</v>
      </c>
      <c r="S75" s="163">
        <v>19</v>
      </c>
      <c r="T75" s="163">
        <v>99</v>
      </c>
      <c r="U75" s="163">
        <v>12</v>
      </c>
      <c r="V75" s="163">
        <v>-1</v>
      </c>
      <c r="W75" s="163">
        <v>6</v>
      </c>
      <c r="X75" s="163">
        <v>14</v>
      </c>
      <c r="Y75" s="163">
        <v>50</v>
      </c>
      <c r="Z75" s="163">
        <v>31</v>
      </c>
      <c r="AA75" s="163">
        <v>18</v>
      </c>
      <c r="AB75" s="163">
        <v>17</v>
      </c>
      <c r="AC75" s="163">
        <v>2</v>
      </c>
      <c r="AD75" s="44">
        <v>0</v>
      </c>
      <c r="AE75" s="44">
        <v>0</v>
      </c>
      <c r="AF75" s="44">
        <v>0</v>
      </c>
      <c r="AG75" s="44">
        <v>0</v>
      </c>
      <c r="AH75" s="44">
        <v>0</v>
      </c>
      <c r="AI75" s="44">
        <v>0</v>
      </c>
      <c r="AJ75" s="44">
        <v>0</v>
      </c>
      <c r="AK75" s="44">
        <v>0</v>
      </c>
      <c r="AL75" s="44">
        <v>0</v>
      </c>
      <c r="AM75" s="44">
        <v>0</v>
      </c>
      <c r="AN75" s="44">
        <v>0</v>
      </c>
      <c r="AO75" s="6"/>
    </row>
    <row r="76" spans="5:46" outlineLevel="1">
      <c r="E76" s="129" t="s">
        <v>86</v>
      </c>
      <c r="F76" s="38"/>
      <c r="G76" s="38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6"/>
    </row>
    <row r="77" spans="5:46" outlineLevel="1">
      <c r="E77" s="130" t="s">
        <v>296</v>
      </c>
      <c r="F77" s="38"/>
      <c r="G77" s="38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63"/>
      <c r="S77" s="163"/>
      <c r="T77" s="163">
        <v>37</v>
      </c>
      <c r="U77" s="163">
        <v>45</v>
      </c>
      <c r="V77" s="163">
        <v>35</v>
      </c>
      <c r="W77" s="163">
        <v>29</v>
      </c>
      <c r="X77" s="163">
        <v>35</v>
      </c>
      <c r="Y77" s="163">
        <v>82</v>
      </c>
      <c r="Z77" s="163">
        <v>66</v>
      </c>
      <c r="AA77" s="163">
        <v>75</v>
      </c>
      <c r="AB77" s="163">
        <v>49</v>
      </c>
      <c r="AC77" s="163">
        <v>37</v>
      </c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6"/>
    </row>
    <row r="78" spans="5:46" outlineLevel="1">
      <c r="E78" s="130"/>
      <c r="F78" s="38"/>
      <c r="G78" s="38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6"/>
    </row>
    <row r="79" spans="5:46" outlineLevel="1">
      <c r="E79" s="212" t="s">
        <v>327</v>
      </c>
      <c r="F79" s="213"/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13"/>
      <c r="R79" s="213"/>
      <c r="S79" s="213"/>
      <c r="T79" s="213"/>
      <c r="U79" s="213"/>
      <c r="V79" s="213"/>
      <c r="W79" s="213"/>
      <c r="X79" s="213"/>
      <c r="Y79" s="213"/>
      <c r="Z79" s="213"/>
      <c r="AA79" s="213"/>
      <c r="AB79" s="213"/>
      <c r="AC79" s="213"/>
      <c r="AD79" s="214"/>
      <c r="AE79" s="214"/>
      <c r="AF79" s="214"/>
      <c r="AG79" s="214"/>
      <c r="AH79" s="214"/>
      <c r="AI79" s="214"/>
      <c r="AJ79" s="214"/>
      <c r="AK79" s="214"/>
      <c r="AL79" s="214"/>
      <c r="AM79" s="214"/>
      <c r="AN79" s="214"/>
      <c r="AO79" s="6"/>
    </row>
    <row r="80" spans="5:46" outlineLevel="1">
      <c r="E80" s="130" t="s">
        <v>316</v>
      </c>
      <c r="F80" s="38"/>
      <c r="G80" s="38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63">
        <v>41</v>
      </c>
      <c r="S80" s="163">
        <f>66+2</f>
        <v>68</v>
      </c>
      <c r="T80" s="163">
        <f>125+2</f>
        <v>127</v>
      </c>
      <c r="U80" s="163">
        <f>176+6</f>
        <v>182</v>
      </c>
      <c r="V80" s="163">
        <f>229+11</f>
        <v>240</v>
      </c>
      <c r="W80" s="163">
        <f>227+8</f>
        <v>235</v>
      </c>
      <c r="X80" s="163">
        <f>204+4</f>
        <v>208</v>
      </c>
      <c r="Y80" s="163">
        <f>220+4</f>
        <v>224</v>
      </c>
      <c r="Z80" s="163">
        <f>278+6</f>
        <v>284</v>
      </c>
      <c r="AA80" s="163">
        <f>313+6</f>
        <v>319</v>
      </c>
      <c r="AB80" s="163">
        <f>332+8</f>
        <v>340</v>
      </c>
      <c r="AC80" s="163">
        <f>431+10</f>
        <v>441</v>
      </c>
      <c r="AD80" s="44">
        <f>+AD81-AD82</f>
        <v>375</v>
      </c>
      <c r="AE80" s="44">
        <f>+AE81-AE82</f>
        <v>294.36189750000005</v>
      </c>
      <c r="AF80" s="44">
        <f>+AF81-AF82</f>
        <v>303.19275442500003</v>
      </c>
      <c r="AG80" s="44">
        <f t="shared" ref="AG80:AN80" si="112">+AG81-AG82</f>
        <v>312.28853705775009</v>
      </c>
      <c r="AH80" s="44">
        <f t="shared" si="112"/>
        <v>321.65719316948264</v>
      </c>
      <c r="AI80" s="44">
        <f t="shared" si="112"/>
        <v>331.30690896456713</v>
      </c>
      <c r="AJ80" s="44">
        <f t="shared" si="112"/>
        <v>341.24611623350404</v>
      </c>
      <c r="AK80" s="44">
        <f t="shared" si="112"/>
        <v>351.48349972050914</v>
      </c>
      <c r="AL80" s="44">
        <f t="shared" si="112"/>
        <v>362.02800471212447</v>
      </c>
      <c r="AM80" s="44">
        <f t="shared" si="112"/>
        <v>372.88884485348819</v>
      </c>
      <c r="AN80" s="44">
        <f t="shared" si="112"/>
        <v>384.07551019909283</v>
      </c>
      <c r="AO80" s="6"/>
    </row>
    <row r="81" spans="1:46" outlineLevel="1">
      <c r="E81" s="130" t="s">
        <v>317</v>
      </c>
      <c r="F81" s="38"/>
      <c r="G81" s="38"/>
      <c r="H81" s="144"/>
      <c r="I81" s="144"/>
      <c r="J81" s="144"/>
      <c r="K81" s="144"/>
      <c r="L81" s="144"/>
      <c r="M81" s="144"/>
      <c r="N81" s="144"/>
      <c r="O81" s="144"/>
      <c r="P81" s="144"/>
      <c r="Q81" s="44">
        <f t="shared" ref="Q81" si="113">+Q156</f>
        <v>0</v>
      </c>
      <c r="R81" s="44">
        <f t="shared" ref="R81" si="114">+R156</f>
        <v>0</v>
      </c>
      <c r="S81" s="44">
        <f t="shared" ref="S81" si="115">+S156</f>
        <v>221</v>
      </c>
      <c r="T81" s="44">
        <f t="shared" ref="T81" si="116">+T156</f>
        <v>430</v>
      </c>
      <c r="U81" s="44">
        <f t="shared" ref="U81" si="117">+U156</f>
        <v>516</v>
      </c>
      <c r="V81" s="44">
        <f t="shared" ref="V81" si="118">+V156</f>
        <v>577</v>
      </c>
      <c r="W81" s="44">
        <f t="shared" ref="W81" si="119">+W156</f>
        <v>555</v>
      </c>
      <c r="X81" s="44">
        <f t="shared" ref="X81" si="120">+X156</f>
        <v>510</v>
      </c>
      <c r="Y81" s="44">
        <f t="shared" ref="Y81" si="121">+Y156</f>
        <v>566</v>
      </c>
      <c r="Z81" s="44">
        <f t="shared" ref="Z81:AN81" si="122">+Z156</f>
        <v>687</v>
      </c>
      <c r="AA81" s="44">
        <f t="shared" si="122"/>
        <v>868</v>
      </c>
      <c r="AB81" s="44">
        <f t="shared" si="122"/>
        <v>900</v>
      </c>
      <c r="AC81" s="44">
        <f t="shared" si="122"/>
        <v>998</v>
      </c>
      <c r="AD81" s="44">
        <f t="shared" si="122"/>
        <v>1000</v>
      </c>
      <c r="AE81" s="44">
        <f t="shared" si="122"/>
        <v>784.96506000000011</v>
      </c>
      <c r="AF81" s="44">
        <f t="shared" si="122"/>
        <v>808.51401180000005</v>
      </c>
      <c r="AG81" s="44">
        <f t="shared" si="122"/>
        <v>832.76943215400013</v>
      </c>
      <c r="AH81" s="44">
        <f t="shared" si="122"/>
        <v>857.75251511862018</v>
      </c>
      <c r="AI81" s="44">
        <f t="shared" si="122"/>
        <v>883.48509057217882</v>
      </c>
      <c r="AJ81" s="44">
        <f t="shared" si="122"/>
        <v>909.98964328934414</v>
      </c>
      <c r="AK81" s="44">
        <f t="shared" si="122"/>
        <v>937.28933258802442</v>
      </c>
      <c r="AL81" s="44">
        <f t="shared" si="122"/>
        <v>965.40801256566522</v>
      </c>
      <c r="AM81" s="44">
        <f t="shared" si="122"/>
        <v>994.37025294263515</v>
      </c>
      <c r="AN81" s="44">
        <f t="shared" si="122"/>
        <v>1024.2013605309141</v>
      </c>
      <c r="AO81" s="6"/>
    </row>
    <row r="82" spans="1:46" outlineLevel="1">
      <c r="E82" s="130" t="s">
        <v>318</v>
      </c>
      <c r="Q82" s="6">
        <f t="shared" ref="Q82" si="123">+Q81-Q80</f>
        <v>0</v>
      </c>
      <c r="R82" s="6">
        <f t="shared" ref="R82" si="124">+R81-R80</f>
        <v>-41</v>
      </c>
      <c r="S82" s="6">
        <f t="shared" ref="S82" si="125">+S81-S80</f>
        <v>153</v>
      </c>
      <c r="T82" s="6">
        <f t="shared" ref="T82" si="126">+T81-T80</f>
        <v>303</v>
      </c>
      <c r="U82" s="6">
        <f t="shared" ref="U82" si="127">+U81-U80</f>
        <v>334</v>
      </c>
      <c r="V82" s="6">
        <f t="shared" ref="V82" si="128">+V81-V80</f>
        <v>337</v>
      </c>
      <c r="W82" s="6">
        <f t="shared" ref="W82" si="129">+W81-W80</f>
        <v>320</v>
      </c>
      <c r="X82" s="6">
        <f t="shared" ref="X82" si="130">+X81-X80</f>
        <v>302</v>
      </c>
      <c r="Y82" s="6">
        <f t="shared" ref="Y82" si="131">+Y81-Y80</f>
        <v>342</v>
      </c>
      <c r="Z82" s="6">
        <f t="shared" ref="Z82:AC82" si="132">+Z81-Z80</f>
        <v>403</v>
      </c>
      <c r="AA82" s="6">
        <f t="shared" si="132"/>
        <v>549</v>
      </c>
      <c r="AB82" s="6">
        <f t="shared" si="132"/>
        <v>560</v>
      </c>
      <c r="AC82" s="6">
        <f t="shared" si="132"/>
        <v>557</v>
      </c>
      <c r="AD82" s="6">
        <f>+AD81/AD83</f>
        <v>625</v>
      </c>
      <c r="AE82" s="6">
        <f t="shared" ref="AE82:AN82" si="133">+AE81/AE83</f>
        <v>490.60316250000005</v>
      </c>
      <c r="AF82" s="6">
        <f t="shared" si="133"/>
        <v>505.32125737500002</v>
      </c>
      <c r="AG82" s="6">
        <f t="shared" si="133"/>
        <v>520.48089509625004</v>
      </c>
      <c r="AH82" s="6">
        <f t="shared" si="133"/>
        <v>536.09532194913754</v>
      </c>
      <c r="AI82" s="6">
        <f t="shared" si="133"/>
        <v>552.17818160761169</v>
      </c>
      <c r="AJ82" s="6">
        <f t="shared" si="133"/>
        <v>568.7435270558401</v>
      </c>
      <c r="AK82" s="6">
        <f t="shared" si="133"/>
        <v>585.80583286751528</v>
      </c>
      <c r="AL82" s="6">
        <f t="shared" si="133"/>
        <v>603.38000785354075</v>
      </c>
      <c r="AM82" s="6">
        <f t="shared" si="133"/>
        <v>621.48140808914695</v>
      </c>
      <c r="AN82" s="6">
        <f t="shared" si="133"/>
        <v>640.12585033182131</v>
      </c>
      <c r="AO82" s="6"/>
    </row>
    <row r="83" spans="1:46" outlineLevel="1">
      <c r="E83" s="162" t="s">
        <v>319</v>
      </c>
      <c r="Q83" s="209" t="e">
        <f t="shared" ref="Q83" si="134">+Q81/Q82</f>
        <v>#DIV/0!</v>
      </c>
      <c r="R83" s="209">
        <f t="shared" ref="R83" si="135">+R81/R82</f>
        <v>0</v>
      </c>
      <c r="S83" s="209">
        <f t="shared" ref="S83" si="136">+S81/S82</f>
        <v>1.4444444444444444</v>
      </c>
      <c r="T83" s="209">
        <f t="shared" ref="T83" si="137">+T81/T82</f>
        <v>1.4191419141914192</v>
      </c>
      <c r="U83" s="209">
        <f t="shared" ref="U83" si="138">+U81/U82</f>
        <v>1.5449101796407185</v>
      </c>
      <c r="V83" s="209">
        <f t="shared" ref="V83" si="139">+V81/V82</f>
        <v>1.7121661721068249</v>
      </c>
      <c r="W83" s="209">
        <f t="shared" ref="W83" si="140">+W81/W82</f>
        <v>1.734375</v>
      </c>
      <c r="X83" s="209">
        <f t="shared" ref="X83" si="141">+X81/X82</f>
        <v>1.6887417218543046</v>
      </c>
      <c r="Y83" s="209">
        <f t="shared" ref="Y83" si="142">+Y81/Y82</f>
        <v>1.6549707602339181</v>
      </c>
      <c r="Z83" s="209">
        <f t="shared" ref="Z83:AC83" si="143">+Z81/Z82</f>
        <v>1.7047146401985112</v>
      </c>
      <c r="AA83" s="209">
        <f t="shared" si="143"/>
        <v>1.5810564663023678</v>
      </c>
      <c r="AB83" s="209">
        <f t="shared" si="143"/>
        <v>1.6071428571428572</v>
      </c>
      <c r="AC83" s="209">
        <f t="shared" si="143"/>
        <v>1.7917414721723519</v>
      </c>
      <c r="AD83" s="210">
        <v>1.6</v>
      </c>
      <c r="AE83" s="210">
        <f>+AD83</f>
        <v>1.6</v>
      </c>
      <c r="AF83" s="210">
        <f t="shared" ref="AF83:AN83" si="144">+AE83</f>
        <v>1.6</v>
      </c>
      <c r="AG83" s="210">
        <f t="shared" si="144"/>
        <v>1.6</v>
      </c>
      <c r="AH83" s="210">
        <f t="shared" si="144"/>
        <v>1.6</v>
      </c>
      <c r="AI83" s="210">
        <f t="shared" si="144"/>
        <v>1.6</v>
      </c>
      <c r="AJ83" s="210">
        <f t="shared" si="144"/>
        <v>1.6</v>
      </c>
      <c r="AK83" s="210">
        <f t="shared" si="144"/>
        <v>1.6</v>
      </c>
      <c r="AL83" s="210">
        <f t="shared" si="144"/>
        <v>1.6</v>
      </c>
      <c r="AM83" s="210">
        <f t="shared" si="144"/>
        <v>1.6</v>
      </c>
      <c r="AN83" s="210">
        <f t="shared" si="144"/>
        <v>1.6</v>
      </c>
      <c r="AO83" s="6"/>
    </row>
    <row r="84" spans="1:46" outlineLevel="1">
      <c r="E84" s="162" t="s">
        <v>320</v>
      </c>
      <c r="Q84" s="211" t="e">
        <f t="shared" ref="Q84:Z84" si="145">+AVERAGE(P83:Q83)</f>
        <v>#DIV/0!</v>
      </c>
      <c r="R84" s="211" t="e">
        <f t="shared" si="145"/>
        <v>#DIV/0!</v>
      </c>
      <c r="S84" s="211">
        <f t="shared" si="145"/>
        <v>0.72222222222222221</v>
      </c>
      <c r="T84" s="211">
        <f t="shared" si="145"/>
        <v>1.4317931793179319</v>
      </c>
      <c r="U84" s="211">
        <f t="shared" si="145"/>
        <v>1.4820260469160689</v>
      </c>
      <c r="V84" s="211">
        <f t="shared" si="145"/>
        <v>1.6285381758737718</v>
      </c>
      <c r="W84" s="211">
        <f t="shared" si="145"/>
        <v>1.7232705860534123</v>
      </c>
      <c r="X84" s="211">
        <f t="shared" si="145"/>
        <v>1.7115583609271523</v>
      </c>
      <c r="Y84" s="211">
        <f t="shared" si="145"/>
        <v>1.6718562410441113</v>
      </c>
      <c r="Z84" s="211">
        <f t="shared" si="145"/>
        <v>1.6798427002162146</v>
      </c>
      <c r="AA84" s="211">
        <f t="shared" ref="AA84:AC84" si="146">+AVERAGE(Z83:AA83)</f>
        <v>1.6428855532504394</v>
      </c>
      <c r="AB84" s="211">
        <f t="shared" si="146"/>
        <v>1.5940996617226126</v>
      </c>
      <c r="AC84" s="211">
        <f t="shared" si="146"/>
        <v>1.6994421646576046</v>
      </c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6"/>
    </row>
    <row r="85" spans="1:46" outlineLevel="1">
      <c r="E85" s="162"/>
      <c r="Z85" s="211"/>
      <c r="AA85" s="211"/>
      <c r="AB85" s="211"/>
      <c r="AC85" s="211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6"/>
    </row>
    <row r="86" spans="1:46" outlineLevel="1">
      <c r="E86" s="3" t="s">
        <v>266</v>
      </c>
      <c r="F86" s="66"/>
      <c r="G86" s="66"/>
      <c r="H86" s="168"/>
      <c r="I86" s="168"/>
      <c r="J86" s="168"/>
      <c r="K86" s="168"/>
      <c r="L86" s="168"/>
      <c r="M86" s="169"/>
      <c r="N86" s="169"/>
      <c r="O86" s="169"/>
      <c r="P86" s="169"/>
      <c r="Q86" s="170">
        <f t="shared" ref="Q86:AC86" si="147">Q12</f>
        <v>417</v>
      </c>
      <c r="R86" s="170">
        <f t="shared" si="147"/>
        <v>389</v>
      </c>
      <c r="S86" s="170">
        <f t="shared" si="147"/>
        <v>423</v>
      </c>
      <c r="T86" s="170">
        <f t="shared" si="147"/>
        <v>699</v>
      </c>
      <c r="U86" s="170">
        <f t="shared" si="147"/>
        <v>852</v>
      </c>
      <c r="V86" s="170">
        <f t="shared" si="147"/>
        <v>921</v>
      </c>
      <c r="W86" s="170">
        <f t="shared" si="147"/>
        <v>976</v>
      </c>
      <c r="X86" s="170">
        <f t="shared" si="147"/>
        <v>990</v>
      </c>
      <c r="Y86" s="170">
        <f t="shared" si="147"/>
        <v>1124</v>
      </c>
      <c r="Z86" s="170">
        <f t="shared" si="147"/>
        <v>1363</v>
      </c>
      <c r="AA86" s="170">
        <f t="shared" si="147"/>
        <v>1631</v>
      </c>
      <c r="AB86" s="170">
        <f t="shared" si="147"/>
        <v>1601</v>
      </c>
      <c r="AC86" s="170">
        <f t="shared" si="147"/>
        <v>1611</v>
      </c>
      <c r="AD86" s="251">
        <f t="shared" ref="AD86:AN86" si="148">-AD$270*(AC86/SUM(AC$86:AC$87))</f>
        <v>1773.2110344827588</v>
      </c>
      <c r="AE86" s="251">
        <f t="shared" si="148"/>
        <v>2185.8801418975258</v>
      </c>
      <c r="AF86" s="251">
        <f t="shared" ca="1" si="148"/>
        <v>2281.2640160967908</v>
      </c>
      <c r="AG86" s="251">
        <f t="shared" ca="1" si="148"/>
        <v>2392.1968583994826</v>
      </c>
      <c r="AH86" s="251">
        <f t="shared" ca="1" si="148"/>
        <v>2515.6365563517675</v>
      </c>
      <c r="AI86" s="251">
        <f t="shared" ca="1" si="148"/>
        <v>2654.7103630380107</v>
      </c>
      <c r="AJ86" s="251">
        <f t="shared" ca="1" si="148"/>
        <v>2807.0223816241578</v>
      </c>
      <c r="AK86" s="251">
        <f t="shared" ca="1" si="148"/>
        <v>2976.934023978768</v>
      </c>
      <c r="AL86" s="251">
        <f t="shared" ca="1" si="148"/>
        <v>3162.4941788830292</v>
      </c>
      <c r="AM86" s="251">
        <f t="shared" ca="1" si="148"/>
        <v>3354.9494154769809</v>
      </c>
      <c r="AN86" s="251">
        <f t="shared" ca="1" si="148"/>
        <v>3553.478226295802</v>
      </c>
      <c r="AO86" s="6"/>
    </row>
    <row r="87" spans="1:46" outlineLevel="1">
      <c r="E87" s="5" t="s">
        <v>267</v>
      </c>
      <c r="F87" s="38"/>
      <c r="G87" s="38"/>
      <c r="H87" s="119"/>
      <c r="I87" s="119"/>
      <c r="J87" s="119"/>
      <c r="K87" s="119"/>
      <c r="L87" s="119"/>
      <c r="M87" s="118"/>
      <c r="N87" s="118"/>
      <c r="O87" s="118"/>
      <c r="P87" s="118"/>
      <c r="Q87" s="165">
        <f t="shared" ref="Q87" si="149">Q89-Q88</f>
        <v>49</v>
      </c>
      <c r="R87" s="165">
        <f t="shared" ref="R87" si="150">R89-R88</f>
        <v>53</v>
      </c>
      <c r="S87" s="165">
        <f t="shared" ref="S87" si="151">S89-S88</f>
        <v>49</v>
      </c>
      <c r="T87" s="165">
        <f t="shared" ref="T87" si="152">T89-T88</f>
        <v>70</v>
      </c>
      <c r="U87" s="165">
        <f t="shared" ref="U87" si="153">U89-U88</f>
        <v>68</v>
      </c>
      <c r="V87" s="165">
        <f t="shared" ref="V87" si="154">V89-V88</f>
        <v>69</v>
      </c>
      <c r="W87" s="165">
        <f t="shared" ref="W87" si="155">W89-W88</f>
        <v>75</v>
      </c>
      <c r="X87" s="165">
        <f t="shared" ref="X87" si="156">X89-X88</f>
        <v>81</v>
      </c>
      <c r="Y87" s="165">
        <f t="shared" ref="Y87:AB87" si="157">Y89-Y88</f>
        <v>86</v>
      </c>
      <c r="Z87" s="165">
        <f t="shared" si="157"/>
        <v>95</v>
      </c>
      <c r="AA87" s="165">
        <f t="shared" si="157"/>
        <v>117</v>
      </c>
      <c r="AB87" s="165">
        <f t="shared" si="157"/>
        <v>137</v>
      </c>
      <c r="AC87" s="165">
        <f t="shared" ref="AC87" si="158">AC89-AC88</f>
        <v>139</v>
      </c>
      <c r="AD87" s="251">
        <f t="shared" ref="AD87:AN87" si="159">-AD$270*(AC87/SUM(AC$86:AC$87))</f>
        <v>152.99586206896552</v>
      </c>
      <c r="AE87" s="251">
        <f t="shared" si="159"/>
        <v>188.60170063547861</v>
      </c>
      <c r="AF87" s="251">
        <f t="shared" ca="1" si="159"/>
        <v>196.83159418836368</v>
      </c>
      <c r="AG87" s="251">
        <f t="shared" ca="1" si="159"/>
        <v>206.40308089232036</v>
      </c>
      <c r="AH87" s="251">
        <f t="shared" ca="1" si="159"/>
        <v>217.05368177088496</v>
      </c>
      <c r="AI87" s="251">
        <f t="shared" ca="1" si="159"/>
        <v>229.05322188844414</v>
      </c>
      <c r="AJ87" s="251">
        <f t="shared" ca="1" si="159"/>
        <v>242.19497892349966</v>
      </c>
      <c r="AK87" s="251">
        <f t="shared" ca="1" si="159"/>
        <v>256.85526339729904</v>
      </c>
      <c r="AL87" s="251">
        <f t="shared" ca="1" si="159"/>
        <v>272.86572989741842</v>
      </c>
      <c r="AM87" s="251">
        <f t="shared" ca="1" si="159"/>
        <v>289.47111654332741</v>
      </c>
      <c r="AN87" s="251">
        <f t="shared" ca="1" si="159"/>
        <v>306.60054218194699</v>
      </c>
      <c r="AO87" s="6"/>
    </row>
    <row r="88" spans="1:46" outlineLevel="1">
      <c r="E88" s="5" t="s">
        <v>268</v>
      </c>
      <c r="F88" s="38"/>
      <c r="G88" s="38"/>
      <c r="H88" s="119"/>
      <c r="I88" s="119"/>
      <c r="J88" s="119"/>
      <c r="K88" s="119"/>
      <c r="L88" s="119"/>
      <c r="M88" s="118"/>
      <c r="N88" s="118"/>
      <c r="O88" s="118"/>
      <c r="P88" s="118"/>
      <c r="Q88" s="163">
        <v>8</v>
      </c>
      <c r="R88" s="163">
        <v>7</v>
      </c>
      <c r="S88" s="163">
        <v>8</v>
      </c>
      <c r="T88" s="163">
        <v>128</v>
      </c>
      <c r="U88" s="163">
        <v>178</v>
      </c>
      <c r="V88" s="163">
        <v>204</v>
      </c>
      <c r="W88" s="163">
        <v>193</v>
      </c>
      <c r="X88" s="163">
        <v>174</v>
      </c>
      <c r="Y88" s="163">
        <v>173</v>
      </c>
      <c r="Z88" s="163">
        <v>213</v>
      </c>
      <c r="AA88" s="163">
        <v>290</v>
      </c>
      <c r="AB88" s="163">
        <v>250</v>
      </c>
      <c r="AC88" s="163">
        <v>233</v>
      </c>
      <c r="AD88" s="251">
        <f>-AD290</f>
        <v>235.60506412364353</v>
      </c>
      <c r="AE88" s="251">
        <f t="shared" ref="AE88:AN88" si="160">-AE290</f>
        <v>230.80700984645421</v>
      </c>
      <c r="AF88" s="251">
        <f t="shared" si="160"/>
        <v>227.60147215984196</v>
      </c>
      <c r="AG88" s="251">
        <f t="shared" si="160"/>
        <v>225.5059330331118</v>
      </c>
      <c r="AH88" s="251">
        <f t="shared" si="160"/>
        <v>224.16885700001757</v>
      </c>
      <c r="AI88" s="251">
        <f t="shared" si="160"/>
        <v>223.33865705512497</v>
      </c>
      <c r="AJ88" s="251">
        <f t="shared" si="160"/>
        <v>222.83883556823412</v>
      </c>
      <c r="AK88" s="251">
        <f t="shared" si="160"/>
        <v>222.54833047127008</v>
      </c>
      <c r="AL88" s="251">
        <f t="shared" si="160"/>
        <v>222.38620410847886</v>
      </c>
      <c r="AM88" s="251">
        <f t="shared" si="160"/>
        <v>222.29991301300078</v>
      </c>
      <c r="AN88" s="251">
        <f t="shared" si="160"/>
        <v>222.25649148094786</v>
      </c>
      <c r="AO88" s="6"/>
    </row>
    <row r="89" spans="1:46" outlineLevel="1">
      <c r="E89" s="3" t="s">
        <v>269</v>
      </c>
      <c r="F89" s="38"/>
      <c r="G89" s="38"/>
      <c r="H89" s="119"/>
      <c r="I89" s="119"/>
      <c r="J89" s="119"/>
      <c r="K89" s="119"/>
      <c r="L89" s="119"/>
      <c r="M89" s="118"/>
      <c r="N89" s="118"/>
      <c r="O89" s="118"/>
      <c r="P89" s="118"/>
      <c r="Q89" s="170">
        <f t="shared" ref="Q89:AC89" si="161">Q15</f>
        <v>57</v>
      </c>
      <c r="R89" s="170">
        <f t="shared" si="161"/>
        <v>60</v>
      </c>
      <c r="S89" s="170">
        <f t="shared" si="161"/>
        <v>57</v>
      </c>
      <c r="T89" s="170">
        <f t="shared" si="161"/>
        <v>198</v>
      </c>
      <c r="U89" s="170">
        <f t="shared" si="161"/>
        <v>246</v>
      </c>
      <c r="V89" s="170">
        <f t="shared" si="161"/>
        <v>273</v>
      </c>
      <c r="W89" s="170">
        <f t="shared" si="161"/>
        <v>268</v>
      </c>
      <c r="X89" s="170">
        <f t="shared" si="161"/>
        <v>255</v>
      </c>
      <c r="Y89" s="170">
        <f t="shared" si="161"/>
        <v>259</v>
      </c>
      <c r="Z89" s="170">
        <f t="shared" si="161"/>
        <v>308</v>
      </c>
      <c r="AA89" s="170">
        <f t="shared" si="161"/>
        <v>407</v>
      </c>
      <c r="AB89" s="170">
        <f t="shared" si="161"/>
        <v>387</v>
      </c>
      <c r="AC89" s="170">
        <f t="shared" si="161"/>
        <v>372</v>
      </c>
      <c r="AD89" s="170">
        <f>SUM(AD87:AD88)</f>
        <v>388.60092619260905</v>
      </c>
      <c r="AE89" s="170">
        <f t="shared" ref="AE89:AN89" si="162">SUM(AE87:AE88)</f>
        <v>419.40871048193281</v>
      </c>
      <c r="AF89" s="170">
        <f t="shared" ca="1" si="162"/>
        <v>424.43306634820567</v>
      </c>
      <c r="AG89" s="170">
        <f t="shared" ca="1" si="162"/>
        <v>431.90901392543219</v>
      </c>
      <c r="AH89" s="170">
        <f t="shared" ca="1" si="162"/>
        <v>441.22253877090253</v>
      </c>
      <c r="AI89" s="170">
        <f t="shared" ca="1" si="162"/>
        <v>452.39187894356911</v>
      </c>
      <c r="AJ89" s="170">
        <f t="shared" ca="1" si="162"/>
        <v>465.03381449173378</v>
      </c>
      <c r="AK89" s="170">
        <f t="shared" ca="1" si="162"/>
        <v>479.40359386856915</v>
      </c>
      <c r="AL89" s="170">
        <f t="shared" ca="1" si="162"/>
        <v>495.25193400589728</v>
      </c>
      <c r="AM89" s="170">
        <f t="shared" ca="1" si="162"/>
        <v>511.77102955632819</v>
      </c>
      <c r="AN89" s="170">
        <f t="shared" ca="1" si="162"/>
        <v>528.85703366289488</v>
      </c>
      <c r="AO89" s="6"/>
    </row>
    <row r="90" spans="1:46" outlineLevel="1">
      <c r="A90" s="263" t="s">
        <v>4</v>
      </c>
      <c r="E90" s="171" t="s">
        <v>265</v>
      </c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3">
        <f t="shared" ref="Q90:AN90" si="163">+Q86+Q89</f>
        <v>474</v>
      </c>
      <c r="R90" s="173">
        <f t="shared" si="163"/>
        <v>449</v>
      </c>
      <c r="S90" s="173">
        <f t="shared" si="163"/>
        <v>480</v>
      </c>
      <c r="T90" s="173">
        <f t="shared" si="163"/>
        <v>897</v>
      </c>
      <c r="U90" s="173">
        <f t="shared" si="163"/>
        <v>1098</v>
      </c>
      <c r="V90" s="173">
        <f t="shared" si="163"/>
        <v>1194</v>
      </c>
      <c r="W90" s="173">
        <f t="shared" si="163"/>
        <v>1244</v>
      </c>
      <c r="X90" s="173">
        <f t="shared" si="163"/>
        <v>1245</v>
      </c>
      <c r="Y90" s="173">
        <f t="shared" si="163"/>
        <v>1383</v>
      </c>
      <c r="Z90" s="173">
        <f t="shared" si="163"/>
        <v>1671</v>
      </c>
      <c r="AA90" s="173">
        <f t="shared" si="163"/>
        <v>2038</v>
      </c>
      <c r="AB90" s="173">
        <f t="shared" si="163"/>
        <v>1988</v>
      </c>
      <c r="AC90" s="173">
        <f t="shared" si="163"/>
        <v>1983</v>
      </c>
      <c r="AD90" s="173">
        <f t="shared" si="163"/>
        <v>2161.811960675368</v>
      </c>
      <c r="AE90" s="173">
        <f t="shared" si="163"/>
        <v>2605.2888523794586</v>
      </c>
      <c r="AF90" s="173">
        <f t="shared" ca="1" si="163"/>
        <v>2705.6970824449963</v>
      </c>
      <c r="AG90" s="173">
        <f t="shared" ca="1" si="163"/>
        <v>2824.1058723249148</v>
      </c>
      <c r="AH90" s="173">
        <f t="shared" ca="1" si="163"/>
        <v>2956.8590951226702</v>
      </c>
      <c r="AI90" s="173">
        <f t="shared" ca="1" si="163"/>
        <v>3107.1022419815799</v>
      </c>
      <c r="AJ90" s="173">
        <f t="shared" ca="1" si="163"/>
        <v>3272.0561961158915</v>
      </c>
      <c r="AK90" s="173">
        <f t="shared" ca="1" si="163"/>
        <v>3456.3376178473372</v>
      </c>
      <c r="AL90" s="173">
        <f t="shared" ca="1" si="163"/>
        <v>3657.7461128889263</v>
      </c>
      <c r="AM90" s="173">
        <f t="shared" ca="1" si="163"/>
        <v>3866.7204450333093</v>
      </c>
      <c r="AN90" s="173">
        <f t="shared" ca="1" si="163"/>
        <v>4082.335259958697</v>
      </c>
      <c r="AO90" s="6"/>
    </row>
    <row r="91" spans="1:46" outlineLevel="1">
      <c r="E91" s="38" t="s">
        <v>270</v>
      </c>
      <c r="F91" s="38"/>
      <c r="G91" s="38"/>
      <c r="H91" s="119"/>
      <c r="I91" s="119"/>
      <c r="J91" s="119"/>
      <c r="K91" s="119"/>
      <c r="L91" s="119"/>
      <c r="M91" s="118"/>
      <c r="N91" s="118"/>
      <c r="O91" s="118"/>
      <c r="P91" s="118"/>
      <c r="Q91" s="166">
        <f t="shared" ref="Q91" si="164">+Q86/Q$104</f>
        <v>0.17684478371501272</v>
      </c>
      <c r="R91" s="166">
        <f t="shared" ref="R91" si="165">+R86/R$104</f>
        <v>0.17389360751005811</v>
      </c>
      <c r="S91" s="166">
        <f t="shared" ref="S91" si="166">+S86/S$104</f>
        <v>0.16200689391037917</v>
      </c>
      <c r="T91" s="166">
        <f t="shared" ref="T91" si="167">+T86/T$104</f>
        <v>0.16978382317221277</v>
      </c>
      <c r="U91" s="166">
        <f t="shared" ref="U91" si="168">+U86/U$104</f>
        <v>0.17194752774974773</v>
      </c>
      <c r="V91" s="166">
        <f t="shared" ref="V91" si="169">+V86/V$104</f>
        <v>0.16200527704485487</v>
      </c>
      <c r="W91" s="166">
        <f t="shared" ref="W91" si="170">+W86/W$104</f>
        <v>0.16778408114148186</v>
      </c>
      <c r="X91" s="166">
        <f t="shared" ref="X91" si="171">+X86/X$104</f>
        <v>0.17181534189517528</v>
      </c>
      <c r="Y91" s="166">
        <f t="shared" ref="Y91:AC94" si="172">+Y86/Y$104</f>
        <v>0.16925161873211866</v>
      </c>
      <c r="Z91" s="166">
        <f t="shared" si="172"/>
        <v>0.16937989312787374</v>
      </c>
      <c r="AA91" s="166">
        <f t="shared" si="172"/>
        <v>0.17441984814458347</v>
      </c>
      <c r="AB91" s="166">
        <f t="shared" si="172"/>
        <v>0.18769050410316529</v>
      </c>
      <c r="AC91" s="166">
        <f t="shared" si="172"/>
        <v>0.16580897488678467</v>
      </c>
      <c r="AD91" s="166">
        <f t="shared" ref="AD91:AN91" si="173">+AD86/AD$104</f>
        <v>0.15609244689666871</v>
      </c>
      <c r="AE91" s="166">
        <f t="shared" ca="1" si="173"/>
        <v>0.17589382204459822</v>
      </c>
      <c r="AF91" s="166">
        <f t="shared" ca="1" si="173"/>
        <v>0.17334199020238752</v>
      </c>
      <c r="AG91" s="166">
        <f t="shared" ca="1" si="173"/>
        <v>0.17225573287232962</v>
      </c>
      <c r="AH91" s="166">
        <f t="shared" ca="1" si="173"/>
        <v>0.1707965270941067</v>
      </c>
      <c r="AI91" s="166">
        <f t="shared" ca="1" si="173"/>
        <v>0.17041170790869256</v>
      </c>
      <c r="AJ91" s="166">
        <f t="shared" ca="1" si="173"/>
        <v>0.16939251682673379</v>
      </c>
      <c r="AK91" s="166">
        <f t="shared" ca="1" si="173"/>
        <v>0.16925139966933669</v>
      </c>
      <c r="AL91" s="166">
        <f t="shared" ca="1" si="173"/>
        <v>0.171140321039955</v>
      </c>
      <c r="AM91" s="166">
        <f t="shared" ca="1" si="173"/>
        <v>0.17312552084089883</v>
      </c>
      <c r="AN91" s="166">
        <f t="shared" ca="1" si="173"/>
        <v>0.17514710693853272</v>
      </c>
      <c r="AO91" s="6"/>
    </row>
    <row r="92" spans="1:46" outlineLevel="1">
      <c r="E92" s="38" t="s">
        <v>271</v>
      </c>
      <c r="F92" s="38"/>
      <c r="G92" s="38"/>
      <c r="H92" s="119"/>
      <c r="I92" s="119"/>
      <c r="J92" s="119"/>
      <c r="K92" s="119"/>
      <c r="L92" s="119"/>
      <c r="M92" s="118"/>
      <c r="N92" s="118"/>
      <c r="O92" s="118"/>
      <c r="P92" s="118"/>
      <c r="Q92" s="166">
        <f t="shared" ref="Q92" si="174">+Q87/SUM(Q$89)</f>
        <v>0.85964912280701755</v>
      </c>
      <c r="R92" s="166">
        <f t="shared" ref="R92" si="175">+R87/SUM(R$89)</f>
        <v>0.8833333333333333</v>
      </c>
      <c r="S92" s="166">
        <f t="shared" ref="S92" si="176">+S87/SUM(S$89)</f>
        <v>0.85964912280701755</v>
      </c>
      <c r="T92" s="166">
        <f t="shared" ref="T92" si="177">+T87/SUM(T$89)</f>
        <v>0.35353535353535354</v>
      </c>
      <c r="U92" s="166">
        <f t="shared" ref="U92" si="178">+U87/SUM(U$89)</f>
        <v>0.27642276422764228</v>
      </c>
      <c r="V92" s="166">
        <f t="shared" ref="V92" si="179">+V87/SUM(V$89)</f>
        <v>0.25274725274725274</v>
      </c>
      <c r="W92" s="166">
        <f t="shared" ref="W92" si="180">+W87/SUM(W$89)</f>
        <v>0.27985074626865669</v>
      </c>
      <c r="X92" s="166">
        <f t="shared" ref="X92" si="181">+X87/SUM(X$89)</f>
        <v>0.31764705882352939</v>
      </c>
      <c r="Y92" s="166">
        <f t="shared" ref="Y92:AB92" si="182">+Y87/SUM(Y$89)</f>
        <v>0.33204633204633205</v>
      </c>
      <c r="Z92" s="166">
        <f t="shared" si="182"/>
        <v>0.30844155844155846</v>
      </c>
      <c r="AA92" s="166">
        <f t="shared" si="182"/>
        <v>0.28746928746928746</v>
      </c>
      <c r="AB92" s="166">
        <f t="shared" si="182"/>
        <v>0.35400516795865633</v>
      </c>
      <c r="AC92" s="166">
        <f>+AC87/SUM(AC$89)</f>
        <v>0.37365591397849462</v>
      </c>
      <c r="AD92" s="167">
        <f>+AC92</f>
        <v>0.37365591397849462</v>
      </c>
      <c r="AE92" s="167">
        <f t="shared" ref="AE92:AN92" si="183">+AD92</f>
        <v>0.37365591397849462</v>
      </c>
      <c r="AF92" s="167">
        <f t="shared" si="183"/>
        <v>0.37365591397849462</v>
      </c>
      <c r="AG92" s="167">
        <f t="shared" si="183"/>
        <v>0.37365591397849462</v>
      </c>
      <c r="AH92" s="167">
        <f t="shared" si="183"/>
        <v>0.37365591397849462</v>
      </c>
      <c r="AI92" s="167">
        <f t="shared" si="183"/>
        <v>0.37365591397849462</v>
      </c>
      <c r="AJ92" s="167">
        <f t="shared" si="183"/>
        <v>0.37365591397849462</v>
      </c>
      <c r="AK92" s="167">
        <f t="shared" si="183"/>
        <v>0.37365591397849462</v>
      </c>
      <c r="AL92" s="167">
        <f t="shared" si="183"/>
        <v>0.37365591397849462</v>
      </c>
      <c r="AM92" s="167">
        <f t="shared" si="183"/>
        <v>0.37365591397849462</v>
      </c>
      <c r="AN92" s="167">
        <f t="shared" si="183"/>
        <v>0.37365591397849462</v>
      </c>
      <c r="AO92" s="6"/>
    </row>
    <row r="93" spans="1:46" outlineLevel="1">
      <c r="E93" s="38" t="s">
        <v>272</v>
      </c>
      <c r="F93" s="38"/>
      <c r="G93" s="38"/>
      <c r="H93" s="119"/>
      <c r="I93" s="119"/>
      <c r="J93" s="119"/>
      <c r="K93" s="119"/>
      <c r="L93" s="119"/>
      <c r="M93" s="118"/>
      <c r="N93" s="118"/>
      <c r="O93" s="118"/>
      <c r="P93" s="118"/>
      <c r="Q93" s="166">
        <f t="shared" ref="Q93" si="184">+Q88/SUM(Q$89)</f>
        <v>0.14035087719298245</v>
      </c>
      <c r="R93" s="166">
        <f t="shared" ref="R93" si="185">+R88/SUM(R$89)</f>
        <v>0.11666666666666667</v>
      </c>
      <c r="S93" s="166">
        <f t="shared" ref="S93" si="186">+S88/SUM(S$89)</f>
        <v>0.14035087719298245</v>
      </c>
      <c r="T93" s="166">
        <f t="shared" ref="T93" si="187">+T88/SUM(T$89)</f>
        <v>0.64646464646464652</v>
      </c>
      <c r="U93" s="166">
        <f t="shared" ref="U93" si="188">+U88/SUM(U$89)</f>
        <v>0.72357723577235777</v>
      </c>
      <c r="V93" s="166">
        <f t="shared" ref="V93" si="189">+V88/SUM(V$89)</f>
        <v>0.74725274725274726</v>
      </c>
      <c r="W93" s="166">
        <f t="shared" ref="W93" si="190">+W88/SUM(W$89)</f>
        <v>0.72014925373134331</v>
      </c>
      <c r="X93" s="166">
        <f t="shared" ref="X93" si="191">+X88/SUM(X$89)</f>
        <v>0.68235294117647061</v>
      </c>
      <c r="Y93" s="166">
        <f t="shared" ref="Y93:AB93" si="192">+Y88/SUM(Y$89)</f>
        <v>0.66795366795366795</v>
      </c>
      <c r="Z93" s="166">
        <f t="shared" si="192"/>
        <v>0.69155844155844159</v>
      </c>
      <c r="AA93" s="166">
        <f t="shared" si="192"/>
        <v>0.71253071253071254</v>
      </c>
      <c r="AB93" s="166">
        <f t="shared" si="192"/>
        <v>0.64599483204134367</v>
      </c>
      <c r="AC93" s="166">
        <f>+AC88/SUM(AC$89)</f>
        <v>0.62634408602150538</v>
      </c>
      <c r="AD93" s="167">
        <f>+AC93</f>
        <v>0.62634408602150538</v>
      </c>
      <c r="AE93" s="167">
        <f t="shared" ref="AE93:AN93" si="193">+AD93</f>
        <v>0.62634408602150538</v>
      </c>
      <c r="AF93" s="167">
        <f t="shared" si="193"/>
        <v>0.62634408602150538</v>
      </c>
      <c r="AG93" s="167">
        <f t="shared" si="193"/>
        <v>0.62634408602150538</v>
      </c>
      <c r="AH93" s="167">
        <f t="shared" si="193"/>
        <v>0.62634408602150538</v>
      </c>
      <c r="AI93" s="167">
        <f t="shared" si="193"/>
        <v>0.62634408602150538</v>
      </c>
      <c r="AJ93" s="167">
        <f t="shared" si="193"/>
        <v>0.62634408602150538</v>
      </c>
      <c r="AK93" s="167">
        <f t="shared" si="193"/>
        <v>0.62634408602150538</v>
      </c>
      <c r="AL93" s="167">
        <f t="shared" si="193"/>
        <v>0.62634408602150538</v>
      </c>
      <c r="AM93" s="167">
        <f t="shared" si="193"/>
        <v>0.62634408602150538</v>
      </c>
      <c r="AN93" s="167">
        <f t="shared" si="193"/>
        <v>0.62634408602150538</v>
      </c>
      <c r="AO93" s="6"/>
    </row>
    <row r="94" spans="1:46" outlineLevel="1">
      <c r="E94" s="38" t="s">
        <v>273</v>
      </c>
      <c r="F94" s="38"/>
      <c r="G94" s="38"/>
      <c r="H94" s="119"/>
      <c r="I94" s="119"/>
      <c r="J94" s="119"/>
      <c r="K94" s="119"/>
      <c r="L94" s="119"/>
      <c r="M94" s="118"/>
      <c r="N94" s="118"/>
      <c r="O94" s="118"/>
      <c r="P94" s="118"/>
      <c r="Q94" s="166">
        <f t="shared" ref="Q94" si="194">+Q89/Q$104</f>
        <v>2.4173027989821884E-2</v>
      </c>
      <c r="R94" s="166">
        <f t="shared" ref="R94" si="195">+R89/R$104</f>
        <v>2.6821636119803309E-2</v>
      </c>
      <c r="S94" s="166">
        <f t="shared" ref="S94" si="196">+S89/S$104</f>
        <v>2.1830716200689392E-2</v>
      </c>
      <c r="T94" s="166">
        <f t="shared" ref="T94" si="197">+T89/T$104</f>
        <v>4.8093271799854266E-2</v>
      </c>
      <c r="U94" s="166">
        <f t="shared" ref="U94" si="198">+U89/U$104</f>
        <v>4.9646821392532792E-2</v>
      </c>
      <c r="V94" s="166">
        <f t="shared" ref="V94" si="199">+V89/V$104</f>
        <v>4.8021108179419528E-2</v>
      </c>
      <c r="W94" s="166">
        <f t="shared" ref="W94" si="200">+W89/W$104</f>
        <v>4.6071858346226575E-2</v>
      </c>
      <c r="X94" s="166">
        <f t="shared" ref="X94" si="201">+X89/X$104</f>
        <v>4.4255466851787571E-2</v>
      </c>
      <c r="Y94" s="166">
        <f t="shared" si="172"/>
        <v>3.9000150579731968E-2</v>
      </c>
      <c r="Z94" s="166">
        <f t="shared" si="172"/>
        <v>3.8275133590157821E-2</v>
      </c>
      <c r="AA94" s="166">
        <f t="shared" si="172"/>
        <v>4.3524756710512244E-2</v>
      </c>
      <c r="AB94" s="166">
        <f t="shared" si="172"/>
        <v>4.5369284876905044E-2</v>
      </c>
      <c r="AC94" s="166">
        <f t="shared" si="172"/>
        <v>3.8287361053931657E-2</v>
      </c>
      <c r="AD94" s="167">
        <v>4.1000000000000002E-2</v>
      </c>
      <c r="AE94" s="167">
        <v>4.1000000000000002E-2</v>
      </c>
      <c r="AF94" s="167">
        <v>4.1000000000000002E-2</v>
      </c>
      <c r="AG94" s="167">
        <v>4.1000000000000002E-2</v>
      </c>
      <c r="AH94" s="167">
        <v>4.1000000000000002E-2</v>
      </c>
      <c r="AI94" s="167">
        <v>4.1000000000000002E-2</v>
      </c>
      <c r="AJ94" s="167">
        <v>4.1000000000000002E-2</v>
      </c>
      <c r="AK94" s="167">
        <v>4.1000000000000002E-2</v>
      </c>
      <c r="AL94" s="167">
        <v>4.1000000000000002E-2</v>
      </c>
      <c r="AM94" s="167">
        <v>4.1000000000000002E-2</v>
      </c>
      <c r="AN94" s="167">
        <v>4.1000000000000002E-2</v>
      </c>
      <c r="AO94" s="6"/>
    </row>
    <row r="95" spans="1:46" outlineLevel="1"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287"/>
      <c r="X95" s="287"/>
      <c r="Y95" s="287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6"/>
    </row>
    <row r="96" spans="1:46" outlineLevel="1">
      <c r="E96" s="38" t="s">
        <v>274</v>
      </c>
      <c r="F96" s="38"/>
      <c r="G96" s="38"/>
      <c r="H96" s="119"/>
      <c r="I96" s="119"/>
      <c r="J96" s="119"/>
      <c r="K96" s="119"/>
      <c r="L96" s="119"/>
      <c r="M96" s="118"/>
      <c r="N96" s="118"/>
      <c r="O96" s="118"/>
      <c r="P96" s="118"/>
      <c r="Q96" s="147"/>
      <c r="R96" s="147"/>
      <c r="S96" s="147">
        <f t="shared" ref="S96:Y96" si="202">-S155/S$104</f>
        <v>0.31022596706242817</v>
      </c>
      <c r="T96" s="147">
        <f t="shared" si="202"/>
        <v>0.33252368229293172</v>
      </c>
      <c r="U96" s="147">
        <f t="shared" si="202"/>
        <v>0.3398587285570131</v>
      </c>
      <c r="V96" s="147">
        <f t="shared" si="202"/>
        <v>0.32031662269129285</v>
      </c>
      <c r="W96" s="147">
        <f t="shared" si="202"/>
        <v>0.28124462781502491</v>
      </c>
      <c r="X96" s="147">
        <f t="shared" si="202"/>
        <v>0.23238458868448456</v>
      </c>
      <c r="Y96" s="147">
        <f t="shared" si="202"/>
        <v>0.28444511368769765</v>
      </c>
      <c r="Z96" s="147">
        <f t="shared" ref="Z96:AC96" si="203">-Z155/Z$104</f>
        <v>0.28470237355536226</v>
      </c>
      <c r="AA96" s="147">
        <f t="shared" si="203"/>
        <v>0.25131002031868249</v>
      </c>
      <c r="AB96" s="147">
        <f t="shared" si="203"/>
        <v>0.13575615474794842</v>
      </c>
      <c r="AC96" s="147">
        <f t="shared" si="203"/>
        <v>0.32914779744750927</v>
      </c>
      <c r="AD96" s="167">
        <v>0.29499999999999998</v>
      </c>
      <c r="AE96" s="167">
        <v>0.29499999999999998</v>
      </c>
      <c r="AF96" s="167">
        <v>0.29499999999999998</v>
      </c>
      <c r="AG96" s="167">
        <v>0.29499999999999998</v>
      </c>
      <c r="AH96" s="167">
        <v>0.29499999999999998</v>
      </c>
      <c r="AI96" s="167">
        <v>0.29499999999999998</v>
      </c>
      <c r="AJ96" s="167">
        <v>0.29499999999999998</v>
      </c>
      <c r="AK96" s="167">
        <v>0.29499999999999998</v>
      </c>
      <c r="AL96" s="167">
        <v>0.29499999999999998</v>
      </c>
      <c r="AM96" s="167">
        <v>0.29499999999999998</v>
      </c>
      <c r="AN96" s="167">
        <v>0.29499999999999998</v>
      </c>
      <c r="AO96" s="6"/>
      <c r="AS96" s="15">
        <f>+AVERAGE(AD96:AM96)</f>
        <v>0.29499999999999998</v>
      </c>
      <c r="AT96" s="15">
        <f>+AVERAGE(T96:AC96)</f>
        <v>0.27916897097979476</v>
      </c>
    </row>
    <row r="97" spans="1:50" outlineLevel="1">
      <c r="E97" s="38" t="s">
        <v>275</v>
      </c>
      <c r="F97" s="38"/>
      <c r="G97" s="38"/>
      <c r="H97" s="119"/>
      <c r="I97" s="119"/>
      <c r="J97" s="119"/>
      <c r="K97" s="119"/>
      <c r="L97" s="119"/>
      <c r="M97" s="118"/>
      <c r="N97" s="118"/>
      <c r="O97" s="118"/>
      <c r="P97" s="118"/>
      <c r="Q97" s="147"/>
      <c r="R97" s="147"/>
      <c r="S97" s="147">
        <f t="shared" ref="S97:AN97" si="204">+S156/S$104</f>
        <v>8.4641899655304484E-2</v>
      </c>
      <c r="T97" s="147">
        <f t="shared" si="204"/>
        <v>0.10444498421180472</v>
      </c>
      <c r="U97" s="147">
        <f t="shared" si="204"/>
        <v>0.1041372351160444</v>
      </c>
      <c r="V97" s="147">
        <f t="shared" si="204"/>
        <v>0.10149516270888302</v>
      </c>
      <c r="W97" s="147">
        <f t="shared" si="204"/>
        <v>9.541000515729757E-2</v>
      </c>
      <c r="X97" s="147">
        <f t="shared" si="204"/>
        <v>8.8510933703575143E-2</v>
      </c>
      <c r="Y97" s="147">
        <f t="shared" si="204"/>
        <v>8.5228128293931643E-2</v>
      </c>
      <c r="Z97" s="147">
        <f t="shared" si="204"/>
        <v>8.5373431092332544E-2</v>
      </c>
      <c r="AA97" s="147">
        <f t="shared" si="204"/>
        <v>9.2824296866645284E-2</v>
      </c>
      <c r="AB97" s="147">
        <f t="shared" si="204"/>
        <v>0.10550996483001172</v>
      </c>
      <c r="AC97" s="147">
        <f t="shared" si="204"/>
        <v>0.10271716755866611</v>
      </c>
      <c r="AD97" s="147">
        <f t="shared" ref="AD97:AM97" si="205">+AD156/AD$104</f>
        <v>8.8028127426017566E-2</v>
      </c>
      <c r="AE97" s="147">
        <f t="shared" ca="1" si="205"/>
        <v>6.3164718837241784E-2</v>
      </c>
      <c r="AF97" s="147">
        <f t="shared" ca="1" si="205"/>
        <v>6.1434988200849396E-2</v>
      </c>
      <c r="AG97" s="147">
        <f t="shared" ca="1" si="205"/>
        <v>5.9965511761994758E-2</v>
      </c>
      <c r="AH97" s="147">
        <f t="shared" ca="1" si="205"/>
        <v>5.823621473403727E-2</v>
      </c>
      <c r="AI97" s="147">
        <f t="shared" ca="1" si="205"/>
        <v>5.6712854740197223E-2</v>
      </c>
      <c r="AJ97" s="147">
        <f t="shared" ca="1" si="205"/>
        <v>5.4914216919729142E-2</v>
      </c>
      <c r="AK97" s="147">
        <f t="shared" ca="1" si="205"/>
        <v>5.3288897287564814E-2</v>
      </c>
      <c r="AL97" s="147">
        <f t="shared" ca="1" si="205"/>
        <v>5.2243649429700285E-2</v>
      </c>
      <c r="AM97" s="147">
        <f t="shared" ca="1" si="205"/>
        <v>5.1312507769931584E-2</v>
      </c>
      <c r="AN97" s="147">
        <f t="shared" ca="1" si="204"/>
        <v>5.0481779764975018E-2</v>
      </c>
      <c r="AO97" s="6"/>
      <c r="AS97" s="15">
        <f ca="1">+AVERAGE(AD97:AM97)</f>
        <v>5.9930168710726386E-2</v>
      </c>
      <c r="AT97" s="15">
        <f>+AVERAGE(T97:AC97)</f>
        <v>9.656513095391922E-2</v>
      </c>
    </row>
    <row r="98" spans="1:50" outlineLevel="1">
      <c r="E98" s="38" t="s">
        <v>276</v>
      </c>
      <c r="F98" s="38"/>
      <c r="G98" s="38"/>
      <c r="H98" s="119"/>
      <c r="I98" s="119"/>
      <c r="J98" s="119"/>
      <c r="K98" s="119"/>
      <c r="L98" s="119"/>
      <c r="M98" s="118"/>
      <c r="N98" s="118"/>
      <c r="O98" s="118"/>
      <c r="P98" s="118"/>
      <c r="Q98" s="147"/>
      <c r="R98" s="147"/>
      <c r="S98" s="147">
        <f t="shared" ref="S98:Y98" si="206">S96-S97</f>
        <v>0.22558406740712367</v>
      </c>
      <c r="T98" s="147">
        <f t="shared" si="206"/>
        <v>0.22807869808112702</v>
      </c>
      <c r="U98" s="147">
        <f t="shared" si="206"/>
        <v>0.23572149344096871</v>
      </c>
      <c r="V98" s="147">
        <f t="shared" si="206"/>
        <v>0.21882145998240982</v>
      </c>
      <c r="W98" s="147">
        <f t="shared" si="206"/>
        <v>0.18583462265772732</v>
      </c>
      <c r="X98" s="147">
        <f t="shared" si="206"/>
        <v>0.14387365498090943</v>
      </c>
      <c r="Y98" s="147">
        <f t="shared" si="206"/>
        <v>0.19921698539376601</v>
      </c>
      <c r="Z98" s="147">
        <f t="shared" ref="Z98:AC98" si="207">Z96-Z97</f>
        <v>0.19932894246302973</v>
      </c>
      <c r="AA98" s="147">
        <f t="shared" si="207"/>
        <v>0.15848572345203721</v>
      </c>
      <c r="AB98" s="147">
        <f t="shared" si="207"/>
        <v>3.0246189917936692E-2</v>
      </c>
      <c r="AC98" s="147">
        <f t="shared" si="207"/>
        <v>0.22643062988884316</v>
      </c>
      <c r="AD98" s="147">
        <f t="shared" ref="AD98" si="208">AD96-AD97</f>
        <v>0.20697187257398242</v>
      </c>
      <c r="AE98" s="147">
        <f t="shared" ref="AE98" ca="1" si="209">AE96-AE97</f>
        <v>0.2318352811627582</v>
      </c>
      <c r="AF98" s="147">
        <f t="shared" ref="AF98" ca="1" si="210">AF96-AF97</f>
        <v>0.2335650117991506</v>
      </c>
      <c r="AG98" s="147">
        <f t="shared" ref="AG98" ca="1" si="211">AG96-AG97</f>
        <v>0.23503448823800521</v>
      </c>
      <c r="AH98" s="147">
        <f t="shared" ref="AH98" ca="1" si="212">AH96-AH97</f>
        <v>0.2367637852659627</v>
      </c>
      <c r="AI98" s="147">
        <f t="shared" ref="AI98" ca="1" si="213">AI96-AI97</f>
        <v>0.23828714525980277</v>
      </c>
      <c r="AJ98" s="147">
        <f t="shared" ref="AJ98" ca="1" si="214">AJ96-AJ97</f>
        <v>0.24008578308027084</v>
      </c>
      <c r="AK98" s="147">
        <f t="shared" ref="AK98" ca="1" si="215">AK96-AK97</f>
        <v>0.24171110271243518</v>
      </c>
      <c r="AL98" s="147">
        <f t="shared" ref="AL98" ca="1" si="216">AL96-AL97</f>
        <v>0.24275635057029971</v>
      </c>
      <c r="AM98" s="147">
        <f t="shared" ref="AM98" ca="1" si="217">AM96-AM97</f>
        <v>0.24368749223006841</v>
      </c>
      <c r="AN98" s="147">
        <f t="shared" ref="AN98" ca="1" si="218">AN96-AN97</f>
        <v>0.24451822023502495</v>
      </c>
      <c r="AO98" s="6"/>
      <c r="AS98" s="15">
        <f ca="1">+AVERAGE(AD98:AM98)</f>
        <v>0.23506983128927356</v>
      </c>
      <c r="AT98" s="15">
        <f>+AVERAGE(T98:AC98)</f>
        <v>0.18260384002587551</v>
      </c>
    </row>
    <row r="99" spans="1:50" outlineLevel="1">
      <c r="E99" s="174" t="s">
        <v>277</v>
      </c>
      <c r="F99" s="174"/>
      <c r="G99" s="174"/>
      <c r="H99" s="175"/>
      <c r="I99" s="175"/>
      <c r="J99" s="175"/>
      <c r="K99" s="175"/>
      <c r="L99" s="175"/>
      <c r="M99" s="176"/>
      <c r="N99" s="176"/>
      <c r="O99" s="176"/>
      <c r="P99" s="176"/>
      <c r="Q99" s="176"/>
      <c r="R99" s="176"/>
      <c r="S99" s="176">
        <f t="shared" ref="S99:Y99" si="219">+S96/S91</f>
        <v>1.9148936170212763</v>
      </c>
      <c r="T99" s="176">
        <f t="shared" si="219"/>
        <v>1.9585121602288984</v>
      </c>
      <c r="U99" s="176">
        <f t="shared" si="219"/>
        <v>1.976525821596244</v>
      </c>
      <c r="V99" s="176">
        <f t="shared" si="219"/>
        <v>1.9771986970684039</v>
      </c>
      <c r="W99" s="176">
        <f t="shared" si="219"/>
        <v>1.6762295081967213</v>
      </c>
      <c r="X99" s="176">
        <f t="shared" si="219"/>
        <v>1.3525252525252527</v>
      </c>
      <c r="Y99" s="176">
        <f t="shared" si="219"/>
        <v>1.6806049822064058</v>
      </c>
      <c r="Z99" s="176">
        <f t="shared" ref="Z99:AC99" si="220">+Z98/Z91</f>
        <v>1.1768158473954513</v>
      </c>
      <c r="AA99" s="176">
        <f t="shared" si="220"/>
        <v>0.90864500306560381</v>
      </c>
      <c r="AB99" s="176">
        <f t="shared" si="220"/>
        <v>0.16114928169893816</v>
      </c>
      <c r="AC99" s="176">
        <f t="shared" si="220"/>
        <v>1.3656114214773434</v>
      </c>
      <c r="AD99" s="187">
        <f t="shared" ref="AD99" si="221">+AD98/AD91</f>
        <v>1.325956999770753</v>
      </c>
      <c r="AE99" s="187">
        <f t="shared" ref="AE99:AN99" ca="1" si="222">+AE98/AE91</f>
        <v>1.3180410685713335</v>
      </c>
      <c r="AF99" s="187">
        <f t="shared" ca="1" si="222"/>
        <v>1.3474231576921953</v>
      </c>
      <c r="AG99" s="187">
        <f t="shared" ca="1" si="222"/>
        <v>1.3644508912350986</v>
      </c>
      <c r="AH99" s="187">
        <f t="shared" ca="1" si="222"/>
        <v>1.3862330182832634</v>
      </c>
      <c r="AI99" s="187">
        <f t="shared" ca="1" si="222"/>
        <v>1.3983026646706587</v>
      </c>
      <c r="AJ99" s="187">
        <f t="shared" ca="1" si="222"/>
        <v>1.4173340568866271</v>
      </c>
      <c r="AK99" s="187">
        <f t="shared" ca="1" si="222"/>
        <v>1.4281187817924204</v>
      </c>
      <c r="AL99" s="187">
        <f t="shared" ca="1" si="222"/>
        <v>1.4184638026571481</v>
      </c>
      <c r="AM99" s="187">
        <f t="shared" ca="1" si="222"/>
        <v>1.407576947907152</v>
      </c>
      <c r="AN99" s="187">
        <f t="shared" ca="1" si="222"/>
        <v>1.3960734179916416</v>
      </c>
      <c r="AO99" s="6"/>
      <c r="AS99" s="187">
        <f ca="1">+AVERAGE(AD99:AM99)</f>
        <v>1.3811901389466652</v>
      </c>
      <c r="AT99" s="187">
        <f>+AVERAGE(T99:AC99)</f>
        <v>1.4233817975459262</v>
      </c>
    </row>
    <row r="100" spans="1:50" outlineLevel="1">
      <c r="E100" s="174" t="s">
        <v>323</v>
      </c>
      <c r="F100" s="174"/>
      <c r="G100" s="174"/>
      <c r="H100" s="175"/>
      <c r="I100" s="175"/>
      <c r="J100" s="175"/>
      <c r="K100" s="175"/>
      <c r="L100" s="175"/>
      <c r="M100" s="176"/>
      <c r="N100" s="176"/>
      <c r="O100" s="176"/>
      <c r="P100" s="176"/>
      <c r="Q100" s="176"/>
      <c r="R100" s="176"/>
      <c r="S100" s="176">
        <f t="shared" ref="S100" si="223">+S104/S179</f>
        <v>0.87529332886356015</v>
      </c>
      <c r="T100" s="176">
        <f t="shared" ref="T100" si="224">+T104/T179</f>
        <v>0.76325546903967367</v>
      </c>
      <c r="U100" s="176">
        <f t="shared" ref="U100" si="225">+U104/U179</f>
        <v>0.85504745470232957</v>
      </c>
      <c r="V100" s="176">
        <f t="shared" ref="V100" si="226">+V104/V179</f>
        <v>0.88194228979211919</v>
      </c>
      <c r="W100" s="176">
        <f t="shared" ref="W100" si="227">+W104/W179</f>
        <v>0.87724325139496306</v>
      </c>
      <c r="X100" s="176">
        <f t="shared" ref="X100" si="228">+X104/X179</f>
        <v>0.8705242483758876</v>
      </c>
      <c r="Y100" s="176">
        <f t="shared" ref="Y100:AM100" si="229">+Y104/Y179</f>
        <v>0.80098902424315521</v>
      </c>
      <c r="Z100" s="176">
        <f t="shared" si="229"/>
        <v>0.78784021930683379</v>
      </c>
      <c r="AA100" s="176">
        <f t="shared" si="229"/>
        <v>0.89991338658454434</v>
      </c>
      <c r="AB100" s="176">
        <f t="shared" si="229"/>
        <v>0.9163175421634977</v>
      </c>
      <c r="AC100" s="176">
        <f t="shared" si="229"/>
        <v>0.86967418546365916</v>
      </c>
      <c r="AD100" s="176">
        <f t="shared" si="229"/>
        <v>0.82486274685421468</v>
      </c>
      <c r="AE100" s="176">
        <f t="shared" ca="1" si="229"/>
        <v>0.86462881871528219</v>
      </c>
      <c r="AF100" s="176">
        <f t="shared" ca="1" si="229"/>
        <v>0.87318115468585256</v>
      </c>
      <c r="AG100" s="176">
        <f t="shared" ca="1" si="229"/>
        <v>0.87620319427566196</v>
      </c>
      <c r="AH100" s="176">
        <f t="shared" ca="1" si="229"/>
        <v>0.8806051367392963</v>
      </c>
      <c r="AI100" s="176">
        <f t="shared" ca="1" si="229"/>
        <v>0.88084874270739877</v>
      </c>
      <c r="AJ100" s="176">
        <f t="shared" ca="1" si="229"/>
        <v>0.88351096361770076</v>
      </c>
      <c r="AK100" s="176">
        <f t="shared" ca="1" si="229"/>
        <v>0.88274792268111524</v>
      </c>
      <c r="AL100" s="176">
        <f t="shared" ca="1" si="229"/>
        <v>0.87422035492601324</v>
      </c>
      <c r="AM100" s="176">
        <f t="shared" ca="1" si="229"/>
        <v>0.86556706477275491</v>
      </c>
      <c r="AN100" s="176">
        <f ca="1">+AN104/AN179</f>
        <v>0.85701930136374149</v>
      </c>
      <c r="AO100" s="6"/>
      <c r="AS100" s="176">
        <f ca="1">+AVERAGE(AD100:AM100)</f>
        <v>0.87063760999752904</v>
      </c>
      <c r="AT100" s="176">
        <f>+AVERAGE(T100:AC100)</f>
        <v>0.85227470710666642</v>
      </c>
    </row>
    <row r="101" spans="1:50">
      <c r="C101" s="94" t="s">
        <v>130</v>
      </c>
      <c r="D101" s="249" t="s">
        <v>130</v>
      </c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  <c r="R101" s="250"/>
      <c r="S101" s="250"/>
      <c r="T101" s="250"/>
      <c r="U101" s="250"/>
      <c r="V101" s="250"/>
      <c r="W101" s="250"/>
      <c r="X101" s="250"/>
      <c r="Y101" s="250"/>
      <c r="Z101" s="250"/>
      <c r="AA101" s="250"/>
      <c r="AB101" s="250"/>
      <c r="AC101" s="250"/>
      <c r="AD101" s="250"/>
      <c r="AE101" s="250"/>
      <c r="AF101" s="250"/>
      <c r="AG101" s="250"/>
      <c r="AH101" s="250"/>
      <c r="AI101" s="250"/>
      <c r="AJ101" s="250"/>
      <c r="AK101" s="250"/>
      <c r="AL101" s="250"/>
      <c r="AM101" s="250"/>
      <c r="AN101" s="250"/>
      <c r="AS101" s="3"/>
      <c r="AT101" s="3"/>
    </row>
    <row r="102" spans="1:50">
      <c r="D102" s="258"/>
      <c r="E102" s="259" t="s">
        <v>64</v>
      </c>
      <c r="F102" s="258"/>
      <c r="G102" s="258"/>
      <c r="H102" s="258"/>
      <c r="I102" s="258"/>
      <c r="J102" s="258"/>
      <c r="K102" s="258"/>
      <c r="L102" s="258"/>
      <c r="M102" s="258"/>
      <c r="N102" s="258"/>
      <c r="O102" s="258"/>
      <c r="P102" s="258"/>
      <c r="Q102" s="258"/>
      <c r="R102" s="258"/>
      <c r="S102" s="258"/>
      <c r="T102" s="258"/>
      <c r="U102" s="258"/>
      <c r="V102" s="258"/>
      <c r="W102" s="258"/>
      <c r="X102" s="258"/>
      <c r="Y102" s="258"/>
      <c r="Z102" s="258"/>
      <c r="AA102" s="258"/>
      <c r="AB102" s="258"/>
      <c r="AC102" s="258"/>
      <c r="AD102" s="258"/>
      <c r="AE102" s="258"/>
      <c r="AF102" s="258"/>
      <c r="AG102" s="258"/>
      <c r="AH102" s="258"/>
      <c r="AI102" s="258"/>
      <c r="AJ102" s="258"/>
      <c r="AK102" s="258"/>
      <c r="AL102" s="258"/>
      <c r="AM102" s="258"/>
      <c r="AN102" s="258"/>
    </row>
    <row r="103" spans="1:50" ht="5.0999999999999996" customHeight="1">
      <c r="C103" s="95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6"/>
      <c r="AP103" s="1"/>
    </row>
    <row r="104" spans="1:50" outlineLevel="1">
      <c r="A104" s="263" t="s">
        <v>131</v>
      </c>
      <c r="B104" s="263"/>
      <c r="E104" s="42" t="s">
        <v>159</v>
      </c>
      <c r="H104" s="52"/>
      <c r="I104" s="52"/>
      <c r="J104" s="52"/>
      <c r="K104" s="52"/>
      <c r="L104" s="52"/>
      <c r="M104" s="52"/>
      <c r="N104" s="52"/>
      <c r="O104" s="52"/>
      <c r="P104" s="52"/>
      <c r="Q104" s="52">
        <f t="shared" ref="Q104:X104" si="230">Q10</f>
        <v>2358</v>
      </c>
      <c r="R104" s="52">
        <f t="shared" si="230"/>
        <v>2237</v>
      </c>
      <c r="S104" s="52">
        <f t="shared" si="230"/>
        <v>2611</v>
      </c>
      <c r="T104" s="52">
        <f t="shared" si="230"/>
        <v>4117</v>
      </c>
      <c r="U104" s="52">
        <f t="shared" si="230"/>
        <v>4955</v>
      </c>
      <c r="V104" s="52">
        <f t="shared" si="230"/>
        <v>5685</v>
      </c>
      <c r="W104" s="52">
        <f t="shared" si="230"/>
        <v>5817</v>
      </c>
      <c r="X104" s="52">
        <f t="shared" si="230"/>
        <v>5762</v>
      </c>
      <c r="Y104" s="52">
        <f t="shared" ref="Y104:AN104" si="231">Y10</f>
        <v>6641</v>
      </c>
      <c r="Z104" s="52">
        <f t="shared" si="231"/>
        <v>8047</v>
      </c>
      <c r="AA104" s="52">
        <f t="shared" si="231"/>
        <v>9351</v>
      </c>
      <c r="AB104" s="52">
        <f t="shared" si="231"/>
        <v>8530</v>
      </c>
      <c r="AC104" s="52">
        <f t="shared" si="231"/>
        <v>9716</v>
      </c>
      <c r="AD104" s="52">
        <f t="shared" si="231"/>
        <v>11360.00536692594</v>
      </c>
      <c r="AE104" s="52">
        <f t="shared" ca="1" si="231"/>
        <v>12427.270705069401</v>
      </c>
      <c r="AF104" s="52">
        <f t="shared" ca="1" si="231"/>
        <v>13160.48127423294</v>
      </c>
      <c r="AG104" s="52">
        <f t="shared" ca="1" si="231"/>
        <v>13887.473110532126</v>
      </c>
      <c r="AH104" s="52">
        <f t="shared" ca="1" si="231"/>
        <v>14728.85075096219</v>
      </c>
      <c r="AI104" s="52">
        <f t="shared" ca="1" si="231"/>
        <v>15578.215814023868</v>
      </c>
      <c r="AJ104" s="52">
        <f t="shared" ca="1" si="231"/>
        <v>16571.112078672115</v>
      </c>
      <c r="AK104" s="52">
        <f t="shared" ca="1" si="231"/>
        <v>17588.829574199968</v>
      </c>
      <c r="AL104" s="52">
        <f t="shared" ca="1" si="231"/>
        <v>18478.954343814177</v>
      </c>
      <c r="AM104" s="52">
        <f t="shared" ca="1" si="231"/>
        <v>19378.710886652909</v>
      </c>
      <c r="AN104" s="52">
        <f t="shared" ca="1" si="231"/>
        <v>20288.535097201937</v>
      </c>
      <c r="AO104" s="6"/>
      <c r="AP104" s="160">
        <f ca="1">+(AM104/AC104)^(0.1)-1</f>
        <v>7.1479182680065145E-2</v>
      </c>
      <c r="AQ104" s="160">
        <f t="shared" ref="AQ104" si="232">+(AC104/S104)^(1/10)-1</f>
        <v>0.14042850361178516</v>
      </c>
      <c r="AR104" s="50"/>
    </row>
    <row r="105" spans="1:50" outlineLevel="1">
      <c r="E105" s="45" t="s">
        <v>132</v>
      </c>
      <c r="H105" s="52"/>
      <c r="I105" s="52"/>
      <c r="J105" s="52"/>
      <c r="K105" s="52"/>
      <c r="L105" s="52"/>
      <c r="M105" s="52"/>
      <c r="N105" s="52"/>
      <c r="O105" s="52"/>
      <c r="P105" s="52"/>
      <c r="Q105" s="52">
        <f t="shared" ref="Q105:X105" si="233">-Q11</f>
        <v>-1331</v>
      </c>
      <c r="R105" s="52">
        <f t="shared" si="233"/>
        <v>-1190</v>
      </c>
      <c r="S105" s="52">
        <f t="shared" si="233"/>
        <v>-1290</v>
      </c>
      <c r="T105" s="52">
        <f t="shared" si="233"/>
        <v>-1831</v>
      </c>
      <c r="U105" s="52">
        <f t="shared" si="233"/>
        <v>-2116</v>
      </c>
      <c r="V105" s="52">
        <f t="shared" si="233"/>
        <v>-2332</v>
      </c>
      <c r="W105" s="52">
        <f t="shared" si="233"/>
        <v>-2361</v>
      </c>
      <c r="X105" s="52">
        <f t="shared" si="233"/>
        <v>-2369</v>
      </c>
      <c r="Y105" s="52">
        <f t="shared" ref="Y105:AN105" si="234">-Y11</f>
        <v>-2748</v>
      </c>
      <c r="Z105" s="52">
        <f t="shared" si="234"/>
        <v>-3320</v>
      </c>
      <c r="AA105" s="52">
        <f t="shared" si="234"/>
        <v>-4050</v>
      </c>
      <c r="AB105" s="52">
        <f t="shared" si="234"/>
        <v>-3746</v>
      </c>
      <c r="AC105" s="52">
        <f t="shared" si="234"/>
        <v>-4252</v>
      </c>
      <c r="AD105" s="52">
        <f t="shared" si="234"/>
        <v>-4762.787172330045</v>
      </c>
      <c r="AE105" s="52">
        <f t="shared" ca="1" si="234"/>
        <v>-4850.0987072751213</v>
      </c>
      <c r="AF105" s="52">
        <f t="shared" ca="1" si="234"/>
        <v>-5097.0790515129811</v>
      </c>
      <c r="AG105" s="52">
        <f t="shared" ca="1" si="234"/>
        <v>-5316.6206179060555</v>
      </c>
      <c r="AH105" s="52">
        <f t="shared" ca="1" si="234"/>
        <v>-5578.651527316887</v>
      </c>
      <c r="AI105" s="52">
        <f t="shared" ca="1" si="234"/>
        <v>-5819.7797843493472</v>
      </c>
      <c r="AJ105" s="52">
        <f t="shared" ca="1" si="234"/>
        <v>-6115.6598914806254</v>
      </c>
      <c r="AK105" s="52">
        <f t="shared" ca="1" si="234"/>
        <v>-6395.8420338942678</v>
      </c>
      <c r="AL105" s="52">
        <f t="shared" ca="1" si="234"/>
        <v>-6581.2341326360947</v>
      </c>
      <c r="AM105" s="52">
        <f t="shared" ca="1" si="234"/>
        <v>-6754.7379507844898</v>
      </c>
      <c r="AN105" s="52">
        <f t="shared" ca="1" si="234"/>
        <v>-7035.5957529109528</v>
      </c>
      <c r="AO105" s="6"/>
      <c r="AP105" s="50"/>
      <c r="AQ105" s="50"/>
    </row>
    <row r="106" spans="1:50" s="3" customFormat="1" outlineLevel="1">
      <c r="A106" s="263" t="s">
        <v>112</v>
      </c>
      <c r="B106" s="263"/>
      <c r="C106" s="96"/>
      <c r="E106" s="2" t="s">
        <v>112</v>
      </c>
      <c r="F106" s="2"/>
      <c r="G106" s="2"/>
      <c r="H106" s="7"/>
      <c r="I106" s="7"/>
      <c r="J106" s="7"/>
      <c r="K106" s="7"/>
      <c r="L106" s="7"/>
      <c r="M106" s="7"/>
      <c r="N106" s="7"/>
      <c r="O106" s="7"/>
      <c r="P106" s="7"/>
      <c r="Q106" s="7">
        <f t="shared" ref="Q106:X106" si="235">SUM(Q104:Q105)</f>
        <v>1027</v>
      </c>
      <c r="R106" s="7">
        <f t="shared" si="235"/>
        <v>1047</v>
      </c>
      <c r="S106" s="7">
        <f t="shared" si="235"/>
        <v>1321</v>
      </c>
      <c r="T106" s="7">
        <f t="shared" si="235"/>
        <v>2286</v>
      </c>
      <c r="U106" s="7">
        <f t="shared" si="235"/>
        <v>2839</v>
      </c>
      <c r="V106" s="7">
        <f t="shared" si="235"/>
        <v>3353</v>
      </c>
      <c r="W106" s="7">
        <f t="shared" si="235"/>
        <v>3456</v>
      </c>
      <c r="X106" s="7">
        <f t="shared" si="235"/>
        <v>3393</v>
      </c>
      <c r="Y106" s="7">
        <f>SUM(Y104:Y105)</f>
        <v>3893</v>
      </c>
      <c r="Z106" s="7">
        <f>SUM(Z104:Z105)</f>
        <v>4727</v>
      </c>
      <c r="AA106" s="7">
        <f>SUM(AA104:AA105)</f>
        <v>5301</v>
      </c>
      <c r="AB106" s="7">
        <f>SUM(AB104:AB105)</f>
        <v>4784</v>
      </c>
      <c r="AC106" s="7">
        <f t="shared" ref="AC106:AN106" si="236">SUM(AC104:AC105)</f>
        <v>5464</v>
      </c>
      <c r="AD106" s="7">
        <f t="shared" si="236"/>
        <v>6597.2181945958946</v>
      </c>
      <c r="AE106" s="7">
        <f t="shared" ca="1" si="236"/>
        <v>7577.1719977942794</v>
      </c>
      <c r="AF106" s="7">
        <f t="shared" ca="1" si="236"/>
        <v>8063.4022227199584</v>
      </c>
      <c r="AG106" s="7">
        <f t="shared" ca="1" si="236"/>
        <v>8570.8524926260707</v>
      </c>
      <c r="AH106" s="7">
        <f t="shared" ca="1" si="236"/>
        <v>9150.1992236453043</v>
      </c>
      <c r="AI106" s="7">
        <f t="shared" ca="1" si="236"/>
        <v>9758.4360296745217</v>
      </c>
      <c r="AJ106" s="7">
        <f t="shared" ca="1" si="236"/>
        <v>10455.452187191489</v>
      </c>
      <c r="AK106" s="7">
        <f t="shared" ca="1" si="236"/>
        <v>11192.987540305701</v>
      </c>
      <c r="AL106" s="7">
        <f t="shared" ca="1" si="236"/>
        <v>11897.720211178083</v>
      </c>
      <c r="AM106" s="7">
        <f t="shared" ca="1" si="236"/>
        <v>12623.97293586842</v>
      </c>
      <c r="AN106" s="7">
        <f t="shared" ca="1" si="236"/>
        <v>13252.939344290984</v>
      </c>
      <c r="AO106" s="39"/>
      <c r="AP106" s="160">
        <f ca="1">+(AM106/AC106)^(0.1)-1</f>
        <v>8.7347940956924885E-2</v>
      </c>
      <c r="AQ106" s="160">
        <f t="shared" ref="AQ106" si="237">+(AC106/S106)^(1/10)-1</f>
        <v>0.15255268634048536</v>
      </c>
    </row>
    <row r="107" spans="1:50" outlineLevel="1">
      <c r="E107" s="45" t="s">
        <v>133</v>
      </c>
      <c r="H107" s="139"/>
      <c r="I107" s="139"/>
      <c r="J107" s="139"/>
      <c r="K107" s="139"/>
      <c r="L107" s="139"/>
      <c r="M107" s="139"/>
      <c r="N107" s="139"/>
      <c r="O107" s="139"/>
      <c r="P107" s="139"/>
      <c r="Q107" s="163">
        <v>0</v>
      </c>
      <c r="R107" s="163">
        <v>0</v>
      </c>
      <c r="S107" s="163">
        <v>0</v>
      </c>
      <c r="T107" s="163">
        <v>0</v>
      </c>
      <c r="U107" s="163">
        <v>0</v>
      </c>
      <c r="V107" s="163">
        <v>0</v>
      </c>
      <c r="W107" s="163">
        <v>0</v>
      </c>
      <c r="X107" s="163">
        <v>0</v>
      </c>
      <c r="Y107" s="163">
        <v>0</v>
      </c>
      <c r="Z107" s="163">
        <v>0</v>
      </c>
      <c r="AA107" s="163">
        <v>0</v>
      </c>
      <c r="AB107" s="163">
        <v>0</v>
      </c>
      <c r="AC107" s="163">
        <v>0</v>
      </c>
      <c r="AD107" s="276">
        <f>AC107</f>
        <v>0</v>
      </c>
      <c r="AE107" s="276">
        <f t="shared" ref="AE107:AN107" si="238">AD107</f>
        <v>0</v>
      </c>
      <c r="AF107" s="276">
        <f t="shared" si="238"/>
        <v>0</v>
      </c>
      <c r="AG107" s="276">
        <f t="shared" si="238"/>
        <v>0</v>
      </c>
      <c r="AH107" s="276">
        <f t="shared" si="238"/>
        <v>0</v>
      </c>
      <c r="AI107" s="276">
        <f t="shared" si="238"/>
        <v>0</v>
      </c>
      <c r="AJ107" s="276">
        <f t="shared" si="238"/>
        <v>0</v>
      </c>
      <c r="AK107" s="276">
        <f t="shared" si="238"/>
        <v>0</v>
      </c>
      <c r="AL107" s="276">
        <f t="shared" si="238"/>
        <v>0</v>
      </c>
      <c r="AM107" s="276">
        <f t="shared" si="238"/>
        <v>0</v>
      </c>
      <c r="AN107" s="276">
        <f t="shared" si="238"/>
        <v>0</v>
      </c>
      <c r="AO107" s="6"/>
    </row>
    <row r="108" spans="1:50" outlineLevel="1">
      <c r="E108" s="45" t="s">
        <v>65</v>
      </c>
      <c r="H108" s="52"/>
      <c r="I108" s="52"/>
      <c r="J108" s="52"/>
      <c r="K108" s="52"/>
      <c r="L108" s="52"/>
      <c r="M108" s="52"/>
      <c r="N108" s="52"/>
      <c r="O108" s="52"/>
      <c r="P108" s="52"/>
      <c r="Q108" s="52">
        <f t="shared" ref="Q108:X108" si="239">-Q14</f>
        <v>-408</v>
      </c>
      <c r="R108" s="52">
        <f t="shared" si="239"/>
        <v>-367</v>
      </c>
      <c r="S108" s="52">
        <f t="shared" si="239"/>
        <v>-407</v>
      </c>
      <c r="T108" s="52">
        <f t="shared" si="239"/>
        <v>-588</v>
      </c>
      <c r="U108" s="52">
        <f t="shared" si="239"/>
        <v>-642</v>
      </c>
      <c r="V108" s="52">
        <f t="shared" si="239"/>
        <v>-758</v>
      </c>
      <c r="W108" s="52">
        <f t="shared" si="239"/>
        <v>-714</v>
      </c>
      <c r="X108" s="52">
        <f t="shared" si="239"/>
        <v>-719</v>
      </c>
      <c r="Y108" s="52">
        <f t="shared" ref="Y108:AN108" si="240">-Y14</f>
        <v>-903</v>
      </c>
      <c r="Z108" s="52">
        <f t="shared" si="240"/>
        <v>-1038</v>
      </c>
      <c r="AA108" s="52">
        <f t="shared" si="240"/>
        <v>-1092</v>
      </c>
      <c r="AB108" s="52">
        <f t="shared" si="240"/>
        <v>-979</v>
      </c>
      <c r="AC108" s="52">
        <f t="shared" si="240"/>
        <v>-1199</v>
      </c>
      <c r="AD108" s="52">
        <f t="shared" si="240"/>
        <v>-1390.5179727047291</v>
      </c>
      <c r="AE108" s="52">
        <f t="shared" ca="1" si="240"/>
        <v>-1514.9426237260734</v>
      </c>
      <c r="AF108" s="52">
        <f t="shared" ca="1" si="240"/>
        <v>-1597.744192639399</v>
      </c>
      <c r="AG108" s="52">
        <f t="shared" ca="1" si="240"/>
        <v>-1679.0606769939475</v>
      </c>
      <c r="AH108" s="52">
        <f t="shared" ca="1" si="240"/>
        <v>-1773.4227571752388</v>
      </c>
      <c r="AI108" s="52">
        <f t="shared" ca="1" si="240"/>
        <v>-1867.9011891769167</v>
      </c>
      <c r="AJ108" s="52">
        <f t="shared" ca="1" si="240"/>
        <v>-1978.6685552184388</v>
      </c>
      <c r="AK108" s="52">
        <f t="shared" ca="1" si="240"/>
        <v>-2091.3943858401185</v>
      </c>
      <c r="AL108" s="52">
        <f t="shared" ca="1" si="240"/>
        <v>-2187.9949213885038</v>
      </c>
      <c r="AM108" s="52">
        <f t="shared" ca="1" si="240"/>
        <v>-2284.840963435146</v>
      </c>
      <c r="AN108" s="52">
        <f t="shared" ca="1" si="240"/>
        <v>-2381.9692403786162</v>
      </c>
      <c r="AO108" s="6"/>
    </row>
    <row r="109" spans="1:50" outlineLevel="1">
      <c r="E109" s="45" t="s">
        <v>86</v>
      </c>
      <c r="H109" s="52"/>
      <c r="I109" s="52"/>
      <c r="J109" s="52"/>
      <c r="K109" s="52"/>
      <c r="L109" s="52"/>
      <c r="M109" s="52"/>
      <c r="N109" s="52"/>
      <c r="O109" s="52"/>
      <c r="P109" s="52"/>
      <c r="Q109" s="52">
        <f t="shared" ref="Q109:X109" si="241">-Q16</f>
        <v>0</v>
      </c>
      <c r="R109" s="52">
        <f t="shared" si="241"/>
        <v>-34</v>
      </c>
      <c r="S109" s="52">
        <f t="shared" si="241"/>
        <v>-38</v>
      </c>
      <c r="T109" s="52">
        <f t="shared" si="241"/>
        <v>-210</v>
      </c>
      <c r="U109" s="52">
        <f t="shared" si="241"/>
        <v>-21</v>
      </c>
      <c r="V109" s="52">
        <f t="shared" si="241"/>
        <v>-10</v>
      </c>
      <c r="W109" s="52">
        <f t="shared" si="241"/>
        <v>20</v>
      </c>
      <c r="X109" s="52">
        <f t="shared" si="241"/>
        <v>-14</v>
      </c>
      <c r="Y109" s="52">
        <f t="shared" ref="Y109:AN109" si="242">-Y16</f>
        <v>-100</v>
      </c>
      <c r="Z109" s="52">
        <f t="shared" si="242"/>
        <v>-67</v>
      </c>
      <c r="AA109" s="52">
        <f t="shared" si="242"/>
        <v>-19</v>
      </c>
      <c r="AB109" s="52">
        <f t="shared" si="242"/>
        <v>-17</v>
      </c>
      <c r="AC109" s="52">
        <f t="shared" si="242"/>
        <v>-5</v>
      </c>
      <c r="AD109" s="52">
        <f t="shared" si="242"/>
        <v>0</v>
      </c>
      <c r="AE109" s="52">
        <f t="shared" ca="1" si="242"/>
        <v>0</v>
      </c>
      <c r="AF109" s="52">
        <f t="shared" ca="1" si="242"/>
        <v>0</v>
      </c>
      <c r="AG109" s="52">
        <f t="shared" ca="1" si="242"/>
        <v>0</v>
      </c>
      <c r="AH109" s="52">
        <f t="shared" ca="1" si="242"/>
        <v>0</v>
      </c>
      <c r="AI109" s="52">
        <f t="shared" ca="1" si="242"/>
        <v>0</v>
      </c>
      <c r="AJ109" s="52">
        <f t="shared" ca="1" si="242"/>
        <v>0</v>
      </c>
      <c r="AK109" s="52">
        <f t="shared" ca="1" si="242"/>
        <v>0</v>
      </c>
      <c r="AL109" s="52">
        <f t="shared" ca="1" si="242"/>
        <v>0</v>
      </c>
      <c r="AM109" s="52">
        <f t="shared" ca="1" si="242"/>
        <v>0</v>
      </c>
      <c r="AN109" s="52">
        <f t="shared" ca="1" si="242"/>
        <v>0</v>
      </c>
      <c r="AO109" s="6"/>
    </row>
    <row r="110" spans="1:50" s="3" customFormat="1" outlineLevel="1">
      <c r="A110" s="263" t="s">
        <v>62</v>
      </c>
      <c r="B110" s="263"/>
      <c r="C110" s="96"/>
      <c r="E110" s="2" t="s">
        <v>62</v>
      </c>
      <c r="F110" s="2"/>
      <c r="G110" s="2"/>
      <c r="H110" s="7"/>
      <c r="I110" s="7"/>
      <c r="J110" s="7"/>
      <c r="K110" s="7"/>
      <c r="L110" s="7"/>
      <c r="M110" s="7"/>
      <c r="N110" s="7"/>
      <c r="O110" s="7"/>
      <c r="P110" s="7"/>
      <c r="Q110" s="7">
        <f t="shared" ref="Q110:X110" si="243">SUM(Q106:Q109)</f>
        <v>619</v>
      </c>
      <c r="R110" s="7">
        <f t="shared" si="243"/>
        <v>646</v>
      </c>
      <c r="S110" s="7">
        <f t="shared" si="243"/>
        <v>876</v>
      </c>
      <c r="T110" s="7">
        <f t="shared" si="243"/>
        <v>1488</v>
      </c>
      <c r="U110" s="7">
        <f t="shared" si="243"/>
        <v>2176</v>
      </c>
      <c r="V110" s="7">
        <f t="shared" si="243"/>
        <v>2585</v>
      </c>
      <c r="W110" s="7">
        <f t="shared" si="243"/>
        <v>2762</v>
      </c>
      <c r="X110" s="7">
        <f t="shared" si="243"/>
        <v>2660</v>
      </c>
      <c r="Y110" s="7">
        <f>SUM(Y106:Y109)</f>
        <v>2890</v>
      </c>
      <c r="Z110" s="7">
        <f>SUM(Z106:Z109)</f>
        <v>3622</v>
      </c>
      <c r="AA110" s="7">
        <f>SUM(AA106:AA109)</f>
        <v>4190</v>
      </c>
      <c r="AB110" s="7">
        <f>SUM(AB106:AB109)</f>
        <v>3788</v>
      </c>
      <c r="AC110" s="7">
        <f t="shared" ref="AC110:AN110" si="244">SUM(AC106:AC109)</f>
        <v>4260</v>
      </c>
      <c r="AD110" s="7">
        <f t="shared" si="244"/>
        <v>5206.7002218911657</v>
      </c>
      <c r="AE110" s="7">
        <f t="shared" ca="1" si="244"/>
        <v>6062.2293740682062</v>
      </c>
      <c r="AF110" s="7">
        <f t="shared" ca="1" si="244"/>
        <v>6465.6580300805599</v>
      </c>
      <c r="AG110" s="7">
        <f t="shared" ca="1" si="244"/>
        <v>6891.791815632123</v>
      </c>
      <c r="AH110" s="7">
        <f t="shared" ca="1" si="244"/>
        <v>7376.7764664700653</v>
      </c>
      <c r="AI110" s="7">
        <f t="shared" ca="1" si="244"/>
        <v>7890.5348404976048</v>
      </c>
      <c r="AJ110" s="7">
        <f t="shared" ca="1" si="244"/>
        <v>8476.7836319730504</v>
      </c>
      <c r="AK110" s="7">
        <f t="shared" ca="1" si="244"/>
        <v>9101.5931544655832</v>
      </c>
      <c r="AL110" s="7">
        <f t="shared" ca="1" si="244"/>
        <v>9709.7252897895778</v>
      </c>
      <c r="AM110" s="7">
        <f t="shared" ca="1" si="244"/>
        <v>10339.131972433273</v>
      </c>
      <c r="AN110" s="7">
        <f t="shared" ca="1" si="244"/>
        <v>10870.970103912368</v>
      </c>
      <c r="AO110" s="39"/>
      <c r="AP110" s="160">
        <f ca="1">+(AM110/AC110)^(0.1)-1</f>
        <v>9.2716366672999539E-2</v>
      </c>
      <c r="AQ110" s="160">
        <f t="shared" ref="AQ110" si="245">+(AC110/S110)^(1/10)-1</f>
        <v>0.17136043096275899</v>
      </c>
    </row>
    <row r="111" spans="1:50" outlineLevel="1">
      <c r="A111" s="263"/>
      <c r="B111" s="263"/>
      <c r="E111" s="45" t="s">
        <v>4</v>
      </c>
      <c r="H111" s="52"/>
      <c r="I111" s="52"/>
      <c r="J111" s="52"/>
      <c r="K111" s="52"/>
      <c r="L111" s="52"/>
      <c r="M111" s="52"/>
      <c r="N111" s="52"/>
      <c r="O111" s="52"/>
      <c r="P111" s="52"/>
      <c r="Q111" s="52">
        <f t="shared" ref="Q111:X111" si="246">-Q15-Q12</f>
        <v>-474</v>
      </c>
      <c r="R111" s="52">
        <f t="shared" si="246"/>
        <v>-449</v>
      </c>
      <c r="S111" s="52">
        <f t="shared" si="246"/>
        <v>-480</v>
      </c>
      <c r="T111" s="52">
        <f t="shared" si="246"/>
        <v>-897</v>
      </c>
      <c r="U111" s="52">
        <f t="shared" si="246"/>
        <v>-1098</v>
      </c>
      <c r="V111" s="52">
        <f t="shared" si="246"/>
        <v>-1194</v>
      </c>
      <c r="W111" s="52">
        <f t="shared" si="246"/>
        <v>-1244</v>
      </c>
      <c r="X111" s="52">
        <f t="shared" si="246"/>
        <v>-1245</v>
      </c>
      <c r="Y111" s="52">
        <f t="shared" ref="Y111:AN111" si="247">-Y15-Y12</f>
        <v>-1383</v>
      </c>
      <c r="Z111" s="52">
        <f t="shared" si="247"/>
        <v>-1671</v>
      </c>
      <c r="AA111" s="52">
        <f t="shared" si="247"/>
        <v>-2038</v>
      </c>
      <c r="AB111" s="52">
        <f t="shared" si="247"/>
        <v>-1988</v>
      </c>
      <c r="AC111" s="52">
        <f t="shared" si="247"/>
        <v>-1983</v>
      </c>
      <c r="AD111" s="52">
        <f t="shared" si="247"/>
        <v>-2161.811960675368</v>
      </c>
      <c r="AE111" s="52">
        <f t="shared" si="247"/>
        <v>-2605.2888523794586</v>
      </c>
      <c r="AF111" s="52">
        <f t="shared" ca="1" si="247"/>
        <v>-2705.6970824449963</v>
      </c>
      <c r="AG111" s="52">
        <f t="shared" ca="1" si="247"/>
        <v>-2824.1058723249148</v>
      </c>
      <c r="AH111" s="52">
        <f t="shared" ca="1" si="247"/>
        <v>-2956.8590951226702</v>
      </c>
      <c r="AI111" s="52">
        <f t="shared" ca="1" si="247"/>
        <v>-3107.1022419815799</v>
      </c>
      <c r="AJ111" s="52">
        <f t="shared" ca="1" si="247"/>
        <v>-3272.0561961158915</v>
      </c>
      <c r="AK111" s="52">
        <f t="shared" ca="1" si="247"/>
        <v>-3456.3376178473372</v>
      </c>
      <c r="AL111" s="52">
        <f t="shared" ca="1" si="247"/>
        <v>-3657.7461128889263</v>
      </c>
      <c r="AM111" s="52">
        <f t="shared" ca="1" si="247"/>
        <v>-3866.7204450333093</v>
      </c>
      <c r="AN111" s="52">
        <f t="shared" ca="1" si="247"/>
        <v>-4082.335259958697</v>
      </c>
      <c r="AO111" s="6"/>
    </row>
    <row r="112" spans="1:50" outlineLevel="1">
      <c r="E112" s="45" t="s">
        <v>66</v>
      </c>
      <c r="H112" s="139"/>
      <c r="I112" s="139"/>
      <c r="J112" s="139"/>
      <c r="K112" s="139"/>
      <c r="L112" s="139"/>
      <c r="M112" s="139"/>
      <c r="N112" s="139"/>
      <c r="O112" s="139"/>
      <c r="P112" s="139"/>
      <c r="Q112" s="163">
        <v>0</v>
      </c>
      <c r="R112" s="163">
        <v>0</v>
      </c>
      <c r="S112" s="163">
        <v>0</v>
      </c>
      <c r="T112" s="163">
        <v>0</v>
      </c>
      <c r="U112" s="163">
        <v>0</v>
      </c>
      <c r="V112" s="163">
        <v>0</v>
      </c>
      <c r="W112" s="163">
        <v>0</v>
      </c>
      <c r="X112" s="163">
        <v>0</v>
      </c>
      <c r="Y112" s="163">
        <v>0</v>
      </c>
      <c r="Z112" s="163">
        <v>0</v>
      </c>
      <c r="AA112" s="163">
        <v>0</v>
      </c>
      <c r="AB112" s="163">
        <v>0</v>
      </c>
      <c r="AC112" s="163">
        <v>0</v>
      </c>
      <c r="AD112" s="276">
        <v>0</v>
      </c>
      <c r="AE112" s="276">
        <v>0</v>
      </c>
      <c r="AF112" s="276">
        <v>0</v>
      </c>
      <c r="AG112" s="276">
        <v>0</v>
      </c>
      <c r="AH112" s="276">
        <v>0</v>
      </c>
      <c r="AI112" s="276">
        <v>0</v>
      </c>
      <c r="AJ112" s="276">
        <v>0</v>
      </c>
      <c r="AK112" s="276">
        <v>0</v>
      </c>
      <c r="AL112" s="276">
        <v>0</v>
      </c>
      <c r="AM112" s="276">
        <v>0</v>
      </c>
      <c r="AN112" s="276">
        <v>0</v>
      </c>
      <c r="AO112" s="6"/>
      <c r="AT112" s="3"/>
      <c r="AU112" s="3"/>
      <c r="AV112" s="3"/>
      <c r="AW112" s="3"/>
      <c r="AX112" s="3"/>
    </row>
    <row r="113" spans="1:44" outlineLevel="1">
      <c r="E113" s="45" t="s">
        <v>158</v>
      </c>
      <c r="H113" s="139"/>
      <c r="I113" s="139"/>
      <c r="J113" s="139"/>
      <c r="K113" s="139"/>
      <c r="L113" s="139"/>
      <c r="M113" s="139"/>
      <c r="N113" s="139"/>
      <c r="O113" s="139"/>
      <c r="P113" s="139"/>
      <c r="Q113" s="163">
        <v>0</v>
      </c>
      <c r="R113" s="163">
        <v>0</v>
      </c>
      <c r="S113" s="163">
        <v>0</v>
      </c>
      <c r="T113" s="163">
        <v>0</v>
      </c>
      <c r="U113" s="163">
        <v>0</v>
      </c>
      <c r="V113" s="163">
        <v>0</v>
      </c>
      <c r="W113" s="163">
        <v>0</v>
      </c>
      <c r="X113" s="163">
        <v>0</v>
      </c>
      <c r="Y113" s="163">
        <v>0</v>
      </c>
      <c r="Z113" s="163">
        <v>0</v>
      </c>
      <c r="AA113" s="163">
        <v>0</v>
      </c>
      <c r="AB113" s="163">
        <v>0</v>
      </c>
      <c r="AC113" s="163">
        <v>0</v>
      </c>
      <c r="AD113" s="276">
        <v>0</v>
      </c>
      <c r="AE113" s="276">
        <v>0</v>
      </c>
      <c r="AF113" s="276">
        <v>0</v>
      </c>
      <c r="AG113" s="276">
        <v>0</v>
      </c>
      <c r="AH113" s="276">
        <v>0</v>
      </c>
      <c r="AI113" s="276">
        <v>0</v>
      </c>
      <c r="AJ113" s="276">
        <v>0</v>
      </c>
      <c r="AK113" s="276">
        <v>0</v>
      </c>
      <c r="AL113" s="276">
        <v>0</v>
      </c>
      <c r="AM113" s="276">
        <v>0</v>
      </c>
      <c r="AN113" s="276">
        <v>0</v>
      </c>
      <c r="AO113" s="6"/>
    </row>
    <row r="114" spans="1:44" outlineLevel="1">
      <c r="E114" s="45" t="s">
        <v>195</v>
      </c>
      <c r="H114" s="107"/>
      <c r="I114" s="107"/>
      <c r="J114" s="107"/>
      <c r="K114" s="107"/>
      <c r="L114" s="107"/>
      <c r="M114" s="107"/>
      <c r="N114" s="107"/>
      <c r="O114" s="107"/>
      <c r="P114" s="107"/>
      <c r="Q114" s="163">
        <f t="shared" ref="Q114:X114" si="248">-Q18</f>
        <v>0</v>
      </c>
      <c r="R114" s="163">
        <f t="shared" si="248"/>
        <v>0</v>
      </c>
      <c r="S114" s="163">
        <f t="shared" si="248"/>
        <v>0</v>
      </c>
      <c r="T114" s="163">
        <f t="shared" si="248"/>
        <v>0</v>
      </c>
      <c r="U114" s="163">
        <f t="shared" si="248"/>
        <v>0</v>
      </c>
      <c r="V114" s="163">
        <f t="shared" si="248"/>
        <v>0</v>
      </c>
      <c r="W114" s="163">
        <f t="shared" si="248"/>
        <v>0</v>
      </c>
      <c r="X114" s="163">
        <f t="shared" si="248"/>
        <v>0</v>
      </c>
      <c r="Y114" s="163">
        <f t="shared" ref="Y114:AN114" si="249">-Y18</f>
        <v>0</v>
      </c>
      <c r="Z114" s="163">
        <f t="shared" si="249"/>
        <v>0</v>
      </c>
      <c r="AA114" s="163">
        <f t="shared" si="249"/>
        <v>0</v>
      </c>
      <c r="AB114" s="163">
        <f t="shared" si="249"/>
        <v>0</v>
      </c>
      <c r="AC114" s="163">
        <f t="shared" si="249"/>
        <v>0</v>
      </c>
      <c r="AD114" s="52">
        <f t="shared" si="249"/>
        <v>0</v>
      </c>
      <c r="AE114" s="52">
        <f t="shared" si="249"/>
        <v>0</v>
      </c>
      <c r="AF114" s="52">
        <f t="shared" si="249"/>
        <v>0</v>
      </c>
      <c r="AG114" s="52">
        <f t="shared" si="249"/>
        <v>0</v>
      </c>
      <c r="AH114" s="52">
        <f t="shared" si="249"/>
        <v>0</v>
      </c>
      <c r="AI114" s="52">
        <f t="shared" si="249"/>
        <v>0</v>
      </c>
      <c r="AJ114" s="52">
        <f t="shared" si="249"/>
        <v>0</v>
      </c>
      <c r="AK114" s="52">
        <f t="shared" si="249"/>
        <v>0</v>
      </c>
      <c r="AL114" s="52">
        <f t="shared" si="249"/>
        <v>0</v>
      </c>
      <c r="AM114" s="52">
        <f t="shared" si="249"/>
        <v>0</v>
      </c>
      <c r="AN114" s="52">
        <f t="shared" si="249"/>
        <v>0</v>
      </c>
      <c r="AO114" s="6"/>
    </row>
    <row r="115" spans="1:44" outlineLevel="1">
      <c r="E115" s="45" t="s">
        <v>86</v>
      </c>
      <c r="H115" s="107"/>
      <c r="I115" s="107"/>
      <c r="J115" s="107"/>
      <c r="K115" s="107"/>
      <c r="L115" s="107"/>
      <c r="M115" s="107"/>
      <c r="N115" s="107"/>
      <c r="O115" s="107"/>
      <c r="P115" s="107"/>
      <c r="Q115" s="163">
        <v>0</v>
      </c>
      <c r="R115" s="163">
        <v>0</v>
      </c>
      <c r="S115" s="163">
        <v>0</v>
      </c>
      <c r="T115" s="163">
        <v>0</v>
      </c>
      <c r="U115" s="163">
        <v>0</v>
      </c>
      <c r="V115" s="163">
        <v>0</v>
      </c>
      <c r="W115" s="163">
        <v>0</v>
      </c>
      <c r="X115" s="163">
        <v>0</v>
      </c>
      <c r="Y115" s="163">
        <v>0</v>
      </c>
      <c r="Z115" s="163">
        <v>0</v>
      </c>
      <c r="AA115" s="163">
        <v>0</v>
      </c>
      <c r="AB115" s="163">
        <v>0</v>
      </c>
      <c r="AC115" s="163">
        <v>0</v>
      </c>
      <c r="AD115" s="276">
        <v>0</v>
      </c>
      <c r="AE115" s="276">
        <v>0</v>
      </c>
      <c r="AF115" s="276">
        <v>0</v>
      </c>
      <c r="AG115" s="276">
        <v>0</v>
      </c>
      <c r="AH115" s="276">
        <v>0</v>
      </c>
      <c r="AI115" s="276">
        <v>0</v>
      </c>
      <c r="AJ115" s="276">
        <v>0</v>
      </c>
      <c r="AK115" s="276">
        <v>0</v>
      </c>
      <c r="AL115" s="276">
        <v>0</v>
      </c>
      <c r="AM115" s="276">
        <v>0</v>
      </c>
      <c r="AN115" s="276">
        <v>0</v>
      </c>
      <c r="AO115" s="6"/>
    </row>
    <row r="116" spans="1:44" s="3" customFormat="1" outlineLevel="1">
      <c r="A116" s="263" t="s">
        <v>1</v>
      </c>
      <c r="B116" s="263"/>
      <c r="C116" s="96"/>
      <c r="E116" s="2" t="s">
        <v>1</v>
      </c>
      <c r="F116" s="2"/>
      <c r="G116" s="2"/>
      <c r="H116" s="7"/>
      <c r="I116" s="7"/>
      <c r="J116" s="7"/>
      <c r="K116" s="7"/>
      <c r="L116" s="7"/>
      <c r="M116" s="7"/>
      <c r="N116" s="7"/>
      <c r="O116" s="7"/>
      <c r="P116" s="7"/>
      <c r="Q116" s="7">
        <f t="shared" ref="Q116:X116" si="250">SUM(Q110:Q115)</f>
        <v>145</v>
      </c>
      <c r="R116" s="7">
        <f t="shared" si="250"/>
        <v>197</v>
      </c>
      <c r="S116" s="7">
        <f t="shared" si="250"/>
        <v>396</v>
      </c>
      <c r="T116" s="7">
        <f t="shared" si="250"/>
        <v>591</v>
      </c>
      <c r="U116" s="7">
        <f t="shared" si="250"/>
        <v>1078</v>
      </c>
      <c r="V116" s="7">
        <f t="shared" si="250"/>
        <v>1391</v>
      </c>
      <c r="W116" s="7">
        <f t="shared" si="250"/>
        <v>1518</v>
      </c>
      <c r="X116" s="7">
        <f t="shared" si="250"/>
        <v>1415</v>
      </c>
      <c r="Y116" s="7">
        <f>SUM(Y110:Y115)</f>
        <v>1507</v>
      </c>
      <c r="Z116" s="7">
        <f>SUM(Z110:Z115)</f>
        <v>1951</v>
      </c>
      <c r="AA116" s="7">
        <f>SUM(AA110:AA115)</f>
        <v>2152</v>
      </c>
      <c r="AB116" s="7">
        <f>SUM(AB110:AB115)</f>
        <v>1800</v>
      </c>
      <c r="AC116" s="7">
        <f t="shared" ref="AC116:AN116" si="251">SUM(AC110:AC115)</f>
        <v>2277</v>
      </c>
      <c r="AD116" s="7">
        <f t="shared" si="251"/>
        <v>3044.8882612157977</v>
      </c>
      <c r="AE116" s="7">
        <f t="shared" ca="1" si="251"/>
        <v>3456.9405216887476</v>
      </c>
      <c r="AF116" s="7">
        <f t="shared" ca="1" si="251"/>
        <v>3759.9609476355636</v>
      </c>
      <c r="AG116" s="7">
        <f t="shared" ca="1" si="251"/>
        <v>4067.6859433072082</v>
      </c>
      <c r="AH116" s="7">
        <f t="shared" ca="1" si="251"/>
        <v>4419.9173713473956</v>
      </c>
      <c r="AI116" s="7">
        <f t="shared" ca="1" si="251"/>
        <v>4783.4325985160249</v>
      </c>
      <c r="AJ116" s="7">
        <f t="shared" ca="1" si="251"/>
        <v>5204.7274358571594</v>
      </c>
      <c r="AK116" s="7">
        <f t="shared" ca="1" si="251"/>
        <v>5645.255536618246</v>
      </c>
      <c r="AL116" s="7">
        <f t="shared" ca="1" si="251"/>
        <v>6051.9791769006515</v>
      </c>
      <c r="AM116" s="7">
        <f t="shared" ca="1" si="251"/>
        <v>6472.4115273999641</v>
      </c>
      <c r="AN116" s="7">
        <f t="shared" ca="1" si="251"/>
        <v>6788.6348439536714</v>
      </c>
      <c r="AO116" s="39"/>
      <c r="AP116" s="160">
        <f ca="1">+(AM116/AC116)^(0.1)-1</f>
        <v>0.11012097697019563</v>
      </c>
      <c r="AQ116" s="160">
        <f t="shared" ref="AQ116" si="252">+(AC116/S116)^(1/10)-1</f>
        <v>0.19115090343250696</v>
      </c>
      <c r="AR116" s="50"/>
    </row>
    <row r="117" spans="1:44" outlineLevel="1">
      <c r="E117" s="45" t="s">
        <v>67</v>
      </c>
      <c r="H117" s="139"/>
      <c r="I117" s="139"/>
      <c r="J117" s="139"/>
      <c r="K117" s="139"/>
      <c r="L117" s="139"/>
      <c r="M117" s="139"/>
      <c r="N117" s="139"/>
      <c r="O117" s="139"/>
      <c r="P117" s="139"/>
      <c r="Q117" s="163">
        <v>0</v>
      </c>
      <c r="R117" s="163">
        <v>0</v>
      </c>
      <c r="S117" s="163">
        <v>0</v>
      </c>
      <c r="T117" s="163">
        <v>0</v>
      </c>
      <c r="U117" s="163">
        <v>0</v>
      </c>
      <c r="V117" s="163">
        <v>0</v>
      </c>
      <c r="W117" s="163">
        <v>0</v>
      </c>
      <c r="X117" s="163">
        <v>0</v>
      </c>
      <c r="Y117" s="163">
        <v>0</v>
      </c>
      <c r="Z117" s="163">
        <v>0</v>
      </c>
      <c r="AA117" s="163">
        <v>0</v>
      </c>
      <c r="AB117" s="163">
        <v>0</v>
      </c>
      <c r="AC117" s="163">
        <v>0</v>
      </c>
      <c r="AD117" s="276">
        <f>AC117</f>
        <v>0</v>
      </c>
      <c r="AE117" s="276">
        <f t="shared" ref="AE117:AN117" si="253">AD117</f>
        <v>0</v>
      </c>
      <c r="AF117" s="276">
        <f t="shared" si="253"/>
        <v>0</v>
      </c>
      <c r="AG117" s="276">
        <f t="shared" si="253"/>
        <v>0</v>
      </c>
      <c r="AH117" s="276">
        <f t="shared" si="253"/>
        <v>0</v>
      </c>
      <c r="AI117" s="276">
        <f t="shared" si="253"/>
        <v>0</v>
      </c>
      <c r="AJ117" s="276">
        <f t="shared" si="253"/>
        <v>0</v>
      </c>
      <c r="AK117" s="276">
        <f t="shared" si="253"/>
        <v>0</v>
      </c>
      <c r="AL117" s="276">
        <f t="shared" si="253"/>
        <v>0</v>
      </c>
      <c r="AM117" s="276">
        <f t="shared" si="253"/>
        <v>0</v>
      </c>
      <c r="AN117" s="276">
        <f t="shared" si="253"/>
        <v>0</v>
      </c>
      <c r="AO117" s="6"/>
    </row>
    <row r="118" spans="1:44" outlineLevel="1">
      <c r="E118" s="45" t="s">
        <v>68</v>
      </c>
      <c r="H118" s="107"/>
      <c r="I118" s="107"/>
      <c r="J118" s="107"/>
      <c r="K118" s="107"/>
      <c r="L118" s="107"/>
      <c r="M118" s="107"/>
      <c r="N118" s="107"/>
      <c r="O118" s="107"/>
      <c r="P118" s="107"/>
      <c r="Q118" s="52">
        <f t="shared" ref="Q118:X118" si="254">-SUM(Q20:Q21)</f>
        <v>-221</v>
      </c>
      <c r="R118" s="52">
        <f t="shared" si="254"/>
        <v>-260</v>
      </c>
      <c r="S118" s="52">
        <f t="shared" si="254"/>
        <v>-232</v>
      </c>
      <c r="T118" s="52">
        <f t="shared" si="254"/>
        <v>-503</v>
      </c>
      <c r="U118" s="52">
        <f t="shared" si="254"/>
        <v>-473</v>
      </c>
      <c r="V118" s="52">
        <f t="shared" si="254"/>
        <v>-541</v>
      </c>
      <c r="W118" s="52">
        <f t="shared" si="254"/>
        <v>-555</v>
      </c>
      <c r="X118" s="52">
        <f t="shared" si="254"/>
        <v>-506</v>
      </c>
      <c r="Y118" s="52">
        <f t="shared" ref="Y118:AN118" si="255">-SUM(Y20:Y21)</f>
        <v>-459</v>
      </c>
      <c r="Z118" s="52">
        <f t="shared" si="255"/>
        <v>-475</v>
      </c>
      <c r="AA118" s="52">
        <f t="shared" si="255"/>
        <v>-638</v>
      </c>
      <c r="AB118" s="52">
        <f t="shared" si="255"/>
        <v>-661</v>
      </c>
      <c r="AC118" s="52">
        <f t="shared" si="255"/>
        <v>-431</v>
      </c>
      <c r="AD118" s="52">
        <f t="shared" ca="1" si="255"/>
        <v>-475.64416098361272</v>
      </c>
      <c r="AE118" s="52">
        <f t="shared" ca="1" si="255"/>
        <v>-555.08401178165798</v>
      </c>
      <c r="AF118" s="52">
        <f t="shared" ca="1" si="255"/>
        <v>-611.5833310599603</v>
      </c>
      <c r="AG118" s="52">
        <f t="shared" ca="1" si="255"/>
        <v>-646.07075618460124</v>
      </c>
      <c r="AH118" s="52">
        <f t="shared" ca="1" si="255"/>
        <v>-683.71201337330774</v>
      </c>
      <c r="AI118" s="52">
        <f t="shared" ca="1" si="255"/>
        <v>-724.7000086641325</v>
      </c>
      <c r="AJ118" s="52">
        <f t="shared" ca="1" si="255"/>
        <v>-769.54124518984929</v>
      </c>
      <c r="AK118" s="52">
        <f t="shared" ca="1" si="255"/>
        <v>-818.57231668581721</v>
      </c>
      <c r="AL118" s="52">
        <f t="shared" ca="1" si="255"/>
        <v>-867.53523351082026</v>
      </c>
      <c r="AM118" s="52">
        <f t="shared" ca="1" si="255"/>
        <v>-915.58993894843297</v>
      </c>
      <c r="AN118" s="52">
        <f t="shared" ca="1" si="255"/>
        <v>-959.10720282314844</v>
      </c>
      <c r="AO118" s="6"/>
    </row>
    <row r="119" spans="1:44" s="3" customFormat="1" outlineLevel="1">
      <c r="A119" s="263" t="s">
        <v>69</v>
      </c>
      <c r="B119" s="263"/>
      <c r="C119" s="96"/>
      <c r="E119" s="2" t="s">
        <v>69</v>
      </c>
      <c r="F119" s="2"/>
      <c r="G119" s="2"/>
      <c r="H119" s="7"/>
      <c r="I119" s="7"/>
      <c r="J119" s="7"/>
      <c r="K119" s="7"/>
      <c r="L119" s="7"/>
      <c r="M119" s="7"/>
      <c r="N119" s="7"/>
      <c r="O119" s="7"/>
      <c r="P119" s="7"/>
      <c r="Q119" s="7">
        <f t="shared" ref="Q119:X119" si="256">SUM(Q116:Q118)</f>
        <v>-76</v>
      </c>
      <c r="R119" s="7">
        <f t="shared" si="256"/>
        <v>-63</v>
      </c>
      <c r="S119" s="7">
        <f t="shared" si="256"/>
        <v>164</v>
      </c>
      <c r="T119" s="7">
        <f t="shared" si="256"/>
        <v>88</v>
      </c>
      <c r="U119" s="7">
        <f t="shared" si="256"/>
        <v>605</v>
      </c>
      <c r="V119" s="7">
        <f t="shared" si="256"/>
        <v>850</v>
      </c>
      <c r="W119" s="7">
        <f t="shared" si="256"/>
        <v>963</v>
      </c>
      <c r="X119" s="7">
        <f t="shared" si="256"/>
        <v>909</v>
      </c>
      <c r="Y119" s="7">
        <f>SUM(Y116:Y118)</f>
        <v>1048</v>
      </c>
      <c r="Z119" s="7">
        <f>SUM(Z116:Z118)</f>
        <v>1476</v>
      </c>
      <c r="AA119" s="7">
        <f>SUM(AA116:AA118)</f>
        <v>1514</v>
      </c>
      <c r="AB119" s="7">
        <f>SUM(AB116:AB118)</f>
        <v>1139</v>
      </c>
      <c r="AC119" s="7">
        <f t="shared" ref="AC119:AM119" si="257">SUM(AC116:AC118)</f>
        <v>1846</v>
      </c>
      <c r="AD119" s="7">
        <f t="shared" ca="1" si="257"/>
        <v>2569.2441002321848</v>
      </c>
      <c r="AE119" s="7">
        <f t="shared" ca="1" si="257"/>
        <v>2901.8565099070897</v>
      </c>
      <c r="AF119" s="7">
        <f t="shared" ca="1" si="257"/>
        <v>3148.3776165756035</v>
      </c>
      <c r="AG119" s="7">
        <f t="shared" ca="1" si="257"/>
        <v>3421.615187122607</v>
      </c>
      <c r="AH119" s="7">
        <f t="shared" ca="1" si="257"/>
        <v>3736.2053579740877</v>
      </c>
      <c r="AI119" s="7">
        <f t="shared" ca="1" si="257"/>
        <v>4058.7325898518925</v>
      </c>
      <c r="AJ119" s="7">
        <f t="shared" ca="1" si="257"/>
        <v>4435.1861906673103</v>
      </c>
      <c r="AK119" s="7">
        <f t="shared" ca="1" si="257"/>
        <v>4826.683219932429</v>
      </c>
      <c r="AL119" s="7">
        <f t="shared" ca="1" si="257"/>
        <v>5184.4439433898315</v>
      </c>
      <c r="AM119" s="7">
        <f t="shared" ca="1" si="257"/>
        <v>5556.8215884515312</v>
      </c>
      <c r="AN119" s="7">
        <f ca="1">SUM(AN116:AN118)</f>
        <v>5829.5276411305231</v>
      </c>
      <c r="AO119" s="39"/>
      <c r="AP119" s="50"/>
      <c r="AQ119" s="50"/>
      <c r="AR119" s="6"/>
    </row>
    <row r="120" spans="1:44" outlineLevel="1">
      <c r="E120" s="45" t="s">
        <v>70</v>
      </c>
      <c r="H120" s="53"/>
      <c r="I120" s="53"/>
      <c r="J120" s="53"/>
      <c r="K120" s="53"/>
      <c r="L120" s="53"/>
      <c r="M120" s="53"/>
      <c r="N120" s="53"/>
      <c r="O120" s="53"/>
      <c r="P120" s="53"/>
      <c r="Q120" s="52">
        <f t="shared" ref="Q120:X120" si="258">-Q23</f>
        <v>51</v>
      </c>
      <c r="R120" s="52">
        <f t="shared" si="258"/>
        <v>-17</v>
      </c>
      <c r="S120" s="52">
        <f t="shared" si="258"/>
        <v>-24</v>
      </c>
      <c r="T120" s="52">
        <f t="shared" si="258"/>
        <v>-29</v>
      </c>
      <c r="U120" s="52">
        <f t="shared" si="258"/>
        <v>-51</v>
      </c>
      <c r="V120" s="52">
        <f t="shared" si="258"/>
        <v>-49</v>
      </c>
      <c r="W120" s="52">
        <f t="shared" si="258"/>
        <v>-42</v>
      </c>
      <c r="X120" s="52">
        <f t="shared" si="258"/>
        <v>-220</v>
      </c>
      <c r="Y120" s="52">
        <f t="shared" ref="Y120:AC121" si="259">-Y23</f>
        <v>-235</v>
      </c>
      <c r="Z120" s="52">
        <f t="shared" si="259"/>
        <v>-123</v>
      </c>
      <c r="AA120" s="52">
        <f t="shared" si="259"/>
        <v>-136</v>
      </c>
      <c r="AB120" s="52">
        <f t="shared" si="259"/>
        <v>-370</v>
      </c>
      <c r="AC120" s="52">
        <f t="shared" si="259"/>
        <v>-192</v>
      </c>
      <c r="AD120" s="132">
        <f t="shared" ref="AD120" ca="1" si="260">-AD119*AD122</f>
        <v>-385.38661503482768</v>
      </c>
      <c r="AE120" s="132">
        <f t="shared" ref="AE120" ca="1" si="261">-AE119*AE122</f>
        <v>-290.18565099070901</v>
      </c>
      <c r="AF120" s="132">
        <f t="shared" ref="AF120" ca="1" si="262">-AF119*AF122</f>
        <v>-409.28909015482844</v>
      </c>
      <c r="AG120" s="132">
        <f t="shared" ref="AG120:AN120" ca="1" si="263">-AG119*AG122</f>
        <v>-547.45842993961719</v>
      </c>
      <c r="AH120" s="132">
        <f t="shared" ca="1" si="263"/>
        <v>-709.87901801507667</v>
      </c>
      <c r="AI120" s="132">
        <f t="shared" ca="1" si="263"/>
        <v>-892.92116976741636</v>
      </c>
      <c r="AJ120" s="132">
        <f t="shared" ca="1" si="263"/>
        <v>-1108.7965476668276</v>
      </c>
      <c r="AK120" s="132">
        <f t="shared" ca="1" si="263"/>
        <v>-1206.6708049831072</v>
      </c>
      <c r="AL120" s="132">
        <f t="shared" ca="1" si="263"/>
        <v>-1296.1109858474579</v>
      </c>
      <c r="AM120" s="132">
        <f t="shared" ca="1" si="263"/>
        <v>-1389.2053971128828</v>
      </c>
      <c r="AN120" s="132">
        <f t="shared" ca="1" si="263"/>
        <v>-1457.3819102826308</v>
      </c>
      <c r="AO120" s="6"/>
    </row>
    <row r="121" spans="1:44" s="45" customFormat="1" outlineLevel="1">
      <c r="A121" s="264"/>
      <c r="B121" s="264"/>
      <c r="C121" s="97"/>
      <c r="E121" s="45" t="s">
        <v>72</v>
      </c>
      <c r="H121" s="53"/>
      <c r="I121" s="53"/>
      <c r="J121" s="53"/>
      <c r="K121" s="53"/>
      <c r="L121" s="53"/>
      <c r="M121" s="53"/>
      <c r="N121" s="53"/>
      <c r="O121" s="53"/>
      <c r="P121" s="53"/>
      <c r="Q121" s="52">
        <f t="shared" ref="Q121:X121" si="264">-Q24</f>
        <v>-4</v>
      </c>
      <c r="R121" s="52">
        <f t="shared" si="264"/>
        <v>58</v>
      </c>
      <c r="S121" s="52">
        <f t="shared" si="264"/>
        <v>-39</v>
      </c>
      <c r="T121" s="52">
        <f t="shared" si="264"/>
        <v>16</v>
      </c>
      <c r="U121" s="52">
        <f t="shared" si="264"/>
        <v>-167</v>
      </c>
      <c r="V121" s="52">
        <f t="shared" si="264"/>
        <v>-261</v>
      </c>
      <c r="W121" s="52">
        <f t="shared" si="264"/>
        <v>-336</v>
      </c>
      <c r="X121" s="52">
        <f t="shared" si="264"/>
        <v>-123</v>
      </c>
      <c r="Y121" s="52">
        <f t="shared" si="259"/>
        <v>533</v>
      </c>
      <c r="Z121" s="52">
        <f t="shared" si="259"/>
        <v>-257</v>
      </c>
      <c r="AA121" s="52">
        <f t="shared" si="259"/>
        <v>-204</v>
      </c>
      <c r="AB121" s="52">
        <f t="shared" si="259"/>
        <v>121</v>
      </c>
      <c r="AC121" s="52">
        <f t="shared" si="259"/>
        <v>-268</v>
      </c>
      <c r="AD121" s="132">
        <f t="shared" ref="AD121" ca="1" si="265">-AD119*AD123</f>
        <v>-231.23196902089663</v>
      </c>
      <c r="AE121" s="132">
        <f t="shared" ref="AE121" ca="1" si="266">-AE119*AE123</f>
        <v>-435.27847648606343</v>
      </c>
      <c r="AF121" s="132">
        <f t="shared" ref="AF121" ca="1" si="267">-AF119*AF123</f>
        <v>-377.80531398907243</v>
      </c>
      <c r="AG121" s="132">
        <f t="shared" ref="AG121:AN121" ca="1" si="268">-AG119*AG123</f>
        <v>-307.94536684103463</v>
      </c>
      <c r="AH121" s="132">
        <f t="shared" ca="1" si="268"/>
        <v>-224.17232147844527</v>
      </c>
      <c r="AI121" s="132">
        <f t="shared" ca="1" si="268"/>
        <v>-121.76197769555677</v>
      </c>
      <c r="AJ121" s="132">
        <f t="shared" ca="1" si="268"/>
        <v>0</v>
      </c>
      <c r="AK121" s="132">
        <f t="shared" ca="1" si="268"/>
        <v>0</v>
      </c>
      <c r="AL121" s="132">
        <f t="shared" ca="1" si="268"/>
        <v>0</v>
      </c>
      <c r="AM121" s="132">
        <f t="shared" ca="1" si="268"/>
        <v>0</v>
      </c>
      <c r="AN121" s="132">
        <f t="shared" ca="1" si="268"/>
        <v>0</v>
      </c>
      <c r="AO121" s="56"/>
    </row>
    <row r="122" spans="1:44" outlineLevel="1">
      <c r="A122" s="263" t="s">
        <v>71</v>
      </c>
      <c r="B122" s="263"/>
      <c r="E122" s="54" t="s">
        <v>71</v>
      </c>
      <c r="H122" s="55"/>
      <c r="I122" s="55"/>
      <c r="J122" s="55"/>
      <c r="K122" s="55"/>
      <c r="L122" s="55"/>
      <c r="M122" s="55"/>
      <c r="N122" s="55"/>
      <c r="O122" s="55"/>
      <c r="P122" s="55"/>
      <c r="Q122" s="55">
        <f t="shared" ref="Q122:X122" si="269">-Q120/Q$119</f>
        <v>0.67105263157894735</v>
      </c>
      <c r="R122" s="55">
        <f t="shared" si="269"/>
        <v>-0.26984126984126983</v>
      </c>
      <c r="S122" s="55">
        <f t="shared" si="269"/>
        <v>0.14634146341463414</v>
      </c>
      <c r="T122" s="55">
        <f t="shared" si="269"/>
        <v>0.32954545454545453</v>
      </c>
      <c r="U122" s="55">
        <f t="shared" si="269"/>
        <v>8.4297520661157019E-2</v>
      </c>
      <c r="V122" s="55">
        <f t="shared" si="269"/>
        <v>5.7647058823529412E-2</v>
      </c>
      <c r="W122" s="55">
        <f t="shared" si="269"/>
        <v>4.3613707165109032E-2</v>
      </c>
      <c r="X122" s="55">
        <f t="shared" si="269"/>
        <v>0.24202420242024203</v>
      </c>
      <c r="Y122" s="55">
        <f t="shared" ref="Y122:AB123" si="270">-Y120/Y$119</f>
        <v>0.22423664122137404</v>
      </c>
      <c r="Z122" s="55">
        <f t="shared" si="270"/>
        <v>8.3333333333333329E-2</v>
      </c>
      <c r="AA122" s="55">
        <f t="shared" si="270"/>
        <v>8.982826948480846E-2</v>
      </c>
      <c r="AB122" s="55">
        <f t="shared" si="270"/>
        <v>0.32484635645302895</v>
      </c>
      <c r="AC122" s="55">
        <f t="shared" ref="AC122:AC123" si="271">-AC120/AC$119</f>
        <v>0.10400866738894908</v>
      </c>
      <c r="AD122" s="277">
        <v>0.15</v>
      </c>
      <c r="AE122" s="277">
        <v>0.1</v>
      </c>
      <c r="AF122" s="277">
        <f ca="1">DCF!$B$15-AF123</f>
        <v>0.13</v>
      </c>
      <c r="AG122" s="277">
        <f ca="1">DCF!$B$15-AG123</f>
        <v>0.16</v>
      </c>
      <c r="AH122" s="277">
        <f ca="1">DCF!$B$15-AH123</f>
        <v>0.19</v>
      </c>
      <c r="AI122" s="277">
        <f ca="1">DCF!$B$15-AI123</f>
        <v>0.22</v>
      </c>
      <c r="AJ122" s="277">
        <f ca="1">DCF!$B$15-AJ123</f>
        <v>0.25</v>
      </c>
      <c r="AK122" s="277">
        <f ca="1">DCF!$B$15-AK123</f>
        <v>0.25</v>
      </c>
      <c r="AL122" s="277">
        <f ca="1">DCF!$B$15-AL123</f>
        <v>0.25</v>
      </c>
      <c r="AM122" s="277">
        <f ca="1">DCF!$B$15-AM123</f>
        <v>0.25</v>
      </c>
      <c r="AN122" s="277">
        <f ca="1">DCF!$B$15-AN123</f>
        <v>0.25</v>
      </c>
      <c r="AO122" s="6"/>
    </row>
    <row r="123" spans="1:44" s="45" customFormat="1" outlineLevel="1">
      <c r="A123" s="263" t="s">
        <v>73</v>
      </c>
      <c r="B123" s="263"/>
      <c r="C123" s="97"/>
      <c r="E123" s="54" t="s">
        <v>73</v>
      </c>
      <c r="H123" s="55"/>
      <c r="I123" s="55"/>
      <c r="J123" s="55"/>
      <c r="K123" s="55"/>
      <c r="L123" s="55"/>
      <c r="M123" s="55"/>
      <c r="N123" s="55"/>
      <c r="O123" s="55"/>
      <c r="P123" s="55"/>
      <c r="Q123" s="55">
        <f t="shared" ref="Q123:X123" si="272">-Q121/Q$119</f>
        <v>-5.2631578947368418E-2</v>
      </c>
      <c r="R123" s="55">
        <f t="shared" si="272"/>
        <v>0.92063492063492058</v>
      </c>
      <c r="S123" s="55">
        <f t="shared" si="272"/>
        <v>0.23780487804878048</v>
      </c>
      <c r="T123" s="55">
        <f t="shared" si="272"/>
        <v>-0.18181818181818182</v>
      </c>
      <c r="U123" s="55">
        <f t="shared" si="272"/>
        <v>0.27603305785123966</v>
      </c>
      <c r="V123" s="55">
        <f t="shared" si="272"/>
        <v>0.30705882352941177</v>
      </c>
      <c r="W123" s="55">
        <f t="shared" si="272"/>
        <v>0.34890965732087226</v>
      </c>
      <c r="X123" s="55">
        <f t="shared" si="272"/>
        <v>0.13531353135313531</v>
      </c>
      <c r="Y123" s="55">
        <f t="shared" si="270"/>
        <v>-0.50858778625954193</v>
      </c>
      <c r="Z123" s="55">
        <f t="shared" si="270"/>
        <v>0.17411924119241193</v>
      </c>
      <c r="AA123" s="55">
        <f t="shared" si="270"/>
        <v>0.13474240422721268</v>
      </c>
      <c r="AB123" s="55">
        <f t="shared" si="270"/>
        <v>-0.10623353819139596</v>
      </c>
      <c r="AC123" s="55">
        <f t="shared" si="271"/>
        <v>0.14517876489707476</v>
      </c>
      <c r="AD123" s="277">
        <v>0.09</v>
      </c>
      <c r="AE123" s="277">
        <v>0.15</v>
      </c>
      <c r="AF123" s="277">
        <f t="shared" ref="AF123:AN123" si="273">MAX(AE123-0.03,0)</f>
        <v>0.12</v>
      </c>
      <c r="AG123" s="277">
        <f t="shared" si="273"/>
        <v>0.09</v>
      </c>
      <c r="AH123" s="277">
        <f t="shared" si="273"/>
        <v>0.06</v>
      </c>
      <c r="AI123" s="277">
        <f t="shared" si="273"/>
        <v>0.03</v>
      </c>
      <c r="AJ123" s="277">
        <f t="shared" si="273"/>
        <v>0</v>
      </c>
      <c r="AK123" s="277">
        <f t="shared" si="273"/>
        <v>0</v>
      </c>
      <c r="AL123" s="277">
        <f t="shared" si="273"/>
        <v>0</v>
      </c>
      <c r="AM123" s="277">
        <f t="shared" si="273"/>
        <v>0</v>
      </c>
      <c r="AN123" s="277">
        <f t="shared" si="273"/>
        <v>0</v>
      </c>
      <c r="AO123" s="56"/>
    </row>
    <row r="124" spans="1:44" s="3" customFormat="1" outlineLevel="1">
      <c r="A124" s="263" t="s">
        <v>74</v>
      </c>
      <c r="B124" s="263"/>
      <c r="C124" s="96"/>
      <c r="E124" s="2" t="s">
        <v>74</v>
      </c>
      <c r="F124" s="2"/>
      <c r="G124" s="2"/>
      <c r="H124" s="7"/>
      <c r="I124" s="7"/>
      <c r="J124" s="7"/>
      <c r="K124" s="7"/>
      <c r="L124" s="7"/>
      <c r="M124" s="7"/>
      <c r="N124" s="7"/>
      <c r="O124" s="7"/>
      <c r="P124" s="7"/>
      <c r="Q124" s="7">
        <f t="shared" ref="Q124:X124" si="274">+Q119+Q120+Q121</f>
        <v>-29</v>
      </c>
      <c r="R124" s="7">
        <f t="shared" si="274"/>
        <v>-22</v>
      </c>
      <c r="S124" s="7">
        <f t="shared" si="274"/>
        <v>101</v>
      </c>
      <c r="T124" s="7">
        <f t="shared" si="274"/>
        <v>75</v>
      </c>
      <c r="U124" s="7">
        <f t="shared" si="274"/>
        <v>387</v>
      </c>
      <c r="V124" s="7">
        <f t="shared" si="274"/>
        <v>540</v>
      </c>
      <c r="W124" s="7">
        <f t="shared" si="274"/>
        <v>585</v>
      </c>
      <c r="X124" s="7">
        <f t="shared" si="274"/>
        <v>566</v>
      </c>
      <c r="Y124" s="7">
        <f t="shared" ref="Y124:AN124" si="275">+Y119+Y120+Y121</f>
        <v>1346</v>
      </c>
      <c r="Z124" s="7">
        <f t="shared" si="275"/>
        <v>1096</v>
      </c>
      <c r="AA124" s="7">
        <f t="shared" si="275"/>
        <v>1174</v>
      </c>
      <c r="AB124" s="7">
        <f t="shared" si="275"/>
        <v>890</v>
      </c>
      <c r="AC124" s="7">
        <f t="shared" si="275"/>
        <v>1386</v>
      </c>
      <c r="AD124" s="7">
        <f t="shared" ref="AD124" ca="1" si="276">+AD119+AD120+AD121</f>
        <v>1952.6255161764605</v>
      </c>
      <c r="AE124" s="7">
        <f t="shared" ref="AE124" ca="1" si="277">+AE119+AE120+AE121</f>
        <v>2176.3923824303174</v>
      </c>
      <c r="AF124" s="7">
        <f t="shared" ca="1" si="275"/>
        <v>2361.2832124317024</v>
      </c>
      <c r="AG124" s="7">
        <f t="shared" ca="1" si="275"/>
        <v>2566.2113903419554</v>
      </c>
      <c r="AH124" s="7">
        <f t="shared" ca="1" si="275"/>
        <v>2802.1540184805658</v>
      </c>
      <c r="AI124" s="7">
        <f t="shared" ca="1" si="275"/>
        <v>3044.0494423889195</v>
      </c>
      <c r="AJ124" s="7">
        <f t="shared" ca="1" si="275"/>
        <v>3326.3896430004825</v>
      </c>
      <c r="AK124" s="7">
        <f t="shared" ca="1" si="275"/>
        <v>3620.0124149493217</v>
      </c>
      <c r="AL124" s="7">
        <f t="shared" ca="1" si="275"/>
        <v>3888.3329575423736</v>
      </c>
      <c r="AM124" s="7">
        <f t="shared" ca="1" si="275"/>
        <v>4167.6161913386486</v>
      </c>
      <c r="AN124" s="7">
        <f t="shared" ca="1" si="275"/>
        <v>4372.1457308478921</v>
      </c>
      <c r="AO124" s="39"/>
      <c r="AP124" s="50"/>
      <c r="AQ124" s="50"/>
    </row>
    <row r="125" spans="1:44" outlineLevel="1">
      <c r="E125" s="45" t="s">
        <v>75</v>
      </c>
      <c r="H125" s="137"/>
      <c r="I125" s="137"/>
      <c r="J125" s="137"/>
      <c r="K125" s="137"/>
      <c r="L125" s="137"/>
      <c r="M125" s="137"/>
      <c r="N125" s="137"/>
      <c r="O125" s="137"/>
      <c r="P125" s="137"/>
      <c r="Q125" s="161">
        <v>0</v>
      </c>
      <c r="R125" s="161">
        <v>0</v>
      </c>
      <c r="S125" s="161">
        <v>0</v>
      </c>
      <c r="T125" s="161">
        <v>0</v>
      </c>
      <c r="U125" s="161">
        <v>0</v>
      </c>
      <c r="V125" s="161">
        <v>0</v>
      </c>
      <c r="W125" s="161">
        <v>0</v>
      </c>
      <c r="X125" s="161">
        <v>0</v>
      </c>
      <c r="Y125" s="161">
        <v>0</v>
      </c>
      <c r="Z125" s="161">
        <v>0</v>
      </c>
      <c r="AA125" s="161">
        <v>0</v>
      </c>
      <c r="AB125" s="161">
        <v>0</v>
      </c>
      <c r="AC125" s="161">
        <v>0</v>
      </c>
      <c r="AD125" s="273">
        <f>AC125</f>
        <v>0</v>
      </c>
      <c r="AE125" s="273">
        <f t="shared" ref="AE125:AN125" si="278">AD125</f>
        <v>0</v>
      </c>
      <c r="AF125" s="273">
        <f t="shared" si="278"/>
        <v>0</v>
      </c>
      <c r="AG125" s="273">
        <f t="shared" si="278"/>
        <v>0</v>
      </c>
      <c r="AH125" s="273">
        <f t="shared" si="278"/>
        <v>0</v>
      </c>
      <c r="AI125" s="273">
        <f t="shared" si="278"/>
        <v>0</v>
      </c>
      <c r="AJ125" s="273">
        <f t="shared" si="278"/>
        <v>0</v>
      </c>
      <c r="AK125" s="273">
        <f t="shared" si="278"/>
        <v>0</v>
      </c>
      <c r="AL125" s="273">
        <f t="shared" si="278"/>
        <v>0</v>
      </c>
      <c r="AM125" s="273">
        <f t="shared" si="278"/>
        <v>0</v>
      </c>
      <c r="AN125" s="273">
        <f t="shared" si="278"/>
        <v>0</v>
      </c>
      <c r="AO125" s="6"/>
    </row>
    <row r="126" spans="1:44" outlineLevel="1">
      <c r="E126" s="45" t="s">
        <v>76</v>
      </c>
      <c r="H126" s="137"/>
      <c r="I126" s="137"/>
      <c r="J126" s="137"/>
      <c r="K126" s="137"/>
      <c r="L126" s="137"/>
      <c r="M126" s="137"/>
      <c r="N126" s="137"/>
      <c r="O126" s="137"/>
      <c r="P126" s="137"/>
      <c r="Q126" s="161">
        <v>0</v>
      </c>
      <c r="R126" s="161">
        <v>0</v>
      </c>
      <c r="S126" s="161">
        <v>0</v>
      </c>
      <c r="T126" s="161">
        <v>0</v>
      </c>
      <c r="U126" s="161">
        <v>0</v>
      </c>
      <c r="V126" s="161">
        <v>0</v>
      </c>
      <c r="W126" s="161">
        <v>0</v>
      </c>
      <c r="X126" s="161">
        <v>0</v>
      </c>
      <c r="Y126" s="161">
        <v>0</v>
      </c>
      <c r="Z126" s="161">
        <v>0</v>
      </c>
      <c r="AA126" s="161">
        <v>0</v>
      </c>
      <c r="AB126" s="161">
        <v>0</v>
      </c>
      <c r="AC126" s="161">
        <v>0</v>
      </c>
      <c r="AD126" s="273">
        <f t="shared" ref="AD126:AN126" si="279">AC126</f>
        <v>0</v>
      </c>
      <c r="AE126" s="273">
        <f t="shared" si="279"/>
        <v>0</v>
      </c>
      <c r="AF126" s="273">
        <f t="shared" si="279"/>
        <v>0</v>
      </c>
      <c r="AG126" s="273">
        <f t="shared" si="279"/>
        <v>0</v>
      </c>
      <c r="AH126" s="273">
        <f t="shared" si="279"/>
        <v>0</v>
      </c>
      <c r="AI126" s="273">
        <f t="shared" si="279"/>
        <v>0</v>
      </c>
      <c r="AJ126" s="273">
        <f t="shared" si="279"/>
        <v>0</v>
      </c>
      <c r="AK126" s="273">
        <f t="shared" si="279"/>
        <v>0</v>
      </c>
      <c r="AL126" s="273">
        <f t="shared" si="279"/>
        <v>0</v>
      </c>
      <c r="AM126" s="273">
        <f t="shared" si="279"/>
        <v>0</v>
      </c>
      <c r="AN126" s="273">
        <f t="shared" si="279"/>
        <v>0</v>
      </c>
      <c r="AO126" s="6"/>
    </row>
    <row r="127" spans="1:44" outlineLevel="1">
      <c r="E127" s="45" t="s">
        <v>77</v>
      </c>
      <c r="H127" s="137"/>
      <c r="I127" s="137"/>
      <c r="J127" s="137"/>
      <c r="K127" s="137"/>
      <c r="L127" s="137"/>
      <c r="M127" s="137"/>
      <c r="N127" s="137"/>
      <c r="O127" s="137"/>
      <c r="P127" s="137"/>
      <c r="Q127" s="161">
        <v>0</v>
      </c>
      <c r="R127" s="161">
        <v>0</v>
      </c>
      <c r="S127" s="161">
        <v>0</v>
      </c>
      <c r="T127" s="161">
        <v>0</v>
      </c>
      <c r="U127" s="161">
        <v>0</v>
      </c>
      <c r="V127" s="161">
        <v>0</v>
      </c>
      <c r="W127" s="161">
        <v>0</v>
      </c>
      <c r="X127" s="161">
        <v>0</v>
      </c>
      <c r="Y127" s="161">
        <v>0</v>
      </c>
      <c r="Z127" s="161">
        <v>0</v>
      </c>
      <c r="AA127" s="161">
        <v>0</v>
      </c>
      <c r="AB127" s="161">
        <v>0</v>
      </c>
      <c r="AC127" s="161">
        <v>0</v>
      </c>
      <c r="AD127" s="273">
        <f t="shared" ref="AD127:AN127" si="280">AC127</f>
        <v>0</v>
      </c>
      <c r="AE127" s="273">
        <f t="shared" si="280"/>
        <v>0</v>
      </c>
      <c r="AF127" s="273">
        <f t="shared" si="280"/>
        <v>0</v>
      </c>
      <c r="AG127" s="273">
        <f t="shared" si="280"/>
        <v>0</v>
      </c>
      <c r="AH127" s="273">
        <f t="shared" si="280"/>
        <v>0</v>
      </c>
      <c r="AI127" s="273">
        <f t="shared" si="280"/>
        <v>0</v>
      </c>
      <c r="AJ127" s="273">
        <f t="shared" si="280"/>
        <v>0</v>
      </c>
      <c r="AK127" s="273">
        <f t="shared" si="280"/>
        <v>0</v>
      </c>
      <c r="AL127" s="273">
        <f t="shared" si="280"/>
        <v>0</v>
      </c>
      <c r="AM127" s="273">
        <f t="shared" si="280"/>
        <v>0</v>
      </c>
      <c r="AN127" s="273">
        <f t="shared" si="280"/>
        <v>0</v>
      </c>
      <c r="AO127" s="6"/>
    </row>
    <row r="128" spans="1:44" s="3" customFormat="1" outlineLevel="1">
      <c r="A128" s="263" t="s">
        <v>78</v>
      </c>
      <c r="B128" s="263"/>
      <c r="C128" s="96"/>
      <c r="E128" s="2" t="s">
        <v>78</v>
      </c>
      <c r="F128" s="2"/>
      <c r="G128" s="2"/>
      <c r="H128" s="7"/>
      <c r="I128" s="7"/>
      <c r="J128" s="7"/>
      <c r="K128" s="7"/>
      <c r="L128" s="7"/>
      <c r="M128" s="7"/>
      <c r="N128" s="7"/>
      <c r="O128" s="7"/>
      <c r="P128" s="7"/>
      <c r="Q128" s="7">
        <f t="shared" ref="Q128:X128" si="281">SUM(Q124:Q127)</f>
        <v>-29</v>
      </c>
      <c r="R128" s="7">
        <f t="shared" si="281"/>
        <v>-22</v>
      </c>
      <c r="S128" s="7">
        <f t="shared" si="281"/>
        <v>101</v>
      </c>
      <c r="T128" s="7">
        <f t="shared" si="281"/>
        <v>75</v>
      </c>
      <c r="U128" s="7">
        <f t="shared" si="281"/>
        <v>387</v>
      </c>
      <c r="V128" s="7">
        <f t="shared" si="281"/>
        <v>540</v>
      </c>
      <c r="W128" s="7">
        <f t="shared" si="281"/>
        <v>585</v>
      </c>
      <c r="X128" s="7">
        <f t="shared" si="281"/>
        <v>566</v>
      </c>
      <c r="Y128" s="7">
        <f>SUM(Y124:Y127)</f>
        <v>1346</v>
      </c>
      <c r="Z128" s="7">
        <f>SUM(Z124:Z127)</f>
        <v>1096</v>
      </c>
      <c r="AA128" s="7">
        <f>SUM(AA124:AA127)</f>
        <v>1174</v>
      </c>
      <c r="AB128" s="7">
        <f>SUM(AB124:AB127)</f>
        <v>890</v>
      </c>
      <c r="AC128" s="7">
        <f t="shared" ref="AC128:AM128" si="282">SUM(AC124:AC127)</f>
        <v>1386</v>
      </c>
      <c r="AD128" s="7">
        <f t="shared" ca="1" si="282"/>
        <v>1952.6255161764605</v>
      </c>
      <c r="AE128" s="7">
        <f t="shared" ca="1" si="282"/>
        <v>2176.3923824303174</v>
      </c>
      <c r="AF128" s="7">
        <f t="shared" ca="1" si="282"/>
        <v>2361.2832124317024</v>
      </c>
      <c r="AG128" s="7">
        <f t="shared" ca="1" si="282"/>
        <v>2566.2113903419554</v>
      </c>
      <c r="AH128" s="7">
        <f t="shared" ca="1" si="282"/>
        <v>2802.1540184805658</v>
      </c>
      <c r="AI128" s="7">
        <f t="shared" ca="1" si="282"/>
        <v>3044.0494423889195</v>
      </c>
      <c r="AJ128" s="7">
        <f t="shared" ca="1" si="282"/>
        <v>3326.3896430004825</v>
      </c>
      <c r="AK128" s="7">
        <f t="shared" ca="1" si="282"/>
        <v>3620.0124149493217</v>
      </c>
      <c r="AL128" s="7">
        <f t="shared" ca="1" si="282"/>
        <v>3888.3329575423736</v>
      </c>
      <c r="AM128" s="7">
        <f t="shared" ca="1" si="282"/>
        <v>4167.6161913386486</v>
      </c>
      <c r="AN128" s="7">
        <f ca="1">SUM(AN124:AN127)</f>
        <v>4372.1457308478921</v>
      </c>
      <c r="AO128" s="39"/>
      <c r="AP128" s="160">
        <f ca="1">+(AM128/AC128)^(0.1)-1</f>
        <v>0.11638103118897258</v>
      </c>
      <c r="AQ128" s="160">
        <f t="shared" ref="AQ128" si="283">+(AC128/S128)^(1/10)-1</f>
        <v>0.29940395905247041</v>
      </c>
    </row>
    <row r="129" spans="1:44" outlineLevel="1"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219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6"/>
    </row>
    <row r="130" spans="1:44" s="3" customFormat="1" outlineLevel="1">
      <c r="A130" s="263"/>
      <c r="B130" s="263" t="s">
        <v>119</v>
      </c>
      <c r="C130" s="21"/>
      <c r="D130"/>
      <c r="E130" s="101" t="s">
        <v>119</v>
      </c>
      <c r="F130" s="21"/>
      <c r="G130" s="21"/>
      <c r="H130" s="137"/>
      <c r="I130" s="137"/>
      <c r="J130" s="137"/>
      <c r="K130" s="137"/>
      <c r="L130" s="137"/>
      <c r="M130" s="137"/>
      <c r="N130" s="137"/>
      <c r="O130" s="137"/>
      <c r="P130" s="137"/>
      <c r="Q130" s="161">
        <v>60.1</v>
      </c>
      <c r="R130" s="161">
        <v>60.454999999999998</v>
      </c>
      <c r="S130" s="161">
        <v>62.183999999999997</v>
      </c>
      <c r="T130" s="161">
        <v>82.96</v>
      </c>
      <c r="U130" s="161">
        <v>93.436000000000007</v>
      </c>
      <c r="V130" s="161">
        <v>97.489000000000004</v>
      </c>
      <c r="W130" s="161">
        <v>95.17</v>
      </c>
      <c r="X130" s="161">
        <v>87.216999999999999</v>
      </c>
      <c r="Y130" s="161">
        <v>84.599000000000004</v>
      </c>
      <c r="Z130" s="161">
        <v>82.652000000000001</v>
      </c>
      <c r="AA130" s="161">
        <v>77.340999999999994</v>
      </c>
      <c r="AB130" s="161">
        <v>72.658000000000001</v>
      </c>
      <c r="AC130" s="161">
        <v>72.432000000000002</v>
      </c>
      <c r="AD130" s="224">
        <f ca="1">AC130+AD164/((AD128*AD138)/AC130)</f>
        <v>69.219075789340124</v>
      </c>
      <c r="AE130" s="224">
        <f ca="1">AD130+AE164/((AE128*AE138)/AD130)</f>
        <v>66.714784296549524</v>
      </c>
      <c r="AF130" s="224">
        <f ca="1">AE130+AF164/((AF128*AF138)/AE130)</f>
        <v>64.490090285209078</v>
      </c>
      <c r="AG130" s="224">
        <f ca="1">AF130+AG164/((AG128*AG138)/AF130)</f>
        <v>62.511313367575475</v>
      </c>
      <c r="AH130" s="224">
        <f t="shared" ref="AH130:AN130" ca="1" si="284">AG130+AH164/((AH128*AH138)/AG130)</f>
        <v>59.876473904932453</v>
      </c>
      <c r="AI130" s="224">
        <f t="shared" ca="1" si="284"/>
        <v>57.553244729189984</v>
      </c>
      <c r="AJ130" s="224">
        <f t="shared" ca="1" si="284"/>
        <v>55.509699606770809</v>
      </c>
      <c r="AK130" s="224">
        <f t="shared" ca="1" si="284"/>
        <v>53.698583239874331</v>
      </c>
      <c r="AL130" s="224">
        <f t="shared" ca="1" si="284"/>
        <v>51.523751533358144</v>
      </c>
      <c r="AM130" s="224">
        <f t="shared" ca="1" si="284"/>
        <v>49.576840818237748</v>
      </c>
      <c r="AN130" s="224">
        <f t="shared" ca="1" si="284"/>
        <v>47.791132612831014</v>
      </c>
      <c r="AO130" s="6"/>
      <c r="AP130" s="288">
        <f ca="1">+AN130/AC130-1</f>
        <v>-0.34019311060262025</v>
      </c>
      <c r="AQ130"/>
    </row>
    <row r="131" spans="1:44" s="3" customFormat="1" outlineLevel="1">
      <c r="A131" s="263"/>
      <c r="B131" s="263" t="s">
        <v>120</v>
      </c>
      <c r="C131" s="21"/>
      <c r="D131"/>
      <c r="E131" s="101" t="s">
        <v>120</v>
      </c>
      <c r="F131" s="21"/>
      <c r="G131" s="21"/>
      <c r="H131" s="137"/>
      <c r="I131" s="137"/>
      <c r="J131" s="137"/>
      <c r="K131" s="137"/>
      <c r="L131" s="137"/>
      <c r="M131" s="137"/>
      <c r="N131" s="137"/>
      <c r="O131" s="137"/>
      <c r="P131" s="137"/>
      <c r="Q131" s="161">
        <v>60.1</v>
      </c>
      <c r="R131" s="161">
        <v>60.454999999999998</v>
      </c>
      <c r="S131" s="161">
        <v>73.349000000000004</v>
      </c>
      <c r="T131" s="161">
        <v>94.847999999999999</v>
      </c>
      <c r="U131" s="161">
        <v>106.291</v>
      </c>
      <c r="V131" s="161">
        <v>104.956</v>
      </c>
      <c r="W131" s="161">
        <v>96.379000000000005</v>
      </c>
      <c r="X131" s="161">
        <v>87.775000000000006</v>
      </c>
      <c r="Y131" s="161">
        <v>85.561999999999998</v>
      </c>
      <c r="Z131" s="161">
        <v>83.53</v>
      </c>
      <c r="AA131" s="161">
        <v>77.709999999999994</v>
      </c>
      <c r="AB131" s="161">
        <v>72.929000000000002</v>
      </c>
      <c r="AC131" s="161">
        <v>72.816999999999993</v>
      </c>
      <c r="AD131" s="224">
        <f ca="1">AC131+AD164/((AD128*AD138)/AC131)</f>
        <v>69.586998036121869</v>
      </c>
      <c r="AE131" s="224">
        <f t="shared" ref="AE131:AN131" ca="1" si="285">AD131+AE164/((AE128*AE138)/AD131)</f>
        <v>67.069395407027926</v>
      </c>
      <c r="AF131" s="224">
        <f t="shared" ca="1" si="285"/>
        <v>64.832876412332524</v>
      </c>
      <c r="AG131" s="224">
        <f t="shared" ca="1" si="285"/>
        <v>62.84358164190887</v>
      </c>
      <c r="AH131" s="224">
        <f t="shared" ca="1" si="285"/>
        <v>60.194737137390469</v>
      </c>
      <c r="AI131" s="224">
        <f t="shared" ca="1" si="285"/>
        <v>57.859159231353921</v>
      </c>
      <c r="AJ131" s="224">
        <f t="shared" ca="1" si="285"/>
        <v>55.80475199174716</v>
      </c>
      <c r="AK131" s="224">
        <f t="shared" ca="1" si="285"/>
        <v>53.98400894325615</v>
      </c>
      <c r="AL131" s="224">
        <f t="shared" ca="1" si="285"/>
        <v>51.797617288001717</v>
      </c>
      <c r="AM131" s="224">
        <f t="shared" ca="1" si="285"/>
        <v>49.840358099481143</v>
      </c>
      <c r="AN131" s="224">
        <f t="shared" ca="1" si="285"/>
        <v>48.045158265249007</v>
      </c>
      <c r="AO131" s="39"/>
    </row>
    <row r="132" spans="1:44" s="3" customFormat="1" outlineLevel="1">
      <c r="A132" s="263"/>
      <c r="B132" s="263"/>
      <c r="C132" s="21"/>
      <c r="D132"/>
      <c r="E132" s="101"/>
      <c r="F132" s="21"/>
      <c r="G132" s="21"/>
      <c r="H132" s="6"/>
      <c r="I132" s="6"/>
      <c r="J132" s="6"/>
      <c r="K132" s="6"/>
      <c r="L132" s="6"/>
      <c r="M132" s="6"/>
      <c r="N132" s="6"/>
      <c r="O132" s="6"/>
      <c r="P132" s="6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39"/>
    </row>
    <row r="133" spans="1:44" s="3" customFormat="1" outlineLevel="1">
      <c r="A133" s="263"/>
      <c r="B133" s="263"/>
      <c r="C133" s="21"/>
      <c r="D133"/>
      <c r="E133" t="s">
        <v>249</v>
      </c>
      <c r="F133" s="21"/>
      <c r="G133" s="21"/>
      <c r="H133" s="151"/>
      <c r="I133" s="151"/>
      <c r="J133" s="151"/>
      <c r="K133" s="151"/>
      <c r="L133" s="151"/>
      <c r="M133" s="151"/>
      <c r="N133" s="151"/>
      <c r="O133" s="151"/>
      <c r="P133" s="151"/>
      <c r="Q133" s="164">
        <v>7.45</v>
      </c>
      <c r="R133" s="164">
        <v>12.85</v>
      </c>
      <c r="S133" s="164">
        <v>24.89</v>
      </c>
      <c r="T133" s="164">
        <v>36.51</v>
      </c>
      <c r="U133" s="164">
        <v>56.36</v>
      </c>
      <c r="V133" s="164">
        <v>96.05</v>
      </c>
      <c r="W133" s="164">
        <v>82.51</v>
      </c>
      <c r="X133" s="164">
        <v>71.56</v>
      </c>
      <c r="Y133" s="164">
        <v>128.09</v>
      </c>
      <c r="Z133" s="164">
        <v>154.1</v>
      </c>
      <c r="AA133" s="164">
        <v>129.30000000000001</v>
      </c>
      <c r="AB133" s="164">
        <v>160.04</v>
      </c>
      <c r="AC133" s="164">
        <v>325.07</v>
      </c>
      <c r="AD133" s="43">
        <f>DCF!$B$18</f>
        <v>355.42</v>
      </c>
      <c r="AE133" s="43">
        <f>DCF!$B$18</f>
        <v>355.42</v>
      </c>
      <c r="AF133" s="43">
        <f>DCF!$B$18</f>
        <v>355.42</v>
      </c>
      <c r="AG133" s="43">
        <f>DCF!$B$18</f>
        <v>355.42</v>
      </c>
      <c r="AH133" s="43">
        <f>DCF!$B$18</f>
        <v>355.42</v>
      </c>
      <c r="AI133" s="43">
        <f>DCF!$B$18</f>
        <v>355.42</v>
      </c>
      <c r="AJ133" s="43">
        <f>DCF!$B$18</f>
        <v>355.42</v>
      </c>
      <c r="AK133" s="43">
        <f>DCF!$B$18</f>
        <v>355.42</v>
      </c>
      <c r="AL133" s="43">
        <f>DCF!$B$18</f>
        <v>355.42</v>
      </c>
      <c r="AM133" s="43">
        <f>DCF!$B$18</f>
        <v>355.42</v>
      </c>
      <c r="AN133" s="43">
        <f>DCF!$B$18</f>
        <v>355.42</v>
      </c>
      <c r="AO133" s="39"/>
    </row>
    <row r="134" spans="1:44" outlineLevel="1">
      <c r="A134" s="263" t="s">
        <v>134</v>
      </c>
      <c r="B134" s="263"/>
      <c r="E134" t="s">
        <v>80</v>
      </c>
      <c r="H134" s="49"/>
      <c r="I134" s="49"/>
      <c r="J134" s="49"/>
      <c r="K134" s="49"/>
      <c r="L134" s="49"/>
      <c r="M134" s="49"/>
      <c r="N134" s="49"/>
      <c r="O134" s="49"/>
      <c r="P134" s="49"/>
      <c r="Q134" s="49">
        <f t="shared" ref="Q134" si="286">+Q131</f>
        <v>60.1</v>
      </c>
      <c r="R134" s="49">
        <f t="shared" ref="R134" si="287">+R131</f>
        <v>60.454999999999998</v>
      </c>
      <c r="S134" s="49">
        <f t="shared" ref="S134" si="288">+S131</f>
        <v>73.349000000000004</v>
      </c>
      <c r="T134" s="49">
        <f t="shared" ref="T134" si="289">+T131</f>
        <v>94.847999999999999</v>
      </c>
      <c r="U134" s="49">
        <f t="shared" ref="U134" si="290">+U131</f>
        <v>106.291</v>
      </c>
      <c r="V134" s="49">
        <f t="shared" ref="V134" si="291">+V131</f>
        <v>104.956</v>
      </c>
      <c r="W134" s="49">
        <f t="shared" ref="W134" si="292">+W131</f>
        <v>96.379000000000005</v>
      </c>
      <c r="X134" s="49">
        <f t="shared" ref="X134" si="293">+X131</f>
        <v>87.775000000000006</v>
      </c>
      <c r="Y134" s="49">
        <f t="shared" ref="Y134:Z134" si="294">+Y131</f>
        <v>85.561999999999998</v>
      </c>
      <c r="Z134" s="49">
        <f t="shared" si="294"/>
        <v>83.53</v>
      </c>
      <c r="AA134" s="49">
        <f t="shared" ref="AA134:AN134" si="295">+AA131</f>
        <v>77.709999999999994</v>
      </c>
      <c r="AB134" s="49">
        <f t="shared" si="295"/>
        <v>72.929000000000002</v>
      </c>
      <c r="AC134" s="49">
        <f t="shared" si="295"/>
        <v>72.816999999999993</v>
      </c>
      <c r="AD134" s="49">
        <f t="shared" ca="1" si="295"/>
        <v>69.586998036121869</v>
      </c>
      <c r="AE134" s="49">
        <f t="shared" ca="1" si="295"/>
        <v>67.069395407027926</v>
      </c>
      <c r="AF134" s="49">
        <f t="shared" ca="1" si="295"/>
        <v>64.832876412332524</v>
      </c>
      <c r="AG134" s="49">
        <f t="shared" ca="1" si="295"/>
        <v>62.84358164190887</v>
      </c>
      <c r="AH134" s="49">
        <f t="shared" ca="1" si="295"/>
        <v>60.194737137390469</v>
      </c>
      <c r="AI134" s="49">
        <f t="shared" ca="1" si="295"/>
        <v>57.859159231353921</v>
      </c>
      <c r="AJ134" s="49">
        <f t="shared" ca="1" si="295"/>
        <v>55.80475199174716</v>
      </c>
      <c r="AK134" s="49">
        <f t="shared" ca="1" si="295"/>
        <v>53.98400894325615</v>
      </c>
      <c r="AL134" s="49">
        <f t="shared" ca="1" si="295"/>
        <v>51.797617288001717</v>
      </c>
      <c r="AM134" s="49">
        <f t="shared" ca="1" si="295"/>
        <v>49.840358099481143</v>
      </c>
      <c r="AN134" s="49">
        <f t="shared" ca="1" si="295"/>
        <v>48.045158265249007</v>
      </c>
      <c r="AO134" s="6"/>
      <c r="AP134" s="50"/>
      <c r="AQ134" s="115"/>
    </row>
    <row r="135" spans="1:44" outlineLevel="1">
      <c r="A135" s="263" t="s">
        <v>21</v>
      </c>
      <c r="B135" s="263"/>
      <c r="E135" s="3" t="s">
        <v>81</v>
      </c>
      <c r="H135" s="59"/>
      <c r="I135" s="59"/>
      <c r="J135" s="59"/>
      <c r="K135" s="59"/>
      <c r="L135" s="59"/>
      <c r="M135" s="59"/>
      <c r="N135" s="59"/>
      <c r="O135" s="59"/>
      <c r="P135" s="59"/>
      <c r="Q135" s="59">
        <f t="shared" ref="Q135" si="296">+Q128/Q134</f>
        <v>-0.48252911813643928</v>
      </c>
      <c r="R135" s="59">
        <f t="shared" ref="R135" si="297">+R128/R134</f>
        <v>-0.36390703829294518</v>
      </c>
      <c r="S135" s="59">
        <f t="shared" ref="S135" si="298">+S128/S134</f>
        <v>1.3769785545815212</v>
      </c>
      <c r="T135" s="59">
        <f t="shared" ref="T135" si="299">+T128/T134</f>
        <v>0.79073886639676116</v>
      </c>
      <c r="U135" s="59">
        <f t="shared" ref="U135" si="300">+U128/U134</f>
        <v>3.6409479636093369</v>
      </c>
      <c r="V135" s="59">
        <f t="shared" ref="V135" si="301">+V128/V134</f>
        <v>5.1450131483669344</v>
      </c>
      <c r="W135" s="59">
        <f t="shared" ref="W135" si="302">+W128/W134</f>
        <v>6.069786986791728</v>
      </c>
      <c r="X135" s="59">
        <f t="shared" ref="X135" si="303">+X128/X134</f>
        <v>6.4483053261179144</v>
      </c>
      <c r="Y135" s="59">
        <f t="shared" ref="Y135:Z135" si="304">+Y128/Y134</f>
        <v>15.73128257871485</v>
      </c>
      <c r="Z135" s="59">
        <f t="shared" si="304"/>
        <v>13.121034358912965</v>
      </c>
      <c r="AA135" s="59">
        <f t="shared" ref="AA135:AN135" si="305">+AA128/AA134</f>
        <v>15.107450778535583</v>
      </c>
      <c r="AB135" s="59">
        <f t="shared" si="305"/>
        <v>12.203650125464492</v>
      </c>
      <c r="AC135" s="59">
        <f t="shared" si="305"/>
        <v>19.034016781795462</v>
      </c>
      <c r="AD135" s="59">
        <f t="shared" ca="1" si="305"/>
        <v>28.06020623511986</v>
      </c>
      <c r="AE135" s="59">
        <f t="shared" ca="1" si="305"/>
        <v>32.449858377614987</v>
      </c>
      <c r="AF135" s="59">
        <f t="shared" ca="1" si="305"/>
        <v>36.421077439385961</v>
      </c>
      <c r="AG135" s="59">
        <f t="shared" ca="1" si="305"/>
        <v>40.83490029203891</v>
      </c>
      <c r="AH135" s="59">
        <f t="shared" ca="1" si="305"/>
        <v>46.55147861323551</v>
      </c>
      <c r="AI135" s="59">
        <f t="shared" ca="1" si="305"/>
        <v>52.611366684695042</v>
      </c>
      <c r="AJ135" s="59">
        <f t="shared" ca="1" si="305"/>
        <v>59.607641361660647</v>
      </c>
      <c r="AK135" s="59">
        <f t="shared" ca="1" si="305"/>
        <v>67.057124615446796</v>
      </c>
      <c r="AL135" s="59">
        <f t="shared" ca="1" si="305"/>
        <v>75.067795800774377</v>
      </c>
      <c r="AM135" s="59">
        <f t="shared" ca="1" si="305"/>
        <v>83.619306727694536</v>
      </c>
      <c r="AN135" s="59">
        <f t="shared" ca="1" si="305"/>
        <v>91.000756136758497</v>
      </c>
      <c r="AO135" s="31"/>
      <c r="AP135" s="160">
        <f ca="1">+(AM135/AC135)^(0.1)-1</f>
        <v>0.15951831128021987</v>
      </c>
      <c r="AQ135" s="160">
        <f t="shared" ref="AQ135" si="306">+(AC135/S135)^(1/10)-1</f>
        <v>0.30035019501452265</v>
      </c>
    </row>
    <row r="136" spans="1:44" outlineLevel="1">
      <c r="A136" s="263" t="s">
        <v>135</v>
      </c>
      <c r="B136" s="263"/>
      <c r="E136" t="s">
        <v>82</v>
      </c>
      <c r="H136" s="60"/>
      <c r="I136" s="60"/>
      <c r="J136" s="60"/>
      <c r="K136" s="60"/>
      <c r="L136" s="60"/>
      <c r="M136" s="60"/>
      <c r="N136" s="60"/>
      <c r="O136" s="60"/>
      <c r="P136" s="60"/>
      <c r="Q136" s="60" t="str">
        <f t="shared" ref="Q136:Z136" si="307">IFERROR(Q135/P135-1,"na")</f>
        <v>na</v>
      </c>
      <c r="R136" s="60">
        <f t="shared" si="307"/>
        <v>-0.24583403443427565</v>
      </c>
      <c r="S136" s="60">
        <f t="shared" si="307"/>
        <v>-4.7838744780557203</v>
      </c>
      <c r="T136" s="60">
        <f t="shared" si="307"/>
        <v>-0.42574351374914821</v>
      </c>
      <c r="U136" s="60">
        <f t="shared" si="307"/>
        <v>3.6044884326989113</v>
      </c>
      <c r="V136" s="60">
        <f t="shared" si="307"/>
        <v>0.41309713838002526</v>
      </c>
      <c r="W136" s="60">
        <f t="shared" si="307"/>
        <v>0.17974178330687529</v>
      </c>
      <c r="X136" s="60">
        <f t="shared" si="307"/>
        <v>6.2361058163963312E-2</v>
      </c>
      <c r="Y136" s="60">
        <f t="shared" si="307"/>
        <v>1.4395995200471665</v>
      </c>
      <c r="Z136" s="60">
        <f t="shared" si="307"/>
        <v>-0.16592723490541528</v>
      </c>
      <c r="AA136" s="60">
        <f t="shared" ref="AA136:AN136" si="308">IFERROR(AA135/Z135-1,"na")</f>
        <v>0.15139175504660329</v>
      </c>
      <c r="AB136" s="60">
        <f t="shared" si="308"/>
        <v>-0.19220983709553185</v>
      </c>
      <c r="AC136" s="60">
        <f t="shared" si="308"/>
        <v>0.55969866278602387</v>
      </c>
      <c r="AD136" s="60">
        <f t="shared" ca="1" si="308"/>
        <v>0.47421359121408568</v>
      </c>
      <c r="AE136" s="60">
        <f t="shared" ca="1" si="308"/>
        <v>0.15643691659689529</v>
      </c>
      <c r="AF136" s="60">
        <f t="shared" ca="1" si="308"/>
        <v>0.12238016621084724</v>
      </c>
      <c r="AG136" s="60">
        <f t="shared" ca="1" si="308"/>
        <v>0.12118869519987929</v>
      </c>
      <c r="AH136" s="60">
        <f t="shared" ca="1" si="308"/>
        <v>0.1399924642967989</v>
      </c>
      <c r="AI136" s="60">
        <f t="shared" ca="1" si="308"/>
        <v>0.13017605996593606</v>
      </c>
      <c r="AJ136" s="60">
        <f t="shared" ca="1" si="308"/>
        <v>0.13298028767994086</v>
      </c>
      <c r="AK136" s="60">
        <f t="shared" ca="1" si="308"/>
        <v>0.12497530658170986</v>
      </c>
      <c r="AL136" s="60">
        <f t="shared" ca="1" si="308"/>
        <v>0.11946040381639489</v>
      </c>
      <c r="AM136" s="60">
        <f t="shared" ca="1" si="308"/>
        <v>0.1139171709479172</v>
      </c>
      <c r="AN136" s="60">
        <f t="shared" ca="1" si="308"/>
        <v>8.8274463134471848E-2</v>
      </c>
      <c r="AO136" s="31"/>
      <c r="AP136" s="32"/>
    </row>
    <row r="137" spans="1:44" outlineLevel="1">
      <c r="A137" s="263"/>
      <c r="B137" s="263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31"/>
      <c r="AP137" s="32"/>
    </row>
    <row r="138" spans="1:44" outlineLevel="1">
      <c r="A138" s="263"/>
      <c r="B138" s="263"/>
      <c r="E138" s="21" t="s">
        <v>328</v>
      </c>
      <c r="F138" s="21"/>
      <c r="G138" s="21"/>
      <c r="H138" s="220" t="e">
        <f t="shared" ref="H138:P138" si="309">+H139/H43</f>
        <v>#DIV/0!</v>
      </c>
      <c r="I138" s="220" t="e">
        <f t="shared" si="309"/>
        <v>#DIV/0!</v>
      </c>
      <c r="J138" s="220" t="e">
        <f t="shared" si="309"/>
        <v>#DIV/0!</v>
      </c>
      <c r="K138" s="220" t="e">
        <f t="shared" si="309"/>
        <v>#DIV/0!</v>
      </c>
      <c r="L138" s="220" t="e">
        <f t="shared" si="309"/>
        <v>#DIV/0!</v>
      </c>
      <c r="M138" s="220" t="e">
        <f t="shared" si="309"/>
        <v>#DIV/0!</v>
      </c>
      <c r="N138" s="220" t="e">
        <f t="shared" si="309"/>
        <v>#DIV/0!</v>
      </c>
      <c r="O138" s="220" t="e">
        <f t="shared" si="309"/>
        <v>#DIV/0!</v>
      </c>
      <c r="P138" s="220" t="e">
        <f t="shared" si="309"/>
        <v>#DIV/0!</v>
      </c>
      <c r="Q138" s="220">
        <f t="shared" ref="Q138:AB138" si="310">+Q133/Q135</f>
        <v>-15.43948275862069</v>
      </c>
      <c r="R138" s="220">
        <f t="shared" si="310"/>
        <v>-35.311215909090905</v>
      </c>
      <c r="S138" s="220">
        <f t="shared" si="310"/>
        <v>18.075808019801983</v>
      </c>
      <c r="T138" s="220">
        <f t="shared" si="310"/>
        <v>46.172006399999994</v>
      </c>
      <c r="U138" s="220">
        <f t="shared" si="310"/>
        <v>15.479485167958655</v>
      </c>
      <c r="V138" s="220">
        <f t="shared" si="310"/>
        <v>18.668562592592593</v>
      </c>
      <c r="W138" s="220">
        <f t="shared" si="310"/>
        <v>13.593557760683762</v>
      </c>
      <c r="X138" s="220">
        <f t="shared" si="310"/>
        <v>11.097489399293288</v>
      </c>
      <c r="Y138" s="220">
        <f t="shared" si="310"/>
        <v>8.1423748736998522</v>
      </c>
      <c r="Z138" s="220">
        <f t="shared" si="310"/>
        <v>11.744500912408759</v>
      </c>
      <c r="AA138" s="220">
        <f t="shared" si="310"/>
        <v>8.5586908006814308</v>
      </c>
      <c r="AB138" s="220">
        <f t="shared" si="310"/>
        <v>13.114109168539326</v>
      </c>
      <c r="AC138" s="220">
        <f>+AC133/AC135</f>
        <v>17.078370988455987</v>
      </c>
      <c r="AD138" s="278">
        <v>12.7</v>
      </c>
      <c r="AE138" s="278">
        <v>12.7</v>
      </c>
      <c r="AF138" s="278">
        <v>12.7</v>
      </c>
      <c r="AG138" s="278">
        <v>12.7</v>
      </c>
      <c r="AH138" s="278">
        <v>12.7</v>
      </c>
      <c r="AI138" s="278">
        <v>12.7</v>
      </c>
      <c r="AJ138" s="278">
        <v>12.7</v>
      </c>
      <c r="AK138" s="278">
        <v>12.7</v>
      </c>
      <c r="AL138" s="278">
        <v>12.7</v>
      </c>
      <c r="AM138" s="278">
        <v>12.7</v>
      </c>
      <c r="AN138" s="278">
        <v>12.7</v>
      </c>
      <c r="AO138" s="31"/>
      <c r="AP138" s="32"/>
    </row>
    <row r="139" spans="1:44" outlineLevel="1">
      <c r="A139" s="263"/>
      <c r="B139" s="263"/>
      <c r="E139" s="21" t="s">
        <v>329</v>
      </c>
      <c r="F139" s="21"/>
      <c r="G139" s="21"/>
      <c r="H139" s="221">
        <v>42.83</v>
      </c>
      <c r="I139" s="221">
        <v>38.43</v>
      </c>
      <c r="J139" s="221">
        <v>40.01</v>
      </c>
      <c r="K139" s="221">
        <v>32.56</v>
      </c>
      <c r="L139" s="221">
        <v>37.17</v>
      </c>
      <c r="M139" s="221">
        <v>45.42</v>
      </c>
      <c r="N139" s="221">
        <v>51.66</v>
      </c>
      <c r="O139" s="221">
        <v>55.68</v>
      </c>
      <c r="P139" s="221">
        <v>66.75</v>
      </c>
      <c r="Q139" s="221"/>
      <c r="R139" s="221"/>
      <c r="S139" s="221"/>
      <c r="T139" s="221"/>
      <c r="U139" s="221"/>
      <c r="V139" s="221"/>
      <c r="W139" s="221"/>
      <c r="X139" s="221"/>
      <c r="Y139" s="223"/>
      <c r="Z139" s="223"/>
      <c r="AA139" s="223"/>
      <c r="AB139" s="223"/>
      <c r="AC139" s="223"/>
      <c r="AD139" s="222"/>
      <c r="AE139" s="222"/>
      <c r="AF139" s="222"/>
      <c r="AG139" s="222"/>
      <c r="AH139" s="222"/>
      <c r="AI139" s="222"/>
      <c r="AJ139" s="222"/>
      <c r="AK139" s="222"/>
      <c r="AL139" s="222"/>
      <c r="AM139" s="222"/>
      <c r="AN139" s="222"/>
      <c r="AO139" s="31"/>
      <c r="AP139" s="32"/>
    </row>
    <row r="140" spans="1:44" outlineLevel="1">
      <c r="A140" s="263"/>
      <c r="B140" s="263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31"/>
      <c r="AP140" s="32"/>
    </row>
    <row r="141" spans="1:44"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"/>
    </row>
    <row r="142" spans="1:44">
      <c r="D142" s="258"/>
      <c r="E142" s="259" t="s">
        <v>83</v>
      </c>
      <c r="F142" s="258"/>
      <c r="G142" s="258"/>
      <c r="H142" s="258"/>
      <c r="I142" s="258"/>
      <c r="J142" s="258"/>
      <c r="K142" s="258"/>
      <c r="L142" s="258"/>
      <c r="M142" s="258"/>
      <c r="N142" s="258"/>
      <c r="O142" s="258"/>
      <c r="P142" s="258"/>
      <c r="Q142" s="258"/>
      <c r="R142" s="258"/>
      <c r="S142" s="258"/>
      <c r="T142" s="258"/>
      <c r="U142" s="258"/>
      <c r="V142" s="258"/>
      <c r="W142" s="258"/>
      <c r="X142" s="258"/>
      <c r="Y142" s="258"/>
      <c r="Z142" s="271"/>
      <c r="AA142" s="258"/>
      <c r="AB142" s="258"/>
      <c r="AC142" s="258"/>
      <c r="AD142" s="258"/>
      <c r="AE142" s="258"/>
      <c r="AF142" s="258"/>
      <c r="AG142" s="258"/>
      <c r="AH142" s="258"/>
      <c r="AI142" s="258"/>
      <c r="AJ142" s="258"/>
      <c r="AK142" s="258"/>
      <c r="AL142" s="258"/>
      <c r="AM142" s="258"/>
      <c r="AN142" s="258"/>
      <c r="AR142" s="216"/>
    </row>
    <row r="143" spans="1:44" ht="5.0999999999999996" customHeight="1">
      <c r="C143" s="95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6"/>
      <c r="AP143" s="1"/>
    </row>
    <row r="144" spans="1:44" outlineLevel="1">
      <c r="E144" t="s">
        <v>74</v>
      </c>
      <c r="H144" s="6"/>
      <c r="I144" s="6"/>
      <c r="J144" s="6"/>
      <c r="K144" s="6"/>
      <c r="L144" s="6"/>
      <c r="M144" s="6"/>
      <c r="N144" s="6"/>
      <c r="O144" s="6"/>
      <c r="P144" s="6"/>
      <c r="Q144" s="6">
        <f t="shared" ref="Q144" si="311">+Q124</f>
        <v>-29</v>
      </c>
      <c r="R144" s="6">
        <f t="shared" ref="R144:S144" si="312">+R124</f>
        <v>-22</v>
      </c>
      <c r="S144" s="6">
        <f t="shared" si="312"/>
        <v>101</v>
      </c>
      <c r="T144" s="6">
        <f t="shared" ref="T144" si="313">+T124</f>
        <v>75</v>
      </c>
      <c r="U144" s="6">
        <f t="shared" ref="U144" si="314">+U124</f>
        <v>387</v>
      </c>
      <c r="V144" s="6">
        <f t="shared" ref="V144" si="315">+V124</f>
        <v>540</v>
      </c>
      <c r="W144" s="6">
        <f t="shared" ref="W144" si="316">+W124</f>
        <v>585</v>
      </c>
      <c r="X144" s="6">
        <f t="shared" ref="X144" si="317">+X124</f>
        <v>566</v>
      </c>
      <c r="Y144" s="6">
        <f t="shared" ref="Y144:Z144" si="318">+Y124</f>
        <v>1346</v>
      </c>
      <c r="Z144" s="6">
        <f t="shared" si="318"/>
        <v>1096</v>
      </c>
      <c r="AA144" s="6">
        <f t="shared" ref="AA144:AN144" si="319">+AA124</f>
        <v>1174</v>
      </c>
      <c r="AB144" s="6">
        <f t="shared" si="319"/>
        <v>890</v>
      </c>
      <c r="AC144" s="6">
        <f t="shared" si="319"/>
        <v>1386</v>
      </c>
      <c r="AD144" s="6">
        <f t="shared" ca="1" si="319"/>
        <v>1952.6255161764605</v>
      </c>
      <c r="AE144" s="6">
        <f t="shared" ca="1" si="319"/>
        <v>2176.3923824303174</v>
      </c>
      <c r="AF144" s="6">
        <f t="shared" ca="1" si="319"/>
        <v>2361.2832124317024</v>
      </c>
      <c r="AG144" s="6">
        <f t="shared" ca="1" si="319"/>
        <v>2566.2113903419554</v>
      </c>
      <c r="AH144" s="6">
        <f t="shared" ca="1" si="319"/>
        <v>2802.1540184805658</v>
      </c>
      <c r="AI144" s="6">
        <f t="shared" ca="1" si="319"/>
        <v>3044.0494423889195</v>
      </c>
      <c r="AJ144" s="6">
        <f t="shared" ca="1" si="319"/>
        <v>3326.3896430004825</v>
      </c>
      <c r="AK144" s="6">
        <f t="shared" ca="1" si="319"/>
        <v>3620.0124149493217</v>
      </c>
      <c r="AL144" s="6">
        <f t="shared" ca="1" si="319"/>
        <v>3888.3329575423736</v>
      </c>
      <c r="AM144" s="6">
        <f t="shared" ca="1" si="319"/>
        <v>4167.6161913386486</v>
      </c>
      <c r="AN144" s="6">
        <f t="shared" ca="1" si="319"/>
        <v>4372.1457308478921</v>
      </c>
      <c r="AO144" s="6"/>
    </row>
    <row r="145" spans="1:48" outlineLevel="1">
      <c r="E145" s="45" t="s">
        <v>4</v>
      </c>
      <c r="H145" s="6"/>
      <c r="I145" s="6"/>
      <c r="J145" s="6"/>
      <c r="K145" s="6"/>
      <c r="L145" s="6"/>
      <c r="M145" s="6"/>
      <c r="N145" s="6"/>
      <c r="O145" s="6"/>
      <c r="P145" s="6"/>
      <c r="Q145" s="6">
        <f t="shared" ref="Q145" si="320">+Q12+Q15</f>
        <v>474</v>
      </c>
      <c r="R145" s="6">
        <f t="shared" ref="R145:S145" si="321">+R12+R15</f>
        <v>449</v>
      </c>
      <c r="S145" s="6">
        <f t="shared" si="321"/>
        <v>480</v>
      </c>
      <c r="T145" s="6">
        <f t="shared" ref="T145" si="322">+T12+T15</f>
        <v>897</v>
      </c>
      <c r="U145" s="6">
        <f t="shared" ref="U145" si="323">+U12+U15</f>
        <v>1098</v>
      </c>
      <c r="V145" s="6">
        <f t="shared" ref="V145" si="324">+V12+V15</f>
        <v>1194</v>
      </c>
      <c r="W145" s="6">
        <f t="shared" ref="W145" si="325">+W12+W15</f>
        <v>1244</v>
      </c>
      <c r="X145" s="6">
        <f t="shared" ref="X145" si="326">+X12+X15</f>
        <v>1245</v>
      </c>
      <c r="Y145" s="6">
        <f t="shared" ref="Y145:AN145" si="327">+Y12+Y15</f>
        <v>1383</v>
      </c>
      <c r="Z145" s="6">
        <f t="shared" si="327"/>
        <v>1671</v>
      </c>
      <c r="AA145" s="6">
        <f t="shared" si="327"/>
        <v>2038</v>
      </c>
      <c r="AB145" s="6">
        <f t="shared" si="327"/>
        <v>1988</v>
      </c>
      <c r="AC145" s="6">
        <f t="shared" si="327"/>
        <v>1983</v>
      </c>
      <c r="AD145" s="47">
        <f t="shared" si="327"/>
        <v>2161.811960675368</v>
      </c>
      <c r="AE145" s="47">
        <f t="shared" si="327"/>
        <v>2605.2888523794586</v>
      </c>
      <c r="AF145" s="47">
        <f t="shared" ca="1" si="327"/>
        <v>2705.6970824449963</v>
      </c>
      <c r="AG145" s="47">
        <f t="shared" ca="1" si="327"/>
        <v>2824.1058723249148</v>
      </c>
      <c r="AH145" s="47">
        <f t="shared" ca="1" si="327"/>
        <v>2956.8590951226702</v>
      </c>
      <c r="AI145" s="47">
        <f t="shared" ca="1" si="327"/>
        <v>3107.1022419815799</v>
      </c>
      <c r="AJ145" s="47">
        <f t="shared" ca="1" si="327"/>
        <v>3272.0561961158915</v>
      </c>
      <c r="AK145" s="47">
        <f t="shared" ca="1" si="327"/>
        <v>3456.3376178473372</v>
      </c>
      <c r="AL145" s="47">
        <f t="shared" ca="1" si="327"/>
        <v>3657.7461128889263</v>
      </c>
      <c r="AM145" s="47">
        <f t="shared" ca="1" si="327"/>
        <v>3866.7204450333093</v>
      </c>
      <c r="AN145" s="47">
        <f t="shared" ca="1" si="327"/>
        <v>4082.335259958697</v>
      </c>
      <c r="AO145" s="6"/>
    </row>
    <row r="146" spans="1:48" outlineLevel="1">
      <c r="E146" s="45" t="s">
        <v>169</v>
      </c>
      <c r="H146" s="6"/>
      <c r="I146" s="6"/>
      <c r="J146" s="6"/>
      <c r="K146" s="6"/>
      <c r="L146" s="6"/>
      <c r="M146" s="6"/>
      <c r="N146" s="6"/>
      <c r="O146" s="6"/>
      <c r="P146" s="6"/>
      <c r="Q146" s="6">
        <f t="shared" ref="Q146" si="328">-Q112</f>
        <v>0</v>
      </c>
      <c r="R146" s="6">
        <f t="shared" ref="R146:S146" si="329">-R112</f>
        <v>0</v>
      </c>
      <c r="S146" s="6">
        <f t="shared" si="329"/>
        <v>0</v>
      </c>
      <c r="T146" s="6">
        <f t="shared" ref="T146" si="330">-T112</f>
        <v>0</v>
      </c>
      <c r="U146" s="6">
        <f t="shared" ref="U146" si="331">-U112</f>
        <v>0</v>
      </c>
      <c r="V146" s="6">
        <f t="shared" ref="V146" si="332">-V112</f>
        <v>0</v>
      </c>
      <c r="W146" s="6">
        <f t="shared" ref="W146" si="333">-W112</f>
        <v>0</v>
      </c>
      <c r="X146" s="6">
        <f t="shared" ref="X146" si="334">-X112</f>
        <v>0</v>
      </c>
      <c r="Y146" s="6">
        <f t="shared" ref="Y146:Z146" si="335">-Y112</f>
        <v>0</v>
      </c>
      <c r="Z146" s="6">
        <f t="shared" si="335"/>
        <v>0</v>
      </c>
      <c r="AA146" s="6">
        <f t="shared" ref="AA146:AN146" si="336">-AA112</f>
        <v>0</v>
      </c>
      <c r="AB146" s="6">
        <f t="shared" si="336"/>
        <v>0</v>
      </c>
      <c r="AC146" s="6">
        <f t="shared" si="336"/>
        <v>0</v>
      </c>
      <c r="AD146" s="6">
        <f t="shared" si="336"/>
        <v>0</v>
      </c>
      <c r="AE146" s="6">
        <f t="shared" si="336"/>
        <v>0</v>
      </c>
      <c r="AF146" s="6">
        <f t="shared" si="336"/>
        <v>0</v>
      </c>
      <c r="AG146" s="6">
        <f t="shared" si="336"/>
        <v>0</v>
      </c>
      <c r="AH146" s="6">
        <f t="shared" si="336"/>
        <v>0</v>
      </c>
      <c r="AI146" s="6">
        <f t="shared" si="336"/>
        <v>0</v>
      </c>
      <c r="AJ146" s="6">
        <f t="shared" si="336"/>
        <v>0</v>
      </c>
      <c r="AK146" s="6">
        <f t="shared" si="336"/>
        <v>0</v>
      </c>
      <c r="AL146" s="6">
        <f t="shared" si="336"/>
        <v>0</v>
      </c>
      <c r="AM146" s="6">
        <f t="shared" si="336"/>
        <v>0</v>
      </c>
      <c r="AN146" s="6">
        <f t="shared" si="336"/>
        <v>0</v>
      </c>
      <c r="AO146" s="6"/>
    </row>
    <row r="147" spans="1:48" outlineLevel="1">
      <c r="A147" s="263" t="s">
        <v>84</v>
      </c>
      <c r="B147" s="263"/>
      <c r="E147" s="45" t="s">
        <v>84</v>
      </c>
      <c r="H147" s="53"/>
      <c r="I147" s="53"/>
      <c r="J147" s="53"/>
      <c r="K147" s="53"/>
      <c r="L147" s="53"/>
      <c r="M147" s="53"/>
      <c r="N147" s="53"/>
      <c r="O147" s="53"/>
      <c r="P147" s="53"/>
      <c r="Q147" s="6">
        <f t="shared" ref="Q147" si="337">-Q121</f>
        <v>4</v>
      </c>
      <c r="R147" s="6">
        <f t="shared" ref="R147:S147" si="338">-R121</f>
        <v>-58</v>
      </c>
      <c r="S147" s="6">
        <f t="shared" si="338"/>
        <v>39</v>
      </c>
      <c r="T147" s="6">
        <f t="shared" ref="T147" si="339">-T121</f>
        <v>-16</v>
      </c>
      <c r="U147" s="6">
        <f t="shared" ref="U147" si="340">-U121</f>
        <v>167</v>
      </c>
      <c r="V147" s="6">
        <f t="shared" ref="V147" si="341">-V121</f>
        <v>261</v>
      </c>
      <c r="W147" s="6">
        <f t="shared" ref="W147" si="342">-W121</f>
        <v>336</v>
      </c>
      <c r="X147" s="6">
        <f t="shared" ref="X147" si="343">-X121</f>
        <v>123</v>
      </c>
      <c r="Y147" s="6">
        <f t="shared" ref="Y147:Z147" si="344">-Y121</f>
        <v>-533</v>
      </c>
      <c r="Z147" s="6">
        <f t="shared" si="344"/>
        <v>257</v>
      </c>
      <c r="AA147" s="6">
        <f t="shared" ref="AA147:AN147" si="345">-AA121</f>
        <v>204</v>
      </c>
      <c r="AB147" s="6">
        <f t="shared" si="345"/>
        <v>-121</v>
      </c>
      <c r="AC147" s="6">
        <f t="shared" si="345"/>
        <v>268</v>
      </c>
      <c r="AD147" s="6">
        <f t="shared" ca="1" si="345"/>
        <v>231.23196902089663</v>
      </c>
      <c r="AE147" s="6">
        <f t="shared" ca="1" si="345"/>
        <v>435.27847648606343</v>
      </c>
      <c r="AF147" s="6">
        <f t="shared" ca="1" si="345"/>
        <v>377.80531398907243</v>
      </c>
      <c r="AG147" s="6">
        <f t="shared" ca="1" si="345"/>
        <v>307.94536684103463</v>
      </c>
      <c r="AH147" s="6">
        <f t="shared" ca="1" si="345"/>
        <v>224.17232147844527</v>
      </c>
      <c r="AI147" s="6">
        <f t="shared" ca="1" si="345"/>
        <v>121.76197769555677</v>
      </c>
      <c r="AJ147" s="6">
        <f t="shared" ca="1" si="345"/>
        <v>0</v>
      </c>
      <c r="AK147" s="6">
        <f t="shared" ca="1" si="345"/>
        <v>0</v>
      </c>
      <c r="AL147" s="6">
        <f t="shared" ca="1" si="345"/>
        <v>0</v>
      </c>
      <c r="AM147" s="6">
        <f t="shared" ca="1" si="345"/>
        <v>0</v>
      </c>
      <c r="AN147" s="6">
        <f t="shared" ca="1" si="345"/>
        <v>0</v>
      </c>
      <c r="AO147" s="6"/>
    </row>
    <row r="148" spans="1:48" outlineLevel="1">
      <c r="B148" s="262" t="s">
        <v>248</v>
      </c>
      <c r="E148" s="45" t="s">
        <v>85</v>
      </c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61">
        <v>12</v>
      </c>
      <c r="T148" s="161">
        <v>32</v>
      </c>
      <c r="U148" s="161">
        <v>46</v>
      </c>
      <c r="V148" s="161">
        <v>74</v>
      </c>
      <c r="W148" s="161">
        <v>49</v>
      </c>
      <c r="X148" s="161">
        <v>45</v>
      </c>
      <c r="Y148" s="161">
        <v>87</v>
      </c>
      <c r="Z148" s="161">
        <v>102</v>
      </c>
      <c r="AA148" s="161">
        <v>61</v>
      </c>
      <c r="AB148" s="161">
        <v>70</v>
      </c>
      <c r="AC148" s="161">
        <v>119</v>
      </c>
      <c r="AD148" s="132">
        <v>0</v>
      </c>
      <c r="AE148" s="132">
        <f t="shared" ref="AE148:AN148" si="346">+AD148*1.01</f>
        <v>0</v>
      </c>
      <c r="AF148" s="132">
        <f t="shared" si="346"/>
        <v>0</v>
      </c>
      <c r="AG148" s="132">
        <f t="shared" si="346"/>
        <v>0</v>
      </c>
      <c r="AH148" s="132">
        <f t="shared" si="346"/>
        <v>0</v>
      </c>
      <c r="AI148" s="132">
        <f t="shared" si="346"/>
        <v>0</v>
      </c>
      <c r="AJ148" s="132">
        <f t="shared" si="346"/>
        <v>0</v>
      </c>
      <c r="AK148" s="132">
        <f t="shared" si="346"/>
        <v>0</v>
      </c>
      <c r="AL148" s="132">
        <f t="shared" si="346"/>
        <v>0</v>
      </c>
      <c r="AM148" s="132">
        <f t="shared" si="346"/>
        <v>0</v>
      </c>
      <c r="AN148" s="132">
        <f t="shared" si="346"/>
        <v>0</v>
      </c>
      <c r="AO148" s="6"/>
    </row>
    <row r="149" spans="1:48" outlineLevel="1">
      <c r="B149" s="262" t="s">
        <v>250</v>
      </c>
      <c r="E149" s="45" t="s">
        <v>86</v>
      </c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61">
        <f>22-66-2+19+19+3+2</f>
        <v>-3</v>
      </c>
      <c r="T149" s="161">
        <f>23-2-8+111+99+72-125</f>
        <v>170</v>
      </c>
      <c r="U149" s="161">
        <v>0</v>
      </c>
      <c r="V149" s="161">
        <f>17-229-11+11-1+80</f>
        <v>-133</v>
      </c>
      <c r="W149" s="161">
        <f>10-227-8-26+6+123-5</f>
        <v>-127</v>
      </c>
      <c r="X149" s="161">
        <f>9-204-4+14+101-58</f>
        <v>-142</v>
      </c>
      <c r="Y149" s="161">
        <f>9-220-4-21+50+50+54</f>
        <v>-82</v>
      </c>
      <c r="Z149" s="161">
        <f>12-278-6-22+36+31</f>
        <v>-227</v>
      </c>
      <c r="AA149" s="161">
        <f>15-313-6-24+1+18+61</f>
        <v>-248</v>
      </c>
      <c r="AB149" s="161">
        <f>14-332-8-40+17+183</f>
        <v>-166</v>
      </c>
      <c r="AC149" s="161">
        <f>13-431-10-25+3+2+30</f>
        <v>-418</v>
      </c>
      <c r="AD149" s="132">
        <f>-AD80</f>
        <v>-375</v>
      </c>
      <c r="AE149" s="132">
        <f t="shared" ref="AE149:AN149" si="347">-AE80</f>
        <v>-294.36189750000005</v>
      </c>
      <c r="AF149" s="132">
        <f t="shared" si="347"/>
        <v>-303.19275442500003</v>
      </c>
      <c r="AG149" s="132">
        <f t="shared" si="347"/>
        <v>-312.28853705775009</v>
      </c>
      <c r="AH149" s="132">
        <f t="shared" si="347"/>
        <v>-321.65719316948264</v>
      </c>
      <c r="AI149" s="132">
        <f t="shared" si="347"/>
        <v>-331.30690896456713</v>
      </c>
      <c r="AJ149" s="132">
        <f t="shared" si="347"/>
        <v>-341.24611623350404</v>
      </c>
      <c r="AK149" s="132">
        <f t="shared" si="347"/>
        <v>-351.48349972050914</v>
      </c>
      <c r="AL149" s="132">
        <f t="shared" si="347"/>
        <v>-362.02800471212447</v>
      </c>
      <c r="AM149" s="132">
        <f t="shared" si="347"/>
        <v>-372.88884485348819</v>
      </c>
      <c r="AN149" s="132">
        <f t="shared" si="347"/>
        <v>-384.07551019909283</v>
      </c>
      <c r="AO149" s="6"/>
      <c r="AS149" s="132"/>
    </row>
    <row r="150" spans="1:48" s="3" customFormat="1" outlineLevel="1">
      <c r="A150" s="263"/>
      <c r="B150" s="263"/>
      <c r="C150" s="96"/>
      <c r="E150" s="2" t="s">
        <v>155</v>
      </c>
      <c r="F150" s="2"/>
      <c r="G150" s="2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>
        <f t="shared" ref="S150:Y150" si="348">SUM(S144:S149)</f>
        <v>629</v>
      </c>
      <c r="T150" s="7">
        <f t="shared" si="348"/>
        <v>1158</v>
      </c>
      <c r="U150" s="7">
        <f t="shared" si="348"/>
        <v>1698</v>
      </c>
      <c r="V150" s="7">
        <f t="shared" si="348"/>
        <v>1936</v>
      </c>
      <c r="W150" s="7">
        <f t="shared" si="348"/>
        <v>2087</v>
      </c>
      <c r="X150" s="7">
        <f t="shared" si="348"/>
        <v>1837</v>
      </c>
      <c r="Y150" s="7">
        <f t="shared" si="348"/>
        <v>2201</v>
      </c>
      <c r="Z150" s="7">
        <f t="shared" ref="Z150" si="349">SUM(Z144:Z149)</f>
        <v>2899</v>
      </c>
      <c r="AA150" s="7">
        <f t="shared" ref="AA150:AN150" si="350">SUM(AA144:AA149)</f>
        <v>3229</v>
      </c>
      <c r="AB150" s="7">
        <f t="shared" si="350"/>
        <v>2661</v>
      </c>
      <c r="AC150" s="7">
        <f t="shared" si="350"/>
        <v>3338</v>
      </c>
      <c r="AD150" s="7">
        <f t="shared" ref="AD150" ca="1" si="351">SUM(AD144:AD149)</f>
        <v>3970.6694458727252</v>
      </c>
      <c r="AE150" s="7">
        <f t="shared" ref="AE150" ca="1" si="352">SUM(AE144:AE149)</f>
        <v>4922.5978137958391</v>
      </c>
      <c r="AF150" s="7">
        <f t="shared" ca="1" si="350"/>
        <v>5141.5928544407716</v>
      </c>
      <c r="AG150" s="7">
        <f t="shared" ca="1" si="350"/>
        <v>5385.9740924501548</v>
      </c>
      <c r="AH150" s="7">
        <f t="shared" ca="1" si="350"/>
        <v>5661.5282419121986</v>
      </c>
      <c r="AI150" s="7">
        <f t="shared" ca="1" si="350"/>
        <v>5941.6067531014896</v>
      </c>
      <c r="AJ150" s="7">
        <f t="shared" ca="1" si="350"/>
        <v>6257.1997228828695</v>
      </c>
      <c r="AK150" s="7">
        <f t="shared" ca="1" si="350"/>
        <v>6724.8665330761505</v>
      </c>
      <c r="AL150" s="7">
        <f t="shared" ca="1" si="350"/>
        <v>7184.0510657191762</v>
      </c>
      <c r="AM150" s="7">
        <f t="shared" ca="1" si="350"/>
        <v>7661.4477915184698</v>
      </c>
      <c r="AN150" s="7">
        <f t="shared" ca="1" si="350"/>
        <v>8070.4054806074964</v>
      </c>
      <c r="AO150" s="39"/>
      <c r="AP150" s="160">
        <f ca="1">+(AM150/AC150)^(0.1)-1</f>
        <v>8.663190261252085E-2</v>
      </c>
      <c r="AQ150" s="160">
        <f t="shared" ref="AQ150" si="353">+(AC150/S150)^(1/10)-1</f>
        <v>0.18163560511863985</v>
      </c>
    </row>
    <row r="151" spans="1:48" outlineLevel="1">
      <c r="A151" s="263" t="s">
        <v>87</v>
      </c>
      <c r="B151" s="263" t="s">
        <v>87</v>
      </c>
      <c r="E151" s="45" t="s">
        <v>87</v>
      </c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61">
        <f>-62-3-15+68-5</f>
        <v>-17</v>
      </c>
      <c r="T151" s="161">
        <f>-86-2-18-223-108</f>
        <v>-437</v>
      </c>
      <c r="U151" s="161">
        <v>0</v>
      </c>
      <c r="V151" s="161">
        <f>-101+11-52-23+30</f>
        <v>-135</v>
      </c>
      <c r="W151" s="161">
        <f>-11+8-38-8-43</f>
        <v>-92</v>
      </c>
      <c r="X151" s="161">
        <f>15+1+77-29+52</f>
        <v>116</v>
      </c>
      <c r="Y151" s="161">
        <f>-184+1-20+141+70</f>
        <v>8</v>
      </c>
      <c r="Z151" s="161">
        <f>-115-20+75+49-35</f>
        <v>-46</v>
      </c>
      <c r="AA151" s="161">
        <f>39-8-59-86-91</f>
        <v>-205</v>
      </c>
      <c r="AB151" s="161">
        <f>218-5-228+10+2</f>
        <v>-3</v>
      </c>
      <c r="AC151" s="161">
        <f>-300+9+248+307+87</f>
        <v>351</v>
      </c>
      <c r="AD151" s="49">
        <f>-AD215</f>
        <v>-8.0801502739263356</v>
      </c>
      <c r="AE151" s="49">
        <f t="shared" ref="AE151:AN151" ca="1" si="354">-AE215</f>
        <v>-54.737970878155693</v>
      </c>
      <c r="AF151" s="49">
        <f t="shared" ca="1" si="354"/>
        <v>-17.653358254409284</v>
      </c>
      <c r="AG151" s="49">
        <f t="shared" ca="1" si="354"/>
        <v>-16.986981656521266</v>
      </c>
      <c r="AH151" s="49">
        <f t="shared" ca="1" si="354"/>
        <v>-19.825499222400538</v>
      </c>
      <c r="AI151" s="49">
        <f t="shared" ca="1" si="354"/>
        <v>-19.49926926079138</v>
      </c>
      <c r="AJ151" s="49">
        <f t="shared" ca="1" si="354"/>
        <v>-23.007797884149909</v>
      </c>
      <c r="AK151" s="49">
        <f t="shared" ca="1" si="354"/>
        <v>-23.047977238728663</v>
      </c>
      <c r="AL151" s="49">
        <f t="shared" ca="1" si="354"/>
        <v>-18.84324111113142</v>
      </c>
      <c r="AM151" s="49">
        <f t="shared" ca="1" si="354"/>
        <v>-18.519284078609019</v>
      </c>
      <c r="AN151" s="49">
        <f t="shared" ca="1" si="354"/>
        <v>-18.197573818544697</v>
      </c>
      <c r="AO151" s="6"/>
    </row>
    <row r="152" spans="1:48" s="3" customFormat="1" outlineLevel="1">
      <c r="A152" s="263" t="s">
        <v>88</v>
      </c>
      <c r="B152" s="263"/>
      <c r="C152" s="96"/>
      <c r="E152" s="2" t="s">
        <v>88</v>
      </c>
      <c r="F152" s="2"/>
      <c r="G152" s="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7">
        <f t="shared" ref="S152:AC152" si="355">SUM(S150:S151)</f>
        <v>612</v>
      </c>
      <c r="T152" s="7">
        <f t="shared" si="355"/>
        <v>721</v>
      </c>
      <c r="U152" s="7">
        <f t="shared" si="355"/>
        <v>1698</v>
      </c>
      <c r="V152" s="7">
        <f t="shared" si="355"/>
        <v>1801</v>
      </c>
      <c r="W152" s="7">
        <f t="shared" si="355"/>
        <v>1995</v>
      </c>
      <c r="X152" s="7">
        <f t="shared" si="355"/>
        <v>1953</v>
      </c>
      <c r="Y152" s="7">
        <f t="shared" si="355"/>
        <v>2209</v>
      </c>
      <c r="Z152" s="7">
        <f t="shared" si="355"/>
        <v>2853</v>
      </c>
      <c r="AA152" s="7">
        <f t="shared" si="355"/>
        <v>3024</v>
      </c>
      <c r="AB152" s="7">
        <f t="shared" si="355"/>
        <v>2658</v>
      </c>
      <c r="AC152" s="7">
        <f t="shared" si="355"/>
        <v>3689</v>
      </c>
      <c r="AD152" s="7">
        <f t="shared" ref="AD152" ca="1" si="356">SUM(AD150:AD151)</f>
        <v>3962.5892955987988</v>
      </c>
      <c r="AE152" s="7">
        <f t="shared" ref="AE152" ca="1" si="357">SUM(AE150:AE151)</f>
        <v>4867.8598429176836</v>
      </c>
      <c r="AF152" s="7">
        <f t="shared" ref="AF152:AM152" ca="1" si="358">SUM(AF150:AF151)</f>
        <v>5123.9394961863627</v>
      </c>
      <c r="AG152" s="7">
        <f t="shared" ca="1" si="358"/>
        <v>5368.9871107936333</v>
      </c>
      <c r="AH152" s="7">
        <f t="shared" ca="1" si="358"/>
        <v>5641.7027426897985</v>
      </c>
      <c r="AI152" s="7">
        <f t="shared" ca="1" si="358"/>
        <v>5922.1074838406985</v>
      </c>
      <c r="AJ152" s="7">
        <f t="shared" ca="1" si="358"/>
        <v>6234.1919249987195</v>
      </c>
      <c r="AK152" s="7">
        <f t="shared" ca="1" si="358"/>
        <v>6701.8185558374216</v>
      </c>
      <c r="AL152" s="7">
        <f t="shared" ca="1" si="358"/>
        <v>7165.2078246080446</v>
      </c>
      <c r="AM152" s="7">
        <f t="shared" ca="1" si="358"/>
        <v>7642.9285074398604</v>
      </c>
      <c r="AN152" s="7">
        <f ca="1">SUM(AN150:AN151)</f>
        <v>8052.2079067889517</v>
      </c>
      <c r="AO152" s="39"/>
      <c r="AP152" s="160">
        <f ca="1">+(AM152/AC152)^(0.1)-1</f>
        <v>7.5561168258764466E-2</v>
      </c>
      <c r="AQ152" s="160">
        <f t="shared" ref="AQ152" si="359">+(AC152/S152)^(1/10)-1</f>
        <v>0.19678385919080954</v>
      </c>
      <c r="AR152" s="50"/>
      <c r="AU152" s="39"/>
      <c r="AV152" s="39"/>
    </row>
    <row r="153" spans="1:48" s="5" customFormat="1" outlineLevel="1">
      <c r="A153" s="262"/>
      <c r="B153" s="262"/>
      <c r="C153" s="99"/>
      <c r="E153" s="46" t="s">
        <v>160</v>
      </c>
      <c r="F153" s="46"/>
      <c r="G153" s="46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>
        <f t="shared" ref="S153:T153" si="360">+S152/S134</f>
        <v>8.3436720337018908</v>
      </c>
      <c r="T153" s="111">
        <f t="shared" si="360"/>
        <v>7.6016363022941968</v>
      </c>
      <c r="U153" s="111">
        <f t="shared" ref="U153:V153" si="361">+U152/U134</f>
        <v>15.975011995371199</v>
      </c>
      <c r="V153" s="111">
        <f t="shared" si="361"/>
        <v>17.159571630016387</v>
      </c>
      <c r="W153" s="111">
        <f t="shared" ref="W153:X153" si="362">+W152/W134</f>
        <v>20.699529980597433</v>
      </c>
      <c r="X153" s="111">
        <f t="shared" si="362"/>
        <v>22.250071204784959</v>
      </c>
      <c r="Y153" s="111">
        <f t="shared" ref="Y153:Z153" si="363">+Y152/Y134</f>
        <v>25.817535821977046</v>
      </c>
      <c r="Z153" s="111">
        <f t="shared" si="363"/>
        <v>34.155393271878367</v>
      </c>
      <c r="AA153" s="111">
        <f t="shared" ref="AA153:AN153" si="364">+AA152/AA134</f>
        <v>38.913910693604429</v>
      </c>
      <c r="AB153" s="111">
        <f t="shared" si="364"/>
        <v>36.446406779196202</v>
      </c>
      <c r="AC153" s="111">
        <f t="shared" si="364"/>
        <v>50.661246686900043</v>
      </c>
      <c r="AD153" s="111">
        <f ca="1">+AD152/AD134</f>
        <v>56.944392019064551</v>
      </c>
      <c r="AE153" s="111">
        <f ca="1">+AE152/AE134</f>
        <v>72.579450185525317</v>
      </c>
      <c r="AF153" s="111">
        <f t="shared" ca="1" si="364"/>
        <v>79.033042797584187</v>
      </c>
      <c r="AG153" s="111">
        <f t="shared" ca="1" si="364"/>
        <v>85.434136160265965</v>
      </c>
      <c r="AH153" s="111">
        <f t="shared" ca="1" si="364"/>
        <v>93.724186049903139</v>
      </c>
      <c r="AI153" s="111">
        <f t="shared" ca="1" si="364"/>
        <v>102.35384617603472</v>
      </c>
      <c r="AJ153" s="111">
        <f t="shared" ca="1" si="364"/>
        <v>111.71435590145943</v>
      </c>
      <c r="AK153" s="111">
        <f t="shared" ca="1" si="364"/>
        <v>124.14451403344015</v>
      </c>
      <c r="AL153" s="111">
        <f t="shared" ca="1" si="364"/>
        <v>138.33083836209155</v>
      </c>
      <c r="AM153" s="111">
        <f t="shared" ca="1" si="364"/>
        <v>153.34818606609142</v>
      </c>
      <c r="AN153" s="111">
        <f t="shared" ca="1" si="364"/>
        <v>167.59665692709564</v>
      </c>
      <c r="AO153" s="47"/>
      <c r="AP153" s="50"/>
      <c r="AQ153" s="50"/>
      <c r="AR153" s="50"/>
      <c r="AU153" s="39"/>
      <c r="AV153" s="39"/>
    </row>
    <row r="154" spans="1:48" outlineLevel="1"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U154" s="39"/>
      <c r="AV154" s="39"/>
    </row>
    <row r="155" spans="1:48" outlineLevel="1">
      <c r="A155" s="263" t="s">
        <v>89</v>
      </c>
      <c r="B155" s="263" t="s">
        <v>89</v>
      </c>
      <c r="E155" s="45" t="s">
        <v>89</v>
      </c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61">
        <f>-774-36</f>
        <v>-810</v>
      </c>
      <c r="T155" s="161">
        <f>-1272-97</f>
        <v>-1369</v>
      </c>
      <c r="U155" s="161">
        <f>-1580-104</f>
        <v>-1684</v>
      </c>
      <c r="V155" s="161">
        <f>-1701-120</f>
        <v>-1821</v>
      </c>
      <c r="W155" s="161">
        <f>-1534-102</f>
        <v>-1636</v>
      </c>
      <c r="X155" s="161">
        <f>-1246-93</f>
        <v>-1339</v>
      </c>
      <c r="Y155" s="161">
        <f>-1769-120</f>
        <v>-1889</v>
      </c>
      <c r="Z155" s="161">
        <f>-2106-185</f>
        <v>-2291</v>
      </c>
      <c r="AA155" s="161">
        <f>-2132-218</f>
        <v>-2350</v>
      </c>
      <c r="AB155" s="161">
        <f>-961-197</f>
        <v>-1158</v>
      </c>
      <c r="AC155" s="161">
        <f>-2998-200</f>
        <v>-3198</v>
      </c>
      <c r="AD155" s="140">
        <f t="shared" ref="AD155:AK155" si="365">-AD96*AD10</f>
        <v>-3351.2015832431521</v>
      </c>
      <c r="AE155" s="140">
        <f t="shared" ca="1" si="365"/>
        <v>-3666.0448579954732</v>
      </c>
      <c r="AF155" s="140">
        <f t="shared" ca="1" si="365"/>
        <v>-3882.341975898717</v>
      </c>
      <c r="AG155" s="140">
        <f t="shared" ca="1" si="365"/>
        <v>-4096.8045676069769</v>
      </c>
      <c r="AH155" s="140">
        <f t="shared" ca="1" si="365"/>
        <v>-4345.0109715338458</v>
      </c>
      <c r="AI155" s="140">
        <f t="shared" ca="1" si="365"/>
        <v>-4595.5736651370407</v>
      </c>
      <c r="AJ155" s="140">
        <f t="shared" ca="1" si="365"/>
        <v>-4888.4780632082739</v>
      </c>
      <c r="AK155" s="140">
        <f t="shared" ca="1" si="365"/>
        <v>-5188.7047243889901</v>
      </c>
      <c r="AL155" s="140">
        <f ca="1">-AL96*AL10</f>
        <v>-5451.2915314251823</v>
      </c>
      <c r="AM155" s="140">
        <f ca="1">-AM96*AM10</f>
        <v>-5716.7197115626077</v>
      </c>
      <c r="AN155" s="140">
        <f ca="1">-AN96*AN10</f>
        <v>-5985.1178536745711</v>
      </c>
      <c r="AO155" s="6"/>
      <c r="AP155" s="160">
        <f ca="1">+(AM155/AC155)^(0.1)-1</f>
        <v>5.9807147179043785E-2</v>
      </c>
      <c r="AQ155" s="160">
        <f t="shared" ref="AQ155:AQ156" si="366">+(AC155/S155)^(1/10)-1</f>
        <v>0.14720054343969302</v>
      </c>
    </row>
    <row r="156" spans="1:48" outlineLevel="1">
      <c r="A156" s="263" t="s">
        <v>261</v>
      </c>
      <c r="B156" s="263"/>
      <c r="E156" s="45" t="s">
        <v>261</v>
      </c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61">
        <f>208+13</f>
        <v>221</v>
      </c>
      <c r="T156" s="161">
        <f>399+31</f>
        <v>430</v>
      </c>
      <c r="U156" s="161">
        <f>490+26</f>
        <v>516</v>
      </c>
      <c r="V156" s="161">
        <f>544+33</f>
        <v>577</v>
      </c>
      <c r="W156" s="161">
        <f>538+17</f>
        <v>555</v>
      </c>
      <c r="X156" s="161">
        <f>496+14</f>
        <v>510</v>
      </c>
      <c r="Y156" s="161">
        <f>550+16</f>
        <v>566</v>
      </c>
      <c r="Z156" s="161">
        <f>664+23</f>
        <v>687</v>
      </c>
      <c r="AA156" s="161">
        <f>831+37</f>
        <v>868</v>
      </c>
      <c r="AB156" s="161">
        <f>858+42</f>
        <v>900</v>
      </c>
      <c r="AC156" s="161">
        <f>968+30</f>
        <v>998</v>
      </c>
      <c r="AD156" s="140">
        <f>-AD45</f>
        <v>1000</v>
      </c>
      <c r="AE156" s="140">
        <f t="shared" ref="AE156:AN156" si="367">-AE45</f>
        <v>784.96506000000011</v>
      </c>
      <c r="AF156" s="140">
        <f t="shared" si="367"/>
        <v>808.51401180000005</v>
      </c>
      <c r="AG156" s="140">
        <f t="shared" si="367"/>
        <v>832.76943215400013</v>
      </c>
      <c r="AH156" s="140">
        <f t="shared" si="367"/>
        <v>857.75251511862018</v>
      </c>
      <c r="AI156" s="140">
        <f t="shared" si="367"/>
        <v>883.48509057217882</v>
      </c>
      <c r="AJ156" s="140">
        <f t="shared" si="367"/>
        <v>909.98964328934414</v>
      </c>
      <c r="AK156" s="140">
        <f t="shared" si="367"/>
        <v>937.28933258802442</v>
      </c>
      <c r="AL156" s="140">
        <f t="shared" si="367"/>
        <v>965.40801256566522</v>
      </c>
      <c r="AM156" s="140">
        <f t="shared" si="367"/>
        <v>994.37025294263515</v>
      </c>
      <c r="AN156" s="140">
        <f t="shared" si="367"/>
        <v>1024.2013605309141</v>
      </c>
      <c r="AO156" s="6"/>
      <c r="AP156" s="160">
        <f>+(AM156/AC156)^(0.1)-1</f>
        <v>-3.6429874123533601E-4</v>
      </c>
      <c r="AQ156" s="160">
        <f t="shared" si="366"/>
        <v>0.16271647649072385</v>
      </c>
    </row>
    <row r="157" spans="1:48" outlineLevel="1">
      <c r="A157" s="263" t="s">
        <v>90</v>
      </c>
      <c r="B157" s="263" t="s">
        <v>90</v>
      </c>
      <c r="E157" s="45" t="s">
        <v>90</v>
      </c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61">
        <v>-276</v>
      </c>
      <c r="T157" s="161">
        <v>-1175</v>
      </c>
      <c r="U157" s="161">
        <v>-9</v>
      </c>
      <c r="V157" s="161">
        <v>-756</v>
      </c>
      <c r="W157" s="161">
        <v>-86</v>
      </c>
      <c r="X157" s="161">
        <v>-28</v>
      </c>
      <c r="Y157" s="161">
        <v>-2377</v>
      </c>
      <c r="Z157" s="161">
        <v>-2966</v>
      </c>
      <c r="AA157" s="161">
        <v>-249</v>
      </c>
      <c r="AB157" s="161">
        <v>-2</v>
      </c>
      <c r="AC157" s="161">
        <v>-1436</v>
      </c>
      <c r="AD157" s="132">
        <v>-2000</v>
      </c>
      <c r="AE157" s="273">
        <v>0</v>
      </c>
      <c r="AF157" s="273">
        <v>0</v>
      </c>
      <c r="AG157" s="273">
        <v>0</v>
      </c>
      <c r="AH157" s="273">
        <v>0</v>
      </c>
      <c r="AI157" s="273">
        <v>0</v>
      </c>
      <c r="AJ157" s="273">
        <v>0</v>
      </c>
      <c r="AK157" s="273">
        <v>0</v>
      </c>
      <c r="AL157" s="273">
        <v>0</v>
      </c>
      <c r="AM157" s="273">
        <v>0</v>
      </c>
      <c r="AN157" s="273">
        <v>0</v>
      </c>
      <c r="AO157" s="6"/>
      <c r="AS157" s="61"/>
    </row>
    <row r="158" spans="1:48" outlineLevel="1">
      <c r="A158" s="263" t="s">
        <v>200</v>
      </c>
      <c r="B158" s="263" t="s">
        <v>200</v>
      </c>
      <c r="E158" s="45" t="s">
        <v>200</v>
      </c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61">
        <v>0</v>
      </c>
      <c r="T158" s="161">
        <v>0</v>
      </c>
      <c r="U158" s="161">
        <v>0</v>
      </c>
      <c r="V158" s="161">
        <v>0</v>
      </c>
      <c r="W158" s="161">
        <v>0</v>
      </c>
      <c r="X158" s="161">
        <v>0</v>
      </c>
      <c r="Y158" s="161">
        <v>0</v>
      </c>
      <c r="Z158" s="161">
        <v>0</v>
      </c>
      <c r="AA158" s="161">
        <v>0</v>
      </c>
      <c r="AB158" s="161">
        <v>0</v>
      </c>
      <c r="AC158" s="161">
        <v>0</v>
      </c>
      <c r="AD158" s="273">
        <v>0</v>
      </c>
      <c r="AE158" s="273">
        <v>0</v>
      </c>
      <c r="AF158" s="273">
        <v>0</v>
      </c>
      <c r="AG158" s="273">
        <v>0</v>
      </c>
      <c r="AH158" s="273">
        <v>0</v>
      </c>
      <c r="AI158" s="273">
        <v>0</v>
      </c>
      <c r="AJ158" s="273">
        <v>0</v>
      </c>
      <c r="AK158" s="273">
        <v>0</v>
      </c>
      <c r="AL158" s="273">
        <v>0</v>
      </c>
      <c r="AM158" s="273">
        <v>0</v>
      </c>
      <c r="AN158" s="273">
        <v>0</v>
      </c>
      <c r="AO158" s="6"/>
    </row>
    <row r="159" spans="1:48" outlineLevel="1">
      <c r="B159" s="263" t="s">
        <v>173</v>
      </c>
      <c r="E159" s="45" t="s">
        <v>86</v>
      </c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61">
        <v>0</v>
      </c>
      <c r="T159" s="161">
        <v>10</v>
      </c>
      <c r="U159" s="161">
        <v>0</v>
      </c>
      <c r="V159" s="161">
        <v>0</v>
      </c>
      <c r="W159" s="161">
        <v>-3</v>
      </c>
      <c r="X159" s="161">
        <v>-2</v>
      </c>
      <c r="Y159" s="161">
        <f>21-5</f>
        <v>16</v>
      </c>
      <c r="Z159" s="161">
        <f>22-3</f>
        <v>19</v>
      </c>
      <c r="AA159" s="161">
        <f>24-3</f>
        <v>21</v>
      </c>
      <c r="AB159" s="161">
        <f>40-3</f>
        <v>37</v>
      </c>
      <c r="AC159" s="161">
        <v>25</v>
      </c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6"/>
    </row>
    <row r="160" spans="1:48" s="3" customFormat="1" outlineLevel="1">
      <c r="A160" s="263" t="s">
        <v>136</v>
      </c>
      <c r="B160" s="263"/>
      <c r="C160" s="96"/>
      <c r="E160" s="2" t="s">
        <v>91</v>
      </c>
      <c r="F160" s="2"/>
      <c r="G160" s="2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>
        <f t="shared" ref="S160:T160" si="368">SUM(S155:S159)</f>
        <v>-865</v>
      </c>
      <c r="T160" s="7">
        <f t="shared" si="368"/>
        <v>-2104</v>
      </c>
      <c r="U160" s="7">
        <f t="shared" ref="U160:V160" si="369">SUM(U155:U159)</f>
        <v>-1177</v>
      </c>
      <c r="V160" s="7">
        <f t="shared" si="369"/>
        <v>-2000</v>
      </c>
      <c r="W160" s="7">
        <f t="shared" ref="W160:AC160" si="370">SUM(W155:W159)</f>
        <v>-1170</v>
      </c>
      <c r="X160" s="7">
        <f t="shared" si="370"/>
        <v>-859</v>
      </c>
      <c r="Y160" s="7">
        <f t="shared" si="370"/>
        <v>-3684</v>
      </c>
      <c r="Z160" s="7">
        <f t="shared" si="370"/>
        <v>-4551</v>
      </c>
      <c r="AA160" s="7">
        <f t="shared" si="370"/>
        <v>-1710</v>
      </c>
      <c r="AB160" s="7">
        <f t="shared" si="370"/>
        <v>-223</v>
      </c>
      <c r="AC160" s="7">
        <f t="shared" si="370"/>
        <v>-3611</v>
      </c>
      <c r="AD160" s="7">
        <f>SUM(AD155:AD159)</f>
        <v>-4351.2015832431516</v>
      </c>
      <c r="AE160" s="7">
        <f ca="1">SUM(AE155:AE159)</f>
        <v>-2881.0797979954732</v>
      </c>
      <c r="AF160" s="7">
        <f ca="1">SUM(AF155:AF159)</f>
        <v>-3073.8279640987171</v>
      </c>
      <c r="AG160" s="7">
        <f ca="1">SUM(AG155:AG159)</f>
        <v>-3264.0351354529766</v>
      </c>
      <c r="AH160" s="7">
        <f ca="1">SUM(AH155:AH159)</f>
        <v>-3487.2584564152257</v>
      </c>
      <c r="AI160" s="7">
        <f t="shared" ref="AI160:AM160" ca="1" si="371">SUM(AI155:AI159)</f>
        <v>-3712.088574564862</v>
      </c>
      <c r="AJ160" s="7">
        <f t="shared" ca="1" si="371"/>
        <v>-3978.4884199189296</v>
      </c>
      <c r="AK160" s="7">
        <f t="shared" ca="1" si="371"/>
        <v>-4251.4153918009661</v>
      </c>
      <c r="AL160" s="7">
        <f t="shared" ca="1" si="371"/>
        <v>-4485.8835188595167</v>
      </c>
      <c r="AM160" s="7">
        <f t="shared" ca="1" si="371"/>
        <v>-4722.3494586199722</v>
      </c>
      <c r="AN160" s="7">
        <f ca="1">SUM(AN155:AN159)</f>
        <v>-4960.9164931436571</v>
      </c>
      <c r="AO160" s="39"/>
    </row>
    <row r="161" spans="1:52" outlineLevel="1"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</row>
    <row r="162" spans="1:52" outlineLevel="1">
      <c r="B162" s="265" t="e">
        <f>+A162+B97/(B54*B157/A162)</f>
        <v>#VALUE!</v>
      </c>
      <c r="E162" s="45" t="s">
        <v>92</v>
      </c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61">
        <f>1892-1813</f>
        <v>79</v>
      </c>
      <c r="T162" s="161">
        <f>6013-4370</f>
        <v>1643</v>
      </c>
      <c r="U162" s="161">
        <f>3805-3965</f>
        <v>-160</v>
      </c>
      <c r="V162" s="161">
        <f>7070-6283</f>
        <v>787</v>
      </c>
      <c r="W162" s="161">
        <f>8566-8482</f>
        <v>84</v>
      </c>
      <c r="X162" s="161">
        <f>8752-9223</f>
        <v>-471</v>
      </c>
      <c r="Y162" s="161">
        <f>11801-10207</f>
        <v>1594</v>
      </c>
      <c r="Z162" s="161">
        <f>12178-9942</f>
        <v>2236</v>
      </c>
      <c r="AA162" s="161">
        <f>9260-9678</f>
        <v>-418</v>
      </c>
      <c r="AB162" s="161">
        <f>9260-11245</f>
        <v>-1985</v>
      </c>
      <c r="AC162" s="161">
        <f>8364-8462</f>
        <v>-98</v>
      </c>
      <c r="AD162" s="62">
        <f ca="1">AD187-AC187+AD194-AC194</f>
        <v>1769.7404881605653</v>
      </c>
      <c r="AE162" s="62">
        <f t="shared" ref="AE162:AF162" ca="1" si="372">AE187-AD187+AE194-AD194</f>
        <v>1760.9195473081163</v>
      </c>
      <c r="AF162" s="62">
        <f t="shared" ca="1" si="372"/>
        <v>750.16130950531624</v>
      </c>
      <c r="AG162" s="62">
        <f t="shared" ref="AG162:AN162" ca="1" si="373">AG187-AF187+AG194-AF194</f>
        <v>782.61314047872656</v>
      </c>
      <c r="AH162" s="62">
        <f t="shared" ca="1" si="373"/>
        <v>890.33162346378595</v>
      </c>
      <c r="AI162" s="62">
        <f t="shared" ca="1" si="373"/>
        <v>931.35705612842685</v>
      </c>
      <c r="AJ162" s="62">
        <f t="shared" ca="1" si="373"/>
        <v>1061.5867894589792</v>
      </c>
      <c r="AK162" s="62">
        <f t="shared" ca="1" si="373"/>
        <v>1117.5719436951549</v>
      </c>
      <c r="AL162" s="62">
        <f t="shared" ca="1" si="373"/>
        <v>1058.5576929716444</v>
      </c>
      <c r="AM162" s="62">
        <f t="shared" ca="1" si="373"/>
        <v>1077.2069931444821</v>
      </c>
      <c r="AN162" s="62">
        <f t="shared" ca="1" si="373"/>
        <v>856.89362350953888</v>
      </c>
      <c r="AO162" s="6"/>
      <c r="AP162" s="160"/>
      <c r="AQ162" s="160"/>
      <c r="AS162" s="62"/>
    </row>
    <row r="163" spans="1:52" outlineLevel="1">
      <c r="A163" s="262" t="s">
        <v>201</v>
      </c>
      <c r="B163" s="263" t="s">
        <v>201</v>
      </c>
      <c r="E163" s="45" t="s">
        <v>201</v>
      </c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61">
        <v>0</v>
      </c>
      <c r="T163" s="161">
        <v>0</v>
      </c>
      <c r="U163" s="161">
        <v>0</v>
      </c>
      <c r="V163" s="161">
        <v>0</v>
      </c>
      <c r="W163" s="161">
        <v>0</v>
      </c>
      <c r="X163" s="161">
        <v>0</v>
      </c>
      <c r="Y163" s="161">
        <v>0</v>
      </c>
      <c r="Z163" s="161">
        <v>0</v>
      </c>
      <c r="AA163" s="161">
        <v>0</v>
      </c>
      <c r="AB163" s="161">
        <v>0</v>
      </c>
      <c r="AC163" s="161">
        <v>0</v>
      </c>
      <c r="AD163" s="274">
        <v>0</v>
      </c>
      <c r="AE163" s="274">
        <v>0</v>
      </c>
      <c r="AF163" s="274">
        <v>0</v>
      </c>
      <c r="AG163" s="274">
        <v>0</v>
      </c>
      <c r="AH163" s="274">
        <v>0</v>
      </c>
      <c r="AI163" s="274">
        <v>0</v>
      </c>
      <c r="AJ163" s="274">
        <v>0</v>
      </c>
      <c r="AK163" s="274">
        <v>0</v>
      </c>
      <c r="AL163" s="274">
        <v>0</v>
      </c>
      <c r="AM163" s="274">
        <v>0</v>
      </c>
      <c r="AN163" s="274">
        <v>0</v>
      </c>
      <c r="AO163" s="6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  <c r="AZ163" s="108"/>
    </row>
    <row r="164" spans="1:52" outlineLevel="1">
      <c r="B164" s="263" t="s">
        <v>167</v>
      </c>
      <c r="E164" s="45" t="s">
        <v>167</v>
      </c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61">
        <v>-7</v>
      </c>
      <c r="T164" s="161">
        <v>-131</v>
      </c>
      <c r="U164" s="161">
        <v>-115</v>
      </c>
      <c r="V164" s="161">
        <v>-613</v>
      </c>
      <c r="W164" s="161">
        <v>-789</v>
      </c>
      <c r="X164" s="161">
        <f>-528</f>
        <v>-528</v>
      </c>
      <c r="Y164" s="161">
        <v>-56</v>
      </c>
      <c r="Z164" s="161">
        <v>-817</v>
      </c>
      <c r="AA164" s="161">
        <v>-870</v>
      </c>
      <c r="AB164" s="161">
        <v>-286</v>
      </c>
      <c r="AC164" s="161">
        <v>-34</v>
      </c>
      <c r="AD164" s="274">
        <v>-1100</v>
      </c>
      <c r="AE164" s="274">
        <v>-1000</v>
      </c>
      <c r="AF164" s="274">
        <v>-1000</v>
      </c>
      <c r="AG164" s="274">
        <v>-1000</v>
      </c>
      <c r="AH164" s="274">
        <v>-1500</v>
      </c>
      <c r="AI164" s="274">
        <v>-1500</v>
      </c>
      <c r="AJ164" s="274">
        <v>-1500</v>
      </c>
      <c r="AK164" s="274">
        <v>-1500</v>
      </c>
      <c r="AL164" s="274">
        <v>-2000</v>
      </c>
      <c r="AM164" s="274">
        <v>-2000</v>
      </c>
      <c r="AN164" s="274">
        <v>-2000</v>
      </c>
      <c r="AO164" s="53"/>
      <c r="AP164" s="53"/>
      <c r="AQ164" s="53"/>
      <c r="AR164" s="53"/>
    </row>
    <row r="165" spans="1:52" outlineLevel="1">
      <c r="B165" s="263" t="s">
        <v>93</v>
      </c>
      <c r="E165" s="45" t="s">
        <v>93</v>
      </c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61">
        <v>0</v>
      </c>
      <c r="T165" s="161">
        <v>0</v>
      </c>
      <c r="U165" s="161">
        <v>0</v>
      </c>
      <c r="V165" s="161">
        <v>0</v>
      </c>
      <c r="W165" s="161">
        <v>0</v>
      </c>
      <c r="X165" s="161">
        <v>0</v>
      </c>
      <c r="Y165" s="161">
        <v>0</v>
      </c>
      <c r="Z165" s="161">
        <v>0</v>
      </c>
      <c r="AA165" s="161">
        <v>0</v>
      </c>
      <c r="AB165" s="161">
        <v>0</v>
      </c>
      <c r="AC165" s="161">
        <v>0</v>
      </c>
      <c r="AD165" s="274">
        <v>0</v>
      </c>
      <c r="AE165" s="274">
        <f t="shared" ref="AE165:AH165" si="374">AD165</f>
        <v>0</v>
      </c>
      <c r="AF165" s="274">
        <f t="shared" si="374"/>
        <v>0</v>
      </c>
      <c r="AG165" s="274">
        <f t="shared" si="374"/>
        <v>0</v>
      </c>
      <c r="AH165" s="274">
        <f t="shared" si="374"/>
        <v>0</v>
      </c>
      <c r="AI165" s="274">
        <v>-500</v>
      </c>
      <c r="AJ165" s="274">
        <f>+AI165-250</f>
        <v>-750</v>
      </c>
      <c r="AK165" s="274">
        <f t="shared" ref="AK165:AN165" si="375">+AJ165-250</f>
        <v>-1000</v>
      </c>
      <c r="AL165" s="274">
        <f t="shared" si="375"/>
        <v>-1250</v>
      </c>
      <c r="AM165" s="274">
        <f t="shared" si="375"/>
        <v>-1500</v>
      </c>
      <c r="AN165" s="274">
        <f t="shared" si="375"/>
        <v>-1750</v>
      </c>
      <c r="AO165" s="6"/>
    </row>
    <row r="166" spans="1:52" outlineLevel="1">
      <c r="B166" s="263" t="s">
        <v>237</v>
      </c>
      <c r="E166" s="45" t="s">
        <v>86</v>
      </c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61">
        <f>-16+35-11</f>
        <v>8</v>
      </c>
      <c r="T166" s="161">
        <f>-75+21-5</f>
        <v>-59</v>
      </c>
      <c r="U166" s="161">
        <f>6-24-2</f>
        <v>-20</v>
      </c>
      <c r="V166" s="161">
        <f>-22+2+42</f>
        <v>22</v>
      </c>
      <c r="W166" s="161">
        <f>-52-27+1+3+5</f>
        <v>-70</v>
      </c>
      <c r="X166" s="161">
        <f>-24+1+58</f>
        <v>35</v>
      </c>
      <c r="Y166" s="161">
        <f>-44+3</f>
        <v>-41</v>
      </c>
      <c r="Z166" s="161">
        <f>-24+2</f>
        <v>-22</v>
      </c>
      <c r="AA166" s="161">
        <f>-28+11</f>
        <v>-17</v>
      </c>
      <c r="AB166" s="161">
        <f>-23+1</f>
        <v>-22</v>
      </c>
      <c r="AC166" s="161">
        <v>-8</v>
      </c>
      <c r="AD166" s="273">
        <v>0</v>
      </c>
      <c r="AE166" s="273">
        <v>0</v>
      </c>
      <c r="AF166" s="273">
        <v>0</v>
      </c>
      <c r="AG166" s="273">
        <v>0</v>
      </c>
      <c r="AH166" s="273">
        <v>0</v>
      </c>
      <c r="AI166" s="273">
        <v>0</v>
      </c>
      <c r="AJ166" s="273">
        <v>0</v>
      </c>
      <c r="AK166" s="273">
        <v>0</v>
      </c>
      <c r="AL166" s="273">
        <v>0</v>
      </c>
      <c r="AM166" s="273">
        <v>0</v>
      </c>
      <c r="AN166" s="273">
        <v>0</v>
      </c>
      <c r="AO166" s="6"/>
    </row>
    <row r="167" spans="1:52" s="3" customFormat="1" outlineLevel="1">
      <c r="A167" s="263" t="s">
        <v>137</v>
      </c>
      <c r="B167" s="263"/>
      <c r="C167" s="96"/>
      <c r="E167" s="2" t="s">
        <v>94</v>
      </c>
      <c r="F167" s="2"/>
      <c r="G167" s="2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>
        <f t="shared" ref="S167:T167" si="376">SUM(S162:S166)</f>
        <v>80</v>
      </c>
      <c r="T167" s="7">
        <f t="shared" si="376"/>
        <v>1453</v>
      </c>
      <c r="U167" s="7">
        <f t="shared" ref="U167:V167" si="377">SUM(U162:U166)</f>
        <v>-295</v>
      </c>
      <c r="V167" s="7">
        <f t="shared" si="377"/>
        <v>196</v>
      </c>
      <c r="W167" s="7">
        <f t="shared" ref="W167:AN167" si="378">SUM(W162:W166)</f>
        <v>-775</v>
      </c>
      <c r="X167" s="7">
        <f t="shared" si="378"/>
        <v>-964</v>
      </c>
      <c r="Y167" s="7">
        <f t="shared" si="378"/>
        <v>1497</v>
      </c>
      <c r="Z167" s="7">
        <f t="shared" si="378"/>
        <v>1397</v>
      </c>
      <c r="AA167" s="7">
        <f t="shared" si="378"/>
        <v>-1305</v>
      </c>
      <c r="AB167" s="7">
        <f t="shared" si="378"/>
        <v>-2293</v>
      </c>
      <c r="AC167" s="7">
        <f t="shared" si="378"/>
        <v>-140</v>
      </c>
      <c r="AD167" s="7">
        <f t="shared" ref="AD167" ca="1" si="379">SUM(AD162:AD166)</f>
        <v>669.74048816056529</v>
      </c>
      <c r="AE167" s="7">
        <f t="shared" ref="AE167" ca="1" si="380">SUM(AE162:AE166)</f>
        <v>760.91954730811631</v>
      </c>
      <c r="AF167" s="7">
        <f t="shared" ca="1" si="378"/>
        <v>-249.83869049468376</v>
      </c>
      <c r="AG167" s="7">
        <f t="shared" ca="1" si="378"/>
        <v>-217.38685952127344</v>
      </c>
      <c r="AH167" s="7">
        <f t="shared" ca="1" si="378"/>
        <v>-609.66837653621405</v>
      </c>
      <c r="AI167" s="7">
        <f t="shared" ca="1" si="378"/>
        <v>-1068.6429438715732</v>
      </c>
      <c r="AJ167" s="7">
        <f t="shared" ca="1" si="378"/>
        <v>-1188.4132105410208</v>
      </c>
      <c r="AK167" s="7">
        <f t="shared" ca="1" si="378"/>
        <v>-1382.4280563048451</v>
      </c>
      <c r="AL167" s="7">
        <f t="shared" ca="1" si="378"/>
        <v>-2191.4423070283556</v>
      </c>
      <c r="AM167" s="7">
        <f t="shared" ca="1" si="378"/>
        <v>-2422.7930068555179</v>
      </c>
      <c r="AN167" s="7">
        <f t="shared" ca="1" si="378"/>
        <v>-2893.1063764904611</v>
      </c>
      <c r="AO167" s="39"/>
    </row>
    <row r="168" spans="1:52" outlineLevel="1">
      <c r="B168" s="263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</row>
    <row r="169" spans="1:52" outlineLevel="1">
      <c r="A169" s="263"/>
      <c r="B169" s="263" t="s">
        <v>95</v>
      </c>
      <c r="E169" s="45" t="s">
        <v>95</v>
      </c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61">
        <v>6</v>
      </c>
      <c r="T169" s="161">
        <v>0</v>
      </c>
      <c r="U169" s="161">
        <v>-10</v>
      </c>
      <c r="V169" s="161">
        <v>-14</v>
      </c>
      <c r="W169" s="161">
        <v>-29</v>
      </c>
      <c r="X169" s="161">
        <v>3</v>
      </c>
      <c r="Y169" s="161">
        <v>18</v>
      </c>
      <c r="Z169" s="161">
        <v>-8</v>
      </c>
      <c r="AA169" s="161">
        <v>0</v>
      </c>
      <c r="AB169" s="161">
        <v>8</v>
      </c>
      <c r="AC169" s="161">
        <v>4</v>
      </c>
      <c r="AD169" s="273">
        <v>0</v>
      </c>
      <c r="AE169" s="273">
        <v>0</v>
      </c>
      <c r="AF169" s="273">
        <v>0</v>
      </c>
      <c r="AG169" s="273">
        <f>AF169</f>
        <v>0</v>
      </c>
      <c r="AH169" s="273">
        <f t="shared" ref="AH169:AN169" si="381">AG169</f>
        <v>0</v>
      </c>
      <c r="AI169" s="273">
        <f t="shared" si="381"/>
        <v>0</v>
      </c>
      <c r="AJ169" s="273">
        <f t="shared" si="381"/>
        <v>0</v>
      </c>
      <c r="AK169" s="273">
        <f t="shared" si="381"/>
        <v>0</v>
      </c>
      <c r="AL169" s="273">
        <f t="shared" si="381"/>
        <v>0</v>
      </c>
      <c r="AM169" s="273">
        <f t="shared" si="381"/>
        <v>0</v>
      </c>
      <c r="AN169" s="273">
        <f t="shared" si="381"/>
        <v>0</v>
      </c>
      <c r="AO169" s="6"/>
    </row>
    <row r="170" spans="1:52" s="3" customFormat="1" outlineLevel="1">
      <c r="A170" s="263"/>
      <c r="B170" s="263"/>
      <c r="C170" s="96"/>
      <c r="E170" s="2" t="s">
        <v>96</v>
      </c>
      <c r="F170" s="2"/>
      <c r="G170" s="2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>
        <f t="shared" ref="S170:Z170" si="382">SUM(S169,S167,S160,S152)</f>
        <v>-167</v>
      </c>
      <c r="T170" s="7">
        <f t="shared" si="382"/>
        <v>70</v>
      </c>
      <c r="U170" s="7">
        <f t="shared" si="382"/>
        <v>216</v>
      </c>
      <c r="V170" s="7">
        <f t="shared" si="382"/>
        <v>-17</v>
      </c>
      <c r="W170" s="7">
        <f t="shared" si="382"/>
        <v>21</v>
      </c>
      <c r="X170" s="7">
        <f t="shared" si="382"/>
        <v>133</v>
      </c>
      <c r="Y170" s="7">
        <f t="shared" si="382"/>
        <v>40</v>
      </c>
      <c r="Z170" s="7">
        <f t="shared" si="382"/>
        <v>-309</v>
      </c>
      <c r="AA170" s="7">
        <f t="shared" ref="AA170:AC170" si="383">SUM(AA169,AA167,AA160,AA152)</f>
        <v>9</v>
      </c>
      <c r="AB170" s="7">
        <f t="shared" si="383"/>
        <v>150</v>
      </c>
      <c r="AC170" s="7">
        <f t="shared" si="383"/>
        <v>-58</v>
      </c>
      <c r="AD170" s="7">
        <f t="shared" ref="AD170:AN170" ca="1" si="384">SUM(AD169,AD167,AD160,AD152)</f>
        <v>281.12820051621247</v>
      </c>
      <c r="AE170" s="7">
        <f t="shared" ca="1" si="384"/>
        <v>2747.6995922303267</v>
      </c>
      <c r="AF170" s="7">
        <f t="shared" ca="1" si="384"/>
        <v>1800.2728415929619</v>
      </c>
      <c r="AG170" s="7">
        <f t="shared" ca="1" si="384"/>
        <v>1887.5651158193832</v>
      </c>
      <c r="AH170" s="7">
        <f t="shared" ca="1" si="384"/>
        <v>1544.7759097383587</v>
      </c>
      <c r="AI170" s="7">
        <f t="shared" ca="1" si="384"/>
        <v>1141.3759654042633</v>
      </c>
      <c r="AJ170" s="7">
        <f t="shared" ca="1" si="384"/>
        <v>1067.2902945387696</v>
      </c>
      <c r="AK170" s="7">
        <f t="shared" ca="1" si="384"/>
        <v>1067.9751077316105</v>
      </c>
      <c r="AL170" s="7">
        <f t="shared" ca="1" si="384"/>
        <v>487.88199872017231</v>
      </c>
      <c r="AM170" s="7">
        <f t="shared" ca="1" si="384"/>
        <v>497.78604196437027</v>
      </c>
      <c r="AN170" s="7">
        <f t="shared" ca="1" si="384"/>
        <v>198.18503715483348</v>
      </c>
      <c r="AO170" s="39"/>
    </row>
    <row r="171" spans="1:52">
      <c r="H171" s="6"/>
      <c r="I171" s="6"/>
      <c r="J171" s="6"/>
      <c r="K171" s="6"/>
      <c r="L171" s="6"/>
      <c r="M171" s="6"/>
      <c r="N171" s="6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</row>
    <row r="172" spans="1:52">
      <c r="D172" s="258"/>
      <c r="E172" s="259" t="s">
        <v>97</v>
      </c>
      <c r="F172" s="258"/>
      <c r="G172" s="258"/>
      <c r="H172" s="258"/>
      <c r="I172" s="258"/>
      <c r="J172" s="258"/>
      <c r="K172" s="258"/>
      <c r="L172" s="258"/>
      <c r="M172" s="258"/>
      <c r="N172" s="258"/>
      <c r="O172" s="260"/>
      <c r="P172" s="260"/>
      <c r="Q172" s="260"/>
      <c r="R172" s="260"/>
      <c r="S172" s="260"/>
      <c r="T172" s="260"/>
      <c r="U172" s="260"/>
      <c r="V172" s="260"/>
      <c r="W172" s="260"/>
      <c r="X172" s="260"/>
      <c r="Y172" s="260"/>
      <c r="Z172" s="260"/>
      <c r="AA172" s="260"/>
      <c r="AB172" s="260"/>
      <c r="AC172" s="260"/>
      <c r="AD172" s="260"/>
      <c r="AE172" s="258"/>
      <c r="AF172" s="258"/>
      <c r="AG172" s="258"/>
      <c r="AH172" s="258"/>
      <c r="AI172" s="258"/>
      <c r="AJ172" s="258"/>
      <c r="AK172" s="258"/>
      <c r="AL172" s="258"/>
      <c r="AM172" s="258"/>
      <c r="AN172" s="258"/>
    </row>
    <row r="173" spans="1:52" ht="5.0999999999999996" customHeight="1">
      <c r="C173" s="95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6"/>
      <c r="AP173" s="1"/>
    </row>
    <row r="174" spans="1:52" outlineLevel="1">
      <c r="A174" s="263" t="s">
        <v>139</v>
      </c>
      <c r="B174" s="263" t="s">
        <v>184</v>
      </c>
      <c r="E174" s="45" t="s">
        <v>184</v>
      </c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61">
        <v>36</v>
      </c>
      <c r="T174" s="161">
        <v>106</v>
      </c>
      <c r="U174" s="161">
        <v>175</v>
      </c>
      <c r="V174" s="161">
        <v>158</v>
      </c>
      <c r="W174" s="161">
        <v>179</v>
      </c>
      <c r="X174" s="161">
        <v>312</v>
      </c>
      <c r="Y174" s="161">
        <v>352</v>
      </c>
      <c r="Z174" s="161">
        <v>43</v>
      </c>
      <c r="AA174" s="161">
        <v>52</v>
      </c>
      <c r="AB174" s="161">
        <v>202</v>
      </c>
      <c r="AC174" s="161">
        <v>144</v>
      </c>
      <c r="AD174" s="6">
        <f t="shared" ref="AD174" ca="1" si="385">AC174+AD170</f>
        <v>425.12820051621247</v>
      </c>
      <c r="AE174" s="6">
        <f t="shared" ref="AE174:AN174" ca="1" si="386">AD174+AE170</f>
        <v>3172.8277927465392</v>
      </c>
      <c r="AF174" s="6">
        <f t="shared" ca="1" si="386"/>
        <v>4973.1006343395011</v>
      </c>
      <c r="AG174" s="6">
        <f t="shared" ca="1" si="386"/>
        <v>6860.6657501588843</v>
      </c>
      <c r="AH174" s="6">
        <f t="shared" ca="1" si="386"/>
        <v>8405.4416598972421</v>
      </c>
      <c r="AI174" s="6">
        <f t="shared" ca="1" si="386"/>
        <v>9546.8176253015044</v>
      </c>
      <c r="AJ174" s="6">
        <f t="shared" ca="1" si="386"/>
        <v>10614.107919840273</v>
      </c>
      <c r="AK174" s="6">
        <f t="shared" ca="1" si="386"/>
        <v>11682.083027571884</v>
      </c>
      <c r="AL174" s="6">
        <f t="shared" ca="1" si="386"/>
        <v>12169.965026292055</v>
      </c>
      <c r="AM174" s="6">
        <f t="shared" ca="1" si="386"/>
        <v>12667.751068256424</v>
      </c>
      <c r="AN174" s="6">
        <f t="shared" ca="1" si="386"/>
        <v>12865.936105411258</v>
      </c>
      <c r="AO174" s="6"/>
      <c r="AP174" s="160"/>
      <c r="AQ174" s="160"/>
    </row>
    <row r="175" spans="1:52" outlineLevel="1">
      <c r="B175" s="263" t="s">
        <v>185</v>
      </c>
      <c r="E175" s="45" t="s">
        <v>185</v>
      </c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61">
        <v>464</v>
      </c>
      <c r="T175" s="161">
        <v>793</v>
      </c>
      <c r="U175" s="161">
        <v>804</v>
      </c>
      <c r="V175" s="161">
        <v>940</v>
      </c>
      <c r="W175" s="161">
        <v>930</v>
      </c>
      <c r="X175" s="161">
        <v>920</v>
      </c>
      <c r="Y175" s="161">
        <v>1233</v>
      </c>
      <c r="Z175" s="161">
        <v>1545</v>
      </c>
      <c r="AA175" s="161">
        <v>1530</v>
      </c>
      <c r="AB175" s="161">
        <v>1315</v>
      </c>
      <c r="AC175" s="161">
        <v>1677</v>
      </c>
      <c r="AD175" s="6">
        <f t="shared" ref="AD175:AI175" si="387">(AD$209+SUM(AC$188:AC$191)-(AC$189-AD$189))*AC175/SUM(AC$175:AC$177)</f>
        <v>1683.7515754904707</v>
      </c>
      <c r="AE175" s="6">
        <f t="shared" ca="1" si="387"/>
        <v>1729.4892820986752</v>
      </c>
      <c r="AF175" s="6">
        <f t="shared" ca="1" si="387"/>
        <v>1744.2399954980995</v>
      </c>
      <c r="AG175" s="6">
        <f t="shared" ca="1" si="387"/>
        <v>1758.4339009480179</v>
      </c>
      <c r="AH175" s="6">
        <f t="shared" ca="1" si="387"/>
        <v>1774.9996020919968</v>
      </c>
      <c r="AI175" s="6">
        <f t="shared" ca="1" si="387"/>
        <v>1791.2927134773217</v>
      </c>
      <c r="AJ175" s="6">
        <f t="shared" ref="AJ175:AN175" ca="1" si="388">(AJ$209+SUM(AI$188:AI$191)-(AI$189-AJ$189))*AI175/SUM(AI$175:AI$177)</f>
        <v>1810.5174653715517</v>
      </c>
      <c r="AK175" s="6">
        <f t="shared" ca="1" si="388"/>
        <v>1829.7757901495027</v>
      </c>
      <c r="AL175" s="6">
        <f t="shared" ca="1" si="388"/>
        <v>1845.5207404949774</v>
      </c>
      <c r="AM175" s="6">
        <f t="shared" ca="1" si="388"/>
        <v>1860.9950002856237</v>
      </c>
      <c r="AN175" s="6">
        <f t="shared" ca="1" si="388"/>
        <v>1876.2004468694302</v>
      </c>
      <c r="AO175" s="6"/>
    </row>
    <row r="176" spans="1:52" outlineLevel="1">
      <c r="B176" s="263" t="s">
        <v>186</v>
      </c>
      <c r="E176" s="45" t="s">
        <v>186</v>
      </c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61">
        <v>44</v>
      </c>
      <c r="T176" s="161">
        <v>68</v>
      </c>
      <c r="U176" s="161">
        <v>70</v>
      </c>
      <c r="V176" s="161">
        <v>78</v>
      </c>
      <c r="W176" s="161">
        <v>69</v>
      </c>
      <c r="X176" s="161">
        <v>68</v>
      </c>
      <c r="Y176" s="161">
        <v>75</v>
      </c>
      <c r="Z176" s="161">
        <v>109</v>
      </c>
      <c r="AA176" s="161">
        <v>120</v>
      </c>
      <c r="AB176" s="161">
        <v>125</v>
      </c>
      <c r="AC176" s="161">
        <v>164</v>
      </c>
      <c r="AD176" s="6">
        <f t="shared" ref="AD176:AN176" si="389">(AD$209+SUM(AC$188:AC$191)-(AC$189-AD$189))*AC176/SUM(AC$175:AC$177)</f>
        <v>164.66026140753559</v>
      </c>
      <c r="AE176" s="6">
        <f t="shared" ca="1" si="389"/>
        <v>169.13312001442023</v>
      </c>
      <c r="AF176" s="6">
        <f t="shared" ca="1" si="389"/>
        <v>170.57564654841283</v>
      </c>
      <c r="AG176" s="6">
        <f t="shared" ca="1" si="389"/>
        <v>171.96372078442158</v>
      </c>
      <c r="AH176" s="6">
        <f t="shared" ca="1" si="389"/>
        <v>173.58374164763717</v>
      </c>
      <c r="AI176" s="6">
        <f t="shared" ca="1" si="389"/>
        <v>175.17710495544472</v>
      </c>
      <c r="AJ176" s="6">
        <f t="shared" ca="1" si="389"/>
        <v>177.05716417467772</v>
      </c>
      <c r="AK176" s="6">
        <f t="shared" ca="1" si="389"/>
        <v>178.94050660973079</v>
      </c>
      <c r="AL176" s="6">
        <f t="shared" ca="1" si="389"/>
        <v>180.48026323266333</v>
      </c>
      <c r="AM176" s="6">
        <f t="shared" ca="1" si="389"/>
        <v>181.99354803031747</v>
      </c>
      <c r="AN176" s="6">
        <f t="shared" ca="1" si="389"/>
        <v>183.48054459546012</v>
      </c>
      <c r="AO176" s="6"/>
    </row>
    <row r="177" spans="1:45" outlineLevel="1">
      <c r="B177" s="263" t="s">
        <v>187</v>
      </c>
      <c r="E177" s="45" t="s">
        <v>187</v>
      </c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61">
        <f>75+104</f>
        <v>179</v>
      </c>
      <c r="T177" s="161">
        <f>111+265</f>
        <v>376</v>
      </c>
      <c r="U177" s="161">
        <f>53+260</f>
        <v>313</v>
      </c>
      <c r="V177" s="161">
        <f>122+248</f>
        <v>370</v>
      </c>
      <c r="W177" s="161">
        <v>116</v>
      </c>
      <c r="X177" s="161">
        <v>61</v>
      </c>
      <c r="Y177" s="161">
        <v>112</v>
      </c>
      <c r="Z177" s="161">
        <v>64</v>
      </c>
      <c r="AA177" s="161">
        <v>140</v>
      </c>
      <c r="AB177" s="161">
        <v>375</v>
      </c>
      <c r="AC177" s="161">
        <v>166</v>
      </c>
      <c r="AD177" s="6">
        <f t="shared" ref="AD177:AK177" si="390">(AD$209+SUM(AC$188:AC$191)-(AC$189-AD$189))*AC177/SUM(AC$175:AC$177)</f>
        <v>166.66831337592015</v>
      </c>
      <c r="AE177" s="6">
        <f t="shared" ca="1" si="390"/>
        <v>171.19571903898634</v>
      </c>
      <c r="AF177" s="6">
        <f t="shared" ca="1" si="390"/>
        <v>172.65583735997882</v>
      </c>
      <c r="AG177" s="6">
        <f t="shared" ca="1" si="390"/>
        <v>174.060839330573</v>
      </c>
      <c r="AH177" s="6">
        <f t="shared" ca="1" si="390"/>
        <v>175.70061654577901</v>
      </c>
      <c r="AI177" s="6">
        <f t="shared" ca="1" si="390"/>
        <v>177.31341111343789</v>
      </c>
      <c r="AJ177" s="6">
        <f t="shared" ca="1" si="390"/>
        <v>179.21639788412494</v>
      </c>
      <c r="AK177" s="6">
        <f t="shared" ca="1" si="390"/>
        <v>181.12270790984937</v>
      </c>
      <c r="AL177" s="6">
        <f t="shared" ref="AL177:AN177" ca="1" si="391">(AL$209+SUM(AK$188:AK$191)-(AK$189-AL$189))*AK177/SUM(AK$175:AK$177)</f>
        <v>182.68124205257377</v>
      </c>
      <c r="AM177" s="6">
        <f t="shared" ca="1" si="391"/>
        <v>184.21298154288223</v>
      </c>
      <c r="AN177" s="6">
        <f t="shared" ca="1" si="391"/>
        <v>185.71811221247785</v>
      </c>
      <c r="AO177" s="6"/>
    </row>
    <row r="178" spans="1:45" s="3" customFormat="1" outlineLevel="1">
      <c r="A178" s="263" t="s">
        <v>138</v>
      </c>
      <c r="B178" s="263"/>
      <c r="C178" s="96"/>
      <c r="E178" s="2" t="s">
        <v>99</v>
      </c>
      <c r="F178" s="2"/>
      <c r="G178" s="2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>
        <f t="shared" ref="S178:T178" si="392">SUM(S174:S177)</f>
        <v>723</v>
      </c>
      <c r="T178" s="7">
        <f t="shared" si="392"/>
        <v>1343</v>
      </c>
      <c r="U178" s="7">
        <f t="shared" ref="U178:V178" si="393">SUM(U174:U177)</f>
        <v>1362</v>
      </c>
      <c r="V178" s="7">
        <f t="shared" si="393"/>
        <v>1546</v>
      </c>
      <c r="W178" s="7">
        <f t="shared" ref="W178:AC178" si="394">SUM(W174:W177)</f>
        <v>1294</v>
      </c>
      <c r="X178" s="7">
        <f t="shared" si="394"/>
        <v>1361</v>
      </c>
      <c r="Y178" s="7">
        <f t="shared" si="394"/>
        <v>1772</v>
      </c>
      <c r="Z178" s="7">
        <f t="shared" si="394"/>
        <v>1761</v>
      </c>
      <c r="AA178" s="7">
        <f t="shared" si="394"/>
        <v>1842</v>
      </c>
      <c r="AB178" s="7">
        <f t="shared" si="394"/>
        <v>2017</v>
      </c>
      <c r="AC178" s="7">
        <f t="shared" si="394"/>
        <v>2151</v>
      </c>
      <c r="AD178" s="7">
        <f t="shared" ref="AD178:AN178" ca="1" si="395">SUM(AD174:AD177)</f>
        <v>2440.2083507901389</v>
      </c>
      <c r="AE178" s="7">
        <f t="shared" ca="1" si="395"/>
        <v>5242.6459138986211</v>
      </c>
      <c r="AF178" s="7">
        <f t="shared" ca="1" si="395"/>
        <v>7060.5721137459923</v>
      </c>
      <c r="AG178" s="7">
        <f t="shared" ca="1" si="395"/>
        <v>8965.124211221897</v>
      </c>
      <c r="AH178" s="7">
        <f t="shared" ca="1" si="395"/>
        <v>10529.725620182655</v>
      </c>
      <c r="AI178" s="7">
        <f t="shared" ca="1" si="395"/>
        <v>11690.600854847709</v>
      </c>
      <c r="AJ178" s="7">
        <f t="shared" ca="1" si="395"/>
        <v>12780.898947270627</v>
      </c>
      <c r="AK178" s="7">
        <f t="shared" ca="1" si="395"/>
        <v>13871.922032240967</v>
      </c>
      <c r="AL178" s="7">
        <f t="shared" ca="1" si="395"/>
        <v>14378.647272072269</v>
      </c>
      <c r="AM178" s="7">
        <f t="shared" ca="1" si="395"/>
        <v>14894.952598115247</v>
      </c>
      <c r="AN178" s="7">
        <f t="shared" ca="1" si="395"/>
        <v>15111.335209088627</v>
      </c>
      <c r="AO178" s="39"/>
    </row>
    <row r="179" spans="1:45" outlineLevel="1">
      <c r="A179" s="263" t="s">
        <v>100</v>
      </c>
      <c r="B179" s="263" t="s">
        <v>100</v>
      </c>
      <c r="E179" s="45" t="s">
        <v>100</v>
      </c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61">
        <f>2617+366</f>
        <v>2983</v>
      </c>
      <c r="T179" s="161">
        <f>4966+428</f>
        <v>5394</v>
      </c>
      <c r="U179" s="161">
        <f>5374+421</f>
        <v>5795</v>
      </c>
      <c r="V179" s="161">
        <f>6008+438</f>
        <v>6446</v>
      </c>
      <c r="W179" s="161">
        <f>6186+445</f>
        <v>6631</v>
      </c>
      <c r="X179" s="161">
        <f>6189+430</f>
        <v>6619</v>
      </c>
      <c r="Y179" s="161">
        <f>7824+467</f>
        <v>8291</v>
      </c>
      <c r="Z179" s="161">
        <f>9600+614</f>
        <v>10214</v>
      </c>
      <c r="AA179" s="161">
        <f>9787+604</f>
        <v>10391</v>
      </c>
      <c r="AB179" s="161">
        <f>8705+604</f>
        <v>9309</v>
      </c>
      <c r="AC179" s="161">
        <f>10560+612</f>
        <v>11172</v>
      </c>
      <c r="AD179" s="62">
        <f>AD273</f>
        <v>13771.994686691427</v>
      </c>
      <c r="AE179" s="62">
        <f t="shared" ref="AE179:AN179" ca="1" si="396">AE273</f>
        <v>14372.954539653896</v>
      </c>
      <c r="AF179" s="62">
        <f t="shared" ca="1" si="396"/>
        <v>15071.87964789246</v>
      </c>
      <c r="AG179" s="62">
        <f t="shared" ca="1" si="396"/>
        <v>15849.603381111383</v>
      </c>
      <c r="AH179" s="62">
        <f t="shared" ca="1" si="396"/>
        <v>16725.828792573437</v>
      </c>
      <c r="AI179" s="62">
        <f t="shared" ca="1" si="396"/>
        <v>17685.460691176413</v>
      </c>
      <c r="AJ179" s="62">
        <f t="shared" ca="1" si="396"/>
        <v>18755.977866781188</v>
      </c>
      <c r="AK179" s="62">
        <f t="shared" ca="1" si="396"/>
        <v>19925.087470926595</v>
      </c>
      <c r="AL179" s="62">
        <f t="shared" ca="1" si="396"/>
        <v>21137.63908571779</v>
      </c>
      <c r="AM179" s="62">
        <f t="shared" ca="1" si="396"/>
        <v>22388.456857170942</v>
      </c>
      <c r="AN179" s="62">
        <f t="shared" ca="1" si="396"/>
        <v>23673.370092035944</v>
      </c>
      <c r="AO179" s="6"/>
    </row>
    <row r="180" spans="1:45" outlineLevel="1">
      <c r="A180" s="263"/>
      <c r="B180" s="263"/>
      <c r="E180" s="45" t="s">
        <v>322</v>
      </c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61">
        <v>0</v>
      </c>
      <c r="T180" s="161">
        <v>0</v>
      </c>
      <c r="U180" s="161">
        <v>0</v>
      </c>
      <c r="V180" s="161">
        <v>0</v>
      </c>
      <c r="W180" s="161">
        <v>0</v>
      </c>
      <c r="X180" s="161">
        <v>0</v>
      </c>
      <c r="Y180" s="161">
        <v>0</v>
      </c>
      <c r="Z180" s="161">
        <v>0</v>
      </c>
      <c r="AA180" s="161">
        <v>669</v>
      </c>
      <c r="AB180" s="161">
        <v>688</v>
      </c>
      <c r="AC180" s="161">
        <v>784</v>
      </c>
      <c r="AD180" s="62">
        <f>+AD282</f>
        <v>852.0004025194454</v>
      </c>
      <c r="AE180" s="62">
        <f t="shared" ref="AE180:AN180" ca="1" si="397">+AE282</f>
        <v>932.04530288020499</v>
      </c>
      <c r="AF180" s="62">
        <f t="shared" ca="1" si="397"/>
        <v>987.0360955674704</v>
      </c>
      <c r="AG180" s="62">
        <f t="shared" ca="1" si="397"/>
        <v>1041.5604832899094</v>
      </c>
      <c r="AH180" s="62">
        <f t="shared" ca="1" si="397"/>
        <v>1104.6638063221642</v>
      </c>
      <c r="AI180" s="62">
        <f t="shared" ca="1" si="397"/>
        <v>1168.36618605179</v>
      </c>
      <c r="AJ180" s="62">
        <f t="shared" ca="1" si="397"/>
        <v>1242.8334059004085</v>
      </c>
      <c r="AK180" s="62">
        <f t="shared" ca="1" si="397"/>
        <v>1319.1622180649977</v>
      </c>
      <c r="AL180" s="62">
        <f t="shared" ca="1" si="397"/>
        <v>1385.9215757860632</v>
      </c>
      <c r="AM180" s="62">
        <f t="shared" ca="1" si="397"/>
        <v>1453.403316498968</v>
      </c>
      <c r="AN180" s="62">
        <f t="shared" ca="1" si="397"/>
        <v>1521.6401322901452</v>
      </c>
      <c r="AO180" s="6"/>
    </row>
    <row r="181" spans="1:45" outlineLevel="1">
      <c r="A181" s="263" t="s">
        <v>101</v>
      </c>
      <c r="B181" s="263" t="s">
        <v>101</v>
      </c>
      <c r="E181" s="45" t="s">
        <v>101</v>
      </c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61">
        <v>372</v>
      </c>
      <c r="T181" s="161">
        <v>4170</v>
      </c>
      <c r="U181" s="161">
        <v>2953</v>
      </c>
      <c r="V181" s="161">
        <v>3272</v>
      </c>
      <c r="W181" s="161">
        <v>3243</v>
      </c>
      <c r="X181" s="161">
        <v>3260</v>
      </c>
      <c r="Y181" s="161">
        <v>4082</v>
      </c>
      <c r="Z181" s="161">
        <v>5058</v>
      </c>
      <c r="AA181" s="161">
        <v>5154</v>
      </c>
      <c r="AB181" s="161">
        <v>5168</v>
      </c>
      <c r="AC181" s="161">
        <v>5528</v>
      </c>
      <c r="AD181" s="6">
        <f>AC181</f>
        <v>5528</v>
      </c>
      <c r="AE181" s="6">
        <f t="shared" ref="AE181:AN181" si="398">AD181</f>
        <v>5528</v>
      </c>
      <c r="AF181" s="6">
        <f t="shared" si="398"/>
        <v>5528</v>
      </c>
      <c r="AG181" s="6">
        <f t="shared" si="398"/>
        <v>5528</v>
      </c>
      <c r="AH181" s="6">
        <f t="shared" si="398"/>
        <v>5528</v>
      </c>
      <c r="AI181" s="6">
        <f t="shared" si="398"/>
        <v>5528</v>
      </c>
      <c r="AJ181" s="6">
        <f t="shared" si="398"/>
        <v>5528</v>
      </c>
      <c r="AK181" s="6">
        <f t="shared" si="398"/>
        <v>5528</v>
      </c>
      <c r="AL181" s="6">
        <f t="shared" si="398"/>
        <v>5528</v>
      </c>
      <c r="AM181" s="6">
        <f t="shared" si="398"/>
        <v>5528</v>
      </c>
      <c r="AN181" s="6">
        <f t="shared" si="398"/>
        <v>5528</v>
      </c>
      <c r="AO181" s="6"/>
    </row>
    <row r="182" spans="1:45" outlineLevel="1">
      <c r="A182" s="263" t="s">
        <v>102</v>
      </c>
      <c r="B182" s="263" t="s">
        <v>102</v>
      </c>
      <c r="E182" s="45" t="s">
        <v>102</v>
      </c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61">
        <v>0</v>
      </c>
      <c r="T182" s="161">
        <v>0</v>
      </c>
      <c r="U182" s="161">
        <v>1018</v>
      </c>
      <c r="V182" s="161">
        <v>1106</v>
      </c>
      <c r="W182" s="161">
        <v>905</v>
      </c>
      <c r="X182" s="161">
        <v>742</v>
      </c>
      <c r="Y182" s="161">
        <v>875</v>
      </c>
      <c r="Z182" s="161">
        <v>1084</v>
      </c>
      <c r="AA182" s="161">
        <v>895</v>
      </c>
      <c r="AB182" s="161">
        <v>648</v>
      </c>
      <c r="AC182" s="161">
        <v>615</v>
      </c>
      <c r="AD182" s="6">
        <f>AD292</f>
        <v>579.3949358763565</v>
      </c>
      <c r="AE182" s="6">
        <f t="shared" ref="AE182:AN182" si="399">AE292</f>
        <v>548.58792602990229</v>
      </c>
      <c r="AF182" s="6">
        <f t="shared" si="399"/>
        <v>520.98645387006036</v>
      </c>
      <c r="AG182" s="6">
        <f t="shared" si="399"/>
        <v>495.48052083694859</v>
      </c>
      <c r="AH182" s="6">
        <f t="shared" si="399"/>
        <v>471.31166383693102</v>
      </c>
      <c r="AI182" s="6">
        <f t="shared" si="399"/>
        <v>447.97300678180613</v>
      </c>
      <c r="AJ182" s="6">
        <f t="shared" si="399"/>
        <v>425.13417121357202</v>
      </c>
      <c r="AK182" s="6">
        <f t="shared" si="399"/>
        <v>402.58584074230191</v>
      </c>
      <c r="AL182" s="6">
        <f t="shared" si="399"/>
        <v>380.19963663382305</v>
      </c>
      <c r="AM182" s="6">
        <f t="shared" si="399"/>
        <v>357.89972362082227</v>
      </c>
      <c r="AN182" s="6">
        <f t="shared" si="399"/>
        <v>335.64323213987439</v>
      </c>
      <c r="AO182" s="6"/>
      <c r="AS182" s="6"/>
    </row>
    <row r="183" spans="1:45" outlineLevel="1">
      <c r="A183" s="263" t="s">
        <v>98</v>
      </c>
      <c r="B183" s="263"/>
      <c r="E183" s="45" t="s">
        <v>98</v>
      </c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61">
        <v>0</v>
      </c>
      <c r="T183" s="161">
        <v>0</v>
      </c>
      <c r="U183" s="161">
        <v>0</v>
      </c>
      <c r="V183" s="161">
        <v>0</v>
      </c>
      <c r="W183" s="161">
        <v>0</v>
      </c>
      <c r="X183" s="161">
        <v>0</v>
      </c>
      <c r="Y183" s="161">
        <v>0</v>
      </c>
      <c r="Z183" s="161">
        <v>0</v>
      </c>
      <c r="AA183" s="161">
        <v>0</v>
      </c>
      <c r="AB183" s="161">
        <v>0</v>
      </c>
      <c r="AC183" s="161">
        <v>0</v>
      </c>
      <c r="AD183" s="108">
        <f t="shared" ref="AD183:AN183" si="400">AC183</f>
        <v>0</v>
      </c>
      <c r="AE183" s="108">
        <f t="shared" si="400"/>
        <v>0</v>
      </c>
      <c r="AF183" s="108">
        <f t="shared" si="400"/>
        <v>0</v>
      </c>
      <c r="AG183" s="108">
        <f t="shared" si="400"/>
        <v>0</v>
      </c>
      <c r="AH183" s="108">
        <f t="shared" si="400"/>
        <v>0</v>
      </c>
      <c r="AI183" s="108">
        <f t="shared" si="400"/>
        <v>0</v>
      </c>
      <c r="AJ183" s="108">
        <f t="shared" si="400"/>
        <v>0</v>
      </c>
      <c r="AK183" s="108">
        <f t="shared" si="400"/>
        <v>0</v>
      </c>
      <c r="AL183" s="108">
        <f t="shared" si="400"/>
        <v>0</v>
      </c>
      <c r="AM183" s="108">
        <f t="shared" si="400"/>
        <v>0</v>
      </c>
      <c r="AN183" s="108">
        <f t="shared" si="400"/>
        <v>0</v>
      </c>
      <c r="AO183" s="6"/>
    </row>
    <row r="184" spans="1:45" outlineLevel="1">
      <c r="B184" s="263" t="s">
        <v>233</v>
      </c>
      <c r="E184" s="45" t="s">
        <v>86</v>
      </c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61">
        <v>65</v>
      </c>
      <c r="T184" s="161">
        <v>119</v>
      </c>
      <c r="U184" s="161">
        <v>103</v>
      </c>
      <c r="V184" s="161">
        <v>97</v>
      </c>
      <c r="W184" s="161">
        <v>10</v>
      </c>
      <c r="X184" s="161">
        <v>6</v>
      </c>
      <c r="Y184" s="161">
        <v>10</v>
      </c>
      <c r="Z184" s="161">
        <v>16</v>
      </c>
      <c r="AA184" s="161">
        <v>19</v>
      </c>
      <c r="AB184" s="161">
        <v>38</v>
      </c>
      <c r="AC184" s="161">
        <v>42</v>
      </c>
      <c r="AD184" s="49">
        <f>+AC184</f>
        <v>42</v>
      </c>
      <c r="AE184" s="49">
        <f t="shared" ref="AE184:AN184" si="401">AD184</f>
        <v>42</v>
      </c>
      <c r="AF184" s="49">
        <f t="shared" si="401"/>
        <v>42</v>
      </c>
      <c r="AG184" s="49">
        <f t="shared" si="401"/>
        <v>42</v>
      </c>
      <c r="AH184" s="49">
        <f t="shared" si="401"/>
        <v>42</v>
      </c>
      <c r="AI184" s="49">
        <f t="shared" si="401"/>
        <v>42</v>
      </c>
      <c r="AJ184" s="49">
        <f t="shared" si="401"/>
        <v>42</v>
      </c>
      <c r="AK184" s="49">
        <f t="shared" si="401"/>
        <v>42</v>
      </c>
      <c r="AL184" s="49">
        <f t="shared" si="401"/>
        <v>42</v>
      </c>
      <c r="AM184" s="49">
        <f t="shared" si="401"/>
        <v>42</v>
      </c>
      <c r="AN184" s="49">
        <f t="shared" si="401"/>
        <v>42</v>
      </c>
      <c r="AO184" s="6"/>
    </row>
    <row r="185" spans="1:45" s="3" customFormat="1" outlineLevel="1">
      <c r="A185" s="263" t="s">
        <v>140</v>
      </c>
      <c r="B185" s="263"/>
      <c r="C185" s="96"/>
      <c r="E185" s="2" t="s">
        <v>103</v>
      </c>
      <c r="F185" s="2"/>
      <c r="G185" s="2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>
        <f t="shared" ref="S185:U185" si="402">SUM(S178:S184)</f>
        <v>4143</v>
      </c>
      <c r="T185" s="7">
        <f t="shared" si="402"/>
        <v>11026</v>
      </c>
      <c r="U185" s="7">
        <f t="shared" si="402"/>
        <v>11231</v>
      </c>
      <c r="V185" s="7">
        <f t="shared" ref="V185:W185" si="403">SUM(V178:V184)</f>
        <v>12467</v>
      </c>
      <c r="W185" s="7">
        <f t="shared" si="403"/>
        <v>12083</v>
      </c>
      <c r="X185" s="7">
        <f t="shared" ref="X185:AC185" si="404">SUM(X178:X184)</f>
        <v>11988</v>
      </c>
      <c r="Y185" s="7">
        <f t="shared" si="404"/>
        <v>15030</v>
      </c>
      <c r="Z185" s="7">
        <f t="shared" si="404"/>
        <v>18133</v>
      </c>
      <c r="AA185" s="7">
        <f t="shared" si="404"/>
        <v>18970</v>
      </c>
      <c r="AB185" s="7">
        <f t="shared" si="404"/>
        <v>17868</v>
      </c>
      <c r="AC185" s="7">
        <f t="shared" si="404"/>
        <v>20292</v>
      </c>
      <c r="AD185" s="7">
        <f t="shared" ref="AD185:AN185" ca="1" si="405">SUM(AD178:AD184)</f>
        <v>23213.598375877369</v>
      </c>
      <c r="AE185" s="7">
        <f t="shared" ca="1" si="405"/>
        <v>26666.233682462622</v>
      </c>
      <c r="AF185" s="7">
        <f t="shared" ca="1" si="405"/>
        <v>29210.474311075981</v>
      </c>
      <c r="AG185" s="7">
        <f t="shared" ca="1" si="405"/>
        <v>31921.768596460133</v>
      </c>
      <c r="AH185" s="7">
        <f t="shared" ca="1" si="405"/>
        <v>34401.529882915194</v>
      </c>
      <c r="AI185" s="7">
        <f t="shared" ca="1" si="405"/>
        <v>36562.400738857723</v>
      </c>
      <c r="AJ185" s="7">
        <f t="shared" ca="1" si="405"/>
        <v>38774.844391165796</v>
      </c>
      <c r="AK185" s="7">
        <f t="shared" ca="1" si="405"/>
        <v>41088.75756197486</v>
      </c>
      <c r="AL185" s="7">
        <f t="shared" ca="1" si="405"/>
        <v>42852.407570209944</v>
      </c>
      <c r="AM185" s="7">
        <f t="shared" ca="1" si="405"/>
        <v>44664.712495405984</v>
      </c>
      <c r="AN185" s="7">
        <f t="shared" ca="1" si="405"/>
        <v>46211.988665554592</v>
      </c>
      <c r="AO185" s="39"/>
      <c r="AP185" s="160">
        <f ca="1">+(AM185/AC185)^(0.1)-1</f>
        <v>8.2091458430158637E-2</v>
      </c>
      <c r="AQ185" s="160">
        <f t="shared" ref="AQ185" si="406">+(AC185/S185)^(1/10)-1</f>
        <v>0.17219804313180465</v>
      </c>
    </row>
    <row r="186" spans="1:45" outlineLevel="1">
      <c r="B186" s="263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31"/>
      <c r="U186" s="31"/>
      <c r="V186" s="31"/>
      <c r="W186" s="31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</row>
    <row r="187" spans="1:45" outlineLevel="1">
      <c r="A187" s="263" t="s">
        <v>141</v>
      </c>
      <c r="B187" s="263" t="s">
        <v>141</v>
      </c>
      <c r="E187" s="45" t="s">
        <v>104</v>
      </c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61">
        <v>395</v>
      </c>
      <c r="T187" s="161">
        <v>630</v>
      </c>
      <c r="U187" s="161">
        <v>604</v>
      </c>
      <c r="V187" s="161">
        <v>618</v>
      </c>
      <c r="W187" s="161">
        <v>607</v>
      </c>
      <c r="X187" s="161">
        <v>597</v>
      </c>
      <c r="Y187" s="161">
        <v>723</v>
      </c>
      <c r="Z187" s="161">
        <v>903</v>
      </c>
      <c r="AA187" s="161">
        <v>997</v>
      </c>
      <c r="AB187" s="161">
        <v>704</v>
      </c>
      <c r="AC187" s="161">
        <v>906</v>
      </c>
      <c r="AD187" s="49">
        <f t="shared" ref="AD187:AN187" si="407">AC187</f>
        <v>906</v>
      </c>
      <c r="AE187" s="49">
        <f t="shared" si="407"/>
        <v>906</v>
      </c>
      <c r="AF187" s="49">
        <f t="shared" si="407"/>
        <v>906</v>
      </c>
      <c r="AG187" s="49">
        <f t="shared" si="407"/>
        <v>906</v>
      </c>
      <c r="AH187" s="49">
        <f t="shared" si="407"/>
        <v>906</v>
      </c>
      <c r="AI187" s="49">
        <f t="shared" si="407"/>
        <v>906</v>
      </c>
      <c r="AJ187" s="49">
        <f t="shared" si="407"/>
        <v>906</v>
      </c>
      <c r="AK187" s="49">
        <f t="shared" si="407"/>
        <v>906</v>
      </c>
      <c r="AL187" s="49">
        <f t="shared" si="407"/>
        <v>906</v>
      </c>
      <c r="AM187" s="49">
        <f t="shared" si="407"/>
        <v>906</v>
      </c>
      <c r="AN187" s="49">
        <f t="shared" si="407"/>
        <v>906</v>
      </c>
      <c r="AO187" s="6"/>
    </row>
    <row r="188" spans="1:45" outlineLevel="1">
      <c r="B188" s="263" t="s">
        <v>105</v>
      </c>
      <c r="E188" s="45" t="s">
        <v>105</v>
      </c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61">
        <v>206</v>
      </c>
      <c r="T188" s="161">
        <v>286</v>
      </c>
      <c r="U188" s="161">
        <v>292</v>
      </c>
      <c r="V188" s="161">
        <v>285</v>
      </c>
      <c r="W188" s="161">
        <v>271</v>
      </c>
      <c r="X188" s="161">
        <v>243</v>
      </c>
      <c r="Y188" s="161">
        <v>409</v>
      </c>
      <c r="Z188" s="161">
        <v>536</v>
      </c>
      <c r="AA188" s="161">
        <v>454</v>
      </c>
      <c r="AB188" s="161">
        <v>466</v>
      </c>
      <c r="AC188" s="161">
        <v>816</v>
      </c>
      <c r="AD188" s="49">
        <f t="shared" ref="AD188:AN189" si="408">AC188</f>
        <v>816</v>
      </c>
      <c r="AE188" s="49">
        <f t="shared" si="408"/>
        <v>816</v>
      </c>
      <c r="AF188" s="49">
        <f t="shared" si="408"/>
        <v>816</v>
      </c>
      <c r="AG188" s="49">
        <f t="shared" si="408"/>
        <v>816</v>
      </c>
      <c r="AH188" s="49">
        <f t="shared" si="408"/>
        <v>816</v>
      </c>
      <c r="AI188" s="49">
        <f t="shared" si="408"/>
        <v>816</v>
      </c>
      <c r="AJ188" s="49">
        <f t="shared" si="408"/>
        <v>816</v>
      </c>
      <c r="AK188" s="49">
        <f t="shared" si="408"/>
        <v>816</v>
      </c>
      <c r="AL188" s="49">
        <f t="shared" si="408"/>
        <v>816</v>
      </c>
      <c r="AM188" s="49">
        <f t="shared" si="408"/>
        <v>816</v>
      </c>
      <c r="AN188" s="49">
        <f t="shared" si="408"/>
        <v>816</v>
      </c>
      <c r="AO188" s="6"/>
    </row>
    <row r="189" spans="1:45" outlineLevel="1">
      <c r="B189" s="263" t="s">
        <v>234</v>
      </c>
      <c r="E189" s="45" t="s">
        <v>188</v>
      </c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61">
        <v>0</v>
      </c>
      <c r="T189" s="161">
        <v>0</v>
      </c>
      <c r="U189" s="161">
        <v>0</v>
      </c>
      <c r="V189" s="161">
        <v>0</v>
      </c>
      <c r="W189" s="161">
        <v>0</v>
      </c>
      <c r="X189" s="161">
        <v>0</v>
      </c>
      <c r="Y189" s="161">
        <v>0</v>
      </c>
      <c r="Z189" s="161">
        <v>0</v>
      </c>
      <c r="AA189" s="161">
        <v>0</v>
      </c>
      <c r="AB189" s="161">
        <v>0</v>
      </c>
      <c r="AC189" s="161">
        <v>0</v>
      </c>
      <c r="AD189" s="49">
        <f t="shared" ref="AD189:AN191" si="409">AC189</f>
        <v>0</v>
      </c>
      <c r="AE189" s="49">
        <f t="shared" si="408"/>
        <v>0</v>
      </c>
      <c r="AF189" s="49">
        <f t="shared" si="408"/>
        <v>0</v>
      </c>
      <c r="AG189" s="49">
        <f t="shared" si="408"/>
        <v>0</v>
      </c>
      <c r="AH189" s="49">
        <f t="shared" si="408"/>
        <v>0</v>
      </c>
      <c r="AI189" s="49">
        <f t="shared" si="408"/>
        <v>0</v>
      </c>
      <c r="AJ189" s="49">
        <f t="shared" si="408"/>
        <v>0</v>
      </c>
      <c r="AK189" s="49">
        <f t="shared" si="408"/>
        <v>0</v>
      </c>
      <c r="AL189" s="49">
        <f t="shared" si="408"/>
        <v>0</v>
      </c>
      <c r="AM189" s="49">
        <f t="shared" si="408"/>
        <v>0</v>
      </c>
      <c r="AN189" s="49">
        <f t="shared" si="408"/>
        <v>0</v>
      </c>
      <c r="AO189" s="6"/>
    </row>
    <row r="190" spans="1:45" outlineLevel="1">
      <c r="B190" s="263" t="s">
        <v>189</v>
      </c>
      <c r="E190" s="45" t="s">
        <v>189</v>
      </c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61">
        <v>263</v>
      </c>
      <c r="T190" s="161">
        <v>435</v>
      </c>
      <c r="U190" s="161">
        <v>390</v>
      </c>
      <c r="V190" s="161">
        <v>575</v>
      </c>
      <c r="W190" s="161">
        <v>355</v>
      </c>
      <c r="X190" s="161">
        <v>344</v>
      </c>
      <c r="Y190" s="161">
        <v>536</v>
      </c>
      <c r="Z190" s="161">
        <v>677</v>
      </c>
      <c r="AA190" s="161">
        <v>747</v>
      </c>
      <c r="AB190" s="161">
        <v>720</v>
      </c>
      <c r="AC190" s="161">
        <v>881</v>
      </c>
      <c r="AD190" s="49">
        <f t="shared" ref="AD190:AN190" si="410">AC190</f>
        <v>881</v>
      </c>
      <c r="AE190" s="49">
        <f t="shared" si="410"/>
        <v>881</v>
      </c>
      <c r="AF190" s="49">
        <f t="shared" si="410"/>
        <v>881</v>
      </c>
      <c r="AG190" s="49">
        <f t="shared" si="410"/>
        <v>881</v>
      </c>
      <c r="AH190" s="49">
        <f t="shared" si="410"/>
        <v>881</v>
      </c>
      <c r="AI190" s="49">
        <f t="shared" si="410"/>
        <v>881</v>
      </c>
      <c r="AJ190" s="49">
        <f t="shared" si="410"/>
        <v>881</v>
      </c>
      <c r="AK190" s="49">
        <f t="shared" si="410"/>
        <v>881</v>
      </c>
      <c r="AL190" s="49">
        <f t="shared" si="410"/>
        <v>881</v>
      </c>
      <c r="AM190" s="49">
        <f t="shared" si="410"/>
        <v>881</v>
      </c>
      <c r="AN190" s="49">
        <f t="shared" si="410"/>
        <v>881</v>
      </c>
      <c r="AO190" s="6"/>
    </row>
    <row r="191" spans="1:45" outlineLevel="1">
      <c r="B191" s="263" t="s">
        <v>190</v>
      </c>
      <c r="E191" s="45" t="s">
        <v>190</v>
      </c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61">
        <v>0</v>
      </c>
      <c r="T191" s="161">
        <v>0</v>
      </c>
      <c r="U191" s="161">
        <v>0</v>
      </c>
      <c r="V191" s="161">
        <v>0</v>
      </c>
      <c r="W191" s="161">
        <v>0</v>
      </c>
      <c r="X191" s="161">
        <v>0</v>
      </c>
      <c r="Y191" s="161">
        <v>0</v>
      </c>
      <c r="Z191" s="161">
        <v>0</v>
      </c>
      <c r="AA191" s="161">
        <v>0</v>
      </c>
      <c r="AB191" s="161">
        <v>0</v>
      </c>
      <c r="AC191" s="161">
        <v>0</v>
      </c>
      <c r="AD191" s="49">
        <f t="shared" si="409"/>
        <v>0</v>
      </c>
      <c r="AE191" s="49">
        <f t="shared" si="409"/>
        <v>0</v>
      </c>
      <c r="AF191" s="49">
        <f t="shared" si="409"/>
        <v>0</v>
      </c>
      <c r="AG191" s="49">
        <f t="shared" si="409"/>
        <v>0</v>
      </c>
      <c r="AH191" s="49">
        <f t="shared" si="409"/>
        <v>0</v>
      </c>
      <c r="AI191" s="49">
        <f t="shared" si="409"/>
        <v>0</v>
      </c>
      <c r="AJ191" s="49">
        <f t="shared" si="409"/>
        <v>0</v>
      </c>
      <c r="AK191" s="49">
        <f t="shared" si="409"/>
        <v>0</v>
      </c>
      <c r="AL191" s="49">
        <f t="shared" si="409"/>
        <v>0</v>
      </c>
      <c r="AM191" s="49">
        <f t="shared" si="409"/>
        <v>0</v>
      </c>
      <c r="AN191" s="49">
        <f t="shared" si="409"/>
        <v>0</v>
      </c>
      <c r="AO191" s="6"/>
    </row>
    <row r="192" spans="1:45" s="3" customFormat="1" outlineLevel="1">
      <c r="A192" s="263" t="s">
        <v>142</v>
      </c>
      <c r="B192" s="263"/>
      <c r="C192" s="96"/>
      <c r="E192" s="2" t="s">
        <v>106</v>
      </c>
      <c r="F192" s="2"/>
      <c r="G192" s="2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>
        <f t="shared" ref="S192:U192" si="411">SUM(S187:S191)</f>
        <v>864</v>
      </c>
      <c r="T192" s="7">
        <f t="shared" si="411"/>
        <v>1351</v>
      </c>
      <c r="U192" s="7">
        <f t="shared" si="411"/>
        <v>1286</v>
      </c>
      <c r="V192" s="7">
        <f t="shared" ref="V192:W192" si="412">SUM(V187:V191)</f>
        <v>1478</v>
      </c>
      <c r="W192" s="7">
        <f t="shared" si="412"/>
        <v>1233</v>
      </c>
      <c r="X192" s="7">
        <f t="shared" ref="X192:AC192" si="413">SUM(X187:X191)</f>
        <v>1184</v>
      </c>
      <c r="Y192" s="7">
        <f t="shared" si="413"/>
        <v>1668</v>
      </c>
      <c r="Z192" s="7">
        <f t="shared" si="413"/>
        <v>2116</v>
      </c>
      <c r="AA192" s="7">
        <f t="shared" si="413"/>
        <v>2198</v>
      </c>
      <c r="AB192" s="7">
        <f t="shared" si="413"/>
        <v>1890</v>
      </c>
      <c r="AC192" s="7">
        <f t="shared" si="413"/>
        <v>2603</v>
      </c>
      <c r="AD192" s="7">
        <f t="shared" ref="AD192:AN192" si="414">SUM(AD187:AD191)</f>
        <v>2603</v>
      </c>
      <c r="AE192" s="7">
        <f t="shared" si="414"/>
        <v>2603</v>
      </c>
      <c r="AF192" s="7">
        <f t="shared" si="414"/>
        <v>2603</v>
      </c>
      <c r="AG192" s="7">
        <f t="shared" si="414"/>
        <v>2603</v>
      </c>
      <c r="AH192" s="7">
        <f t="shared" si="414"/>
        <v>2603</v>
      </c>
      <c r="AI192" s="7">
        <f t="shared" si="414"/>
        <v>2603</v>
      </c>
      <c r="AJ192" s="7">
        <f t="shared" si="414"/>
        <v>2603</v>
      </c>
      <c r="AK192" s="7">
        <f t="shared" si="414"/>
        <v>2603</v>
      </c>
      <c r="AL192" s="7">
        <f t="shared" si="414"/>
        <v>2603</v>
      </c>
      <c r="AM192" s="7">
        <f t="shared" si="414"/>
        <v>2603</v>
      </c>
      <c r="AN192" s="7">
        <f t="shared" si="414"/>
        <v>2603</v>
      </c>
      <c r="AO192" s="39"/>
      <c r="AP192" s="160"/>
      <c r="AQ192" s="160"/>
    </row>
    <row r="193" spans="1:48" outlineLevel="1">
      <c r="B193" s="263" t="s">
        <v>235</v>
      </c>
      <c r="E193" s="45" t="s">
        <v>188</v>
      </c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>
        <v>59</v>
      </c>
      <c r="T193" s="161">
        <f>65+55</f>
        <v>120</v>
      </c>
      <c r="U193" s="161">
        <v>69</v>
      </c>
      <c r="V193" s="161">
        <v>65</v>
      </c>
      <c r="W193" s="161">
        <v>54</v>
      </c>
      <c r="X193" s="161">
        <v>67</v>
      </c>
      <c r="Y193" s="161">
        <v>120</v>
      </c>
      <c r="Z193" s="161">
        <v>83</v>
      </c>
      <c r="AA193" s="161">
        <v>91</v>
      </c>
      <c r="AB193" s="161">
        <v>138</v>
      </c>
      <c r="AC193" s="161">
        <v>144</v>
      </c>
      <c r="AD193" s="61">
        <f>+AC193</f>
        <v>144</v>
      </c>
      <c r="AE193" s="61">
        <f t="shared" ref="AE193:AN193" si="415">+AD193</f>
        <v>144</v>
      </c>
      <c r="AF193" s="61">
        <f t="shared" si="415"/>
        <v>144</v>
      </c>
      <c r="AG193" s="61">
        <f t="shared" si="415"/>
        <v>144</v>
      </c>
      <c r="AH193" s="61">
        <f t="shared" si="415"/>
        <v>144</v>
      </c>
      <c r="AI193" s="61">
        <f t="shared" si="415"/>
        <v>144</v>
      </c>
      <c r="AJ193" s="61">
        <f t="shared" si="415"/>
        <v>144</v>
      </c>
      <c r="AK193" s="61">
        <f t="shared" si="415"/>
        <v>144</v>
      </c>
      <c r="AL193" s="61">
        <f t="shared" si="415"/>
        <v>144</v>
      </c>
      <c r="AM193" s="61">
        <f t="shared" si="415"/>
        <v>144</v>
      </c>
      <c r="AN193" s="61">
        <f t="shared" si="415"/>
        <v>144</v>
      </c>
      <c r="AO193" s="6"/>
      <c r="AP193" s="3"/>
      <c r="AQ193" s="3"/>
      <c r="AR193" s="3"/>
      <c r="AS193" s="3"/>
      <c r="AT193" s="3"/>
      <c r="AU193" s="3"/>
    </row>
    <row r="194" spans="1:48" outlineLevel="1">
      <c r="A194" s="263" t="s">
        <v>144</v>
      </c>
      <c r="B194" s="263" t="s">
        <v>144</v>
      </c>
      <c r="E194" s="45" t="s">
        <v>191</v>
      </c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61">
        <f>2592+55</f>
        <v>2647</v>
      </c>
      <c r="T194" s="161">
        <v>6679</v>
      </c>
      <c r="U194" s="161">
        <v>6569</v>
      </c>
      <c r="V194" s="161">
        <v>7434</v>
      </c>
      <c r="W194" s="161">
        <v>7555</v>
      </c>
      <c r="X194" s="161">
        <v>7193</v>
      </c>
      <c r="Y194" s="161">
        <v>8717</v>
      </c>
      <c r="Z194" s="161">
        <v>10844</v>
      </c>
      <c r="AA194" s="161">
        <f>10431</f>
        <v>10431</v>
      </c>
      <c r="AB194" s="161">
        <f>8978</f>
        <v>8978</v>
      </c>
      <c r="AC194" s="161">
        <f>8779</f>
        <v>8779</v>
      </c>
      <c r="AD194" s="62">
        <f t="shared" ref="AD194:AM194" ca="1" si="416">AD222-AD187</f>
        <v>10548.740488160565</v>
      </c>
      <c r="AE194" s="62">
        <f t="shared" ca="1" si="416"/>
        <v>12309.660035468682</v>
      </c>
      <c r="AF194" s="62">
        <f t="shared" ca="1" si="416"/>
        <v>13059.821344973998</v>
      </c>
      <c r="AG194" s="62">
        <f t="shared" ca="1" si="416"/>
        <v>13842.434485452724</v>
      </c>
      <c r="AH194" s="62">
        <f t="shared" ca="1" si="416"/>
        <v>14732.76610891651</v>
      </c>
      <c r="AI194" s="62">
        <f t="shared" ca="1" si="416"/>
        <v>15664.123165044937</v>
      </c>
      <c r="AJ194" s="62">
        <f t="shared" ca="1" si="416"/>
        <v>16725.709954503916</v>
      </c>
      <c r="AK194" s="62">
        <f t="shared" ca="1" si="416"/>
        <v>17843.281898199071</v>
      </c>
      <c r="AL194" s="62">
        <f t="shared" ca="1" si="416"/>
        <v>18901.839591170716</v>
      </c>
      <c r="AM194" s="62">
        <f t="shared" ca="1" si="416"/>
        <v>19979.046584315198</v>
      </c>
      <c r="AN194" s="62">
        <f t="shared" ref="AN194" ca="1" si="417">AN222-AN187</f>
        <v>20835.940207824737</v>
      </c>
      <c r="AO194" s="6"/>
      <c r="AP194" s="3"/>
      <c r="AQ194" s="3"/>
      <c r="AR194" s="3"/>
      <c r="AS194" s="3"/>
      <c r="AT194" s="3"/>
      <c r="AU194" s="3"/>
    </row>
    <row r="195" spans="1:48" outlineLevel="1">
      <c r="A195" s="263"/>
      <c r="B195" s="263"/>
      <c r="E195" s="45" t="s">
        <v>344</v>
      </c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>
        <v>0</v>
      </c>
      <c r="T195" s="161">
        <v>0</v>
      </c>
      <c r="U195" s="161">
        <v>0</v>
      </c>
      <c r="V195" s="161">
        <v>0</v>
      </c>
      <c r="W195" s="161">
        <v>0</v>
      </c>
      <c r="X195" s="161">
        <v>0</v>
      </c>
      <c r="Y195" s="161">
        <v>0</v>
      </c>
      <c r="Z195" s="161">
        <v>0</v>
      </c>
      <c r="AA195" s="161">
        <v>533</v>
      </c>
      <c r="AB195" s="161">
        <v>549</v>
      </c>
      <c r="AC195" s="161">
        <v>621</v>
      </c>
      <c r="AD195" s="62">
        <f>+(AD180-AC180)+AC195</f>
        <v>689.0004025194454</v>
      </c>
      <c r="AE195" s="62">
        <f ca="1">+(AE180-AD180)+AD195</f>
        <v>769.04530288020499</v>
      </c>
      <c r="AF195" s="62">
        <f t="shared" ref="AF195:AN195" ca="1" si="418">+(AF180-AE180)+AE195</f>
        <v>824.0360955674704</v>
      </c>
      <c r="AG195" s="62">
        <f t="shared" ref="AG195:AM195" ca="1" si="419">+(AG180-AF180)+AF195</f>
        <v>878.56048328990937</v>
      </c>
      <c r="AH195" s="62">
        <f t="shared" ca="1" si="419"/>
        <v>941.66380632216419</v>
      </c>
      <c r="AI195" s="62">
        <f t="shared" ca="1" si="419"/>
        <v>1005.36618605179</v>
      </c>
      <c r="AJ195" s="62">
        <f t="shared" ca="1" si="419"/>
        <v>1079.8334059004085</v>
      </c>
      <c r="AK195" s="62">
        <f t="shared" ca="1" si="419"/>
        <v>1156.1622180649977</v>
      </c>
      <c r="AL195" s="62">
        <f t="shared" ca="1" si="419"/>
        <v>1222.9215757860632</v>
      </c>
      <c r="AM195" s="62">
        <f t="shared" ca="1" si="419"/>
        <v>1290.403316498968</v>
      </c>
      <c r="AN195" s="62">
        <f t="shared" ca="1" si="418"/>
        <v>1358.6401322901452</v>
      </c>
      <c r="AO195" s="6"/>
      <c r="AP195" s="3"/>
      <c r="AQ195" s="3"/>
      <c r="AR195" s="3"/>
      <c r="AS195" s="3"/>
      <c r="AT195" s="3"/>
      <c r="AU195" s="3"/>
    </row>
    <row r="196" spans="1:48" outlineLevel="1">
      <c r="B196" s="263" t="s">
        <v>236</v>
      </c>
      <c r="E196" s="45" t="s">
        <v>84</v>
      </c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>
        <v>470</v>
      </c>
      <c r="T196" s="161">
        <v>1302</v>
      </c>
      <c r="U196" s="161">
        <v>1459</v>
      </c>
      <c r="V196" s="161">
        <v>1692</v>
      </c>
      <c r="W196" s="161">
        <v>1765</v>
      </c>
      <c r="X196" s="161">
        <v>1896</v>
      </c>
      <c r="Y196" s="161">
        <v>1419</v>
      </c>
      <c r="Z196" s="161">
        <v>1687</v>
      </c>
      <c r="AA196" s="161">
        <v>1887</v>
      </c>
      <c r="AB196" s="161">
        <v>1768</v>
      </c>
      <c r="AC196" s="161">
        <v>2154</v>
      </c>
      <c r="AD196" s="49">
        <f t="shared" ref="AD196:AL196" ca="1" si="420">AC196+AD147</f>
        <v>2385.2319690208965</v>
      </c>
      <c r="AE196" s="49">
        <f t="shared" ca="1" si="420"/>
        <v>2820.51044550696</v>
      </c>
      <c r="AF196" s="49">
        <f t="shared" ca="1" si="420"/>
        <v>3198.3157594960326</v>
      </c>
      <c r="AG196" s="49">
        <f t="shared" ca="1" si="420"/>
        <v>3506.2611263370673</v>
      </c>
      <c r="AH196" s="49">
        <f t="shared" ca="1" si="420"/>
        <v>3730.4334478155124</v>
      </c>
      <c r="AI196" s="49">
        <f t="shared" ca="1" si="420"/>
        <v>3852.1954255110691</v>
      </c>
      <c r="AJ196" s="49">
        <f t="shared" ca="1" si="420"/>
        <v>3852.1954255110691</v>
      </c>
      <c r="AK196" s="49">
        <f t="shared" ca="1" si="420"/>
        <v>3852.1954255110691</v>
      </c>
      <c r="AL196" s="49">
        <f t="shared" ca="1" si="420"/>
        <v>3852.1954255110691</v>
      </c>
      <c r="AM196" s="49">
        <f t="shared" ref="AM196" ca="1" si="421">AL196+AM147</f>
        <v>3852.1954255110691</v>
      </c>
      <c r="AN196" s="49">
        <f t="shared" ref="AN196" ca="1" si="422">AM196+AN147</f>
        <v>3852.1954255110691</v>
      </c>
      <c r="AO196" s="6"/>
    </row>
    <row r="197" spans="1:48" s="3" customFormat="1" outlineLevel="1">
      <c r="A197" s="263" t="s">
        <v>143</v>
      </c>
      <c r="B197" s="263"/>
      <c r="C197" s="96"/>
      <c r="E197" s="2" t="s">
        <v>107</v>
      </c>
      <c r="F197" s="2"/>
      <c r="G197" s="2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>
        <f t="shared" ref="S197:U197" si="423">SUM(S192:S196)</f>
        <v>4040</v>
      </c>
      <c r="T197" s="7">
        <f t="shared" si="423"/>
        <v>9452</v>
      </c>
      <c r="U197" s="7">
        <f t="shared" si="423"/>
        <v>9383</v>
      </c>
      <c r="V197" s="7">
        <f t="shared" ref="V197:W197" si="424">SUM(V192:V196)</f>
        <v>10669</v>
      </c>
      <c r="W197" s="7">
        <f t="shared" si="424"/>
        <v>10607</v>
      </c>
      <c r="X197" s="7">
        <f t="shared" ref="X197:AN197" si="425">SUM(X192:X196)</f>
        <v>10340</v>
      </c>
      <c r="Y197" s="7">
        <f t="shared" si="425"/>
        <v>11924</v>
      </c>
      <c r="Z197" s="7">
        <f t="shared" si="425"/>
        <v>14730</v>
      </c>
      <c r="AA197" s="7">
        <f t="shared" si="425"/>
        <v>15140</v>
      </c>
      <c r="AB197" s="7">
        <f t="shared" si="425"/>
        <v>13323</v>
      </c>
      <c r="AC197" s="7">
        <f t="shared" si="425"/>
        <v>14301</v>
      </c>
      <c r="AD197" s="7">
        <f t="shared" ref="AD197:AM197" ca="1" si="426">SUM(AD192:AD196)</f>
        <v>16369.972859700907</v>
      </c>
      <c r="AE197" s="7">
        <f t="shared" ca="1" si="426"/>
        <v>18646.215783855849</v>
      </c>
      <c r="AF197" s="7">
        <f t="shared" ca="1" si="426"/>
        <v>19829.173200037501</v>
      </c>
      <c r="AG197" s="7">
        <f t="shared" ca="1" si="426"/>
        <v>20974.256095079698</v>
      </c>
      <c r="AH197" s="7">
        <f t="shared" ca="1" si="426"/>
        <v>22151.863363054188</v>
      </c>
      <c r="AI197" s="7">
        <f t="shared" ca="1" si="426"/>
        <v>23268.684776607795</v>
      </c>
      <c r="AJ197" s="7">
        <f t="shared" ca="1" si="426"/>
        <v>24404.738785915393</v>
      </c>
      <c r="AK197" s="7">
        <f t="shared" ca="1" si="426"/>
        <v>25598.639541775137</v>
      </c>
      <c r="AL197" s="7">
        <f t="shared" ca="1" si="426"/>
        <v>26723.956592467846</v>
      </c>
      <c r="AM197" s="7">
        <f t="shared" ca="1" si="426"/>
        <v>27868.645326325233</v>
      </c>
      <c r="AN197" s="7">
        <f t="shared" ca="1" si="425"/>
        <v>28793.775765625949</v>
      </c>
      <c r="AO197" s="39"/>
      <c r="AP197" s="160"/>
      <c r="AQ197" s="160"/>
    </row>
    <row r="198" spans="1:48" outlineLevel="1">
      <c r="A198" s="263" t="s">
        <v>145</v>
      </c>
      <c r="B198" s="263" t="s">
        <v>145</v>
      </c>
      <c r="E198" s="45" t="s">
        <v>108</v>
      </c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61">
        <v>1</v>
      </c>
      <c r="T198" s="161">
        <v>1</v>
      </c>
      <c r="U198" s="161">
        <v>1</v>
      </c>
      <c r="V198" s="161">
        <v>1</v>
      </c>
      <c r="W198" s="161">
        <v>1</v>
      </c>
      <c r="X198" s="161">
        <v>1</v>
      </c>
      <c r="Y198" s="161">
        <v>1</v>
      </c>
      <c r="Z198" s="161">
        <v>1</v>
      </c>
      <c r="AA198" s="161">
        <v>1</v>
      </c>
      <c r="AB198" s="161">
        <v>1</v>
      </c>
      <c r="AC198" s="161">
        <v>1</v>
      </c>
      <c r="AD198" s="6">
        <f>AC198</f>
        <v>1</v>
      </c>
      <c r="AE198" s="6">
        <f t="shared" ref="AE198:AN198" si="427">AD198</f>
        <v>1</v>
      </c>
      <c r="AF198" s="6">
        <f t="shared" si="427"/>
        <v>1</v>
      </c>
      <c r="AG198" s="6">
        <f t="shared" si="427"/>
        <v>1</v>
      </c>
      <c r="AH198" s="6">
        <f t="shared" si="427"/>
        <v>1</v>
      </c>
      <c r="AI198" s="6">
        <f t="shared" si="427"/>
        <v>1</v>
      </c>
      <c r="AJ198" s="6">
        <f t="shared" si="427"/>
        <v>1</v>
      </c>
      <c r="AK198" s="6">
        <f t="shared" si="427"/>
        <v>1</v>
      </c>
      <c r="AL198" s="6">
        <f t="shared" si="427"/>
        <v>1</v>
      </c>
      <c r="AM198" s="6">
        <f t="shared" si="427"/>
        <v>1</v>
      </c>
      <c r="AN198" s="6">
        <f t="shared" si="427"/>
        <v>1</v>
      </c>
      <c r="AO198" s="6"/>
    </row>
    <row r="199" spans="1:48" outlineLevel="1">
      <c r="A199" s="263"/>
      <c r="B199" s="263" t="s">
        <v>192</v>
      </c>
      <c r="E199" s="45" t="s">
        <v>262</v>
      </c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61">
        <v>487</v>
      </c>
      <c r="T199" s="161">
        <v>1997</v>
      </c>
      <c r="U199" s="161">
        <v>2054</v>
      </c>
      <c r="V199" s="161">
        <v>2168</v>
      </c>
      <c r="W199" s="161">
        <v>2197</v>
      </c>
      <c r="X199" s="161">
        <v>2288</v>
      </c>
      <c r="Y199" s="161">
        <v>2356</v>
      </c>
      <c r="Z199" s="161">
        <v>2408</v>
      </c>
      <c r="AA199" s="161">
        <v>2440</v>
      </c>
      <c r="AB199" s="161">
        <v>2482</v>
      </c>
      <c r="AC199" s="161">
        <v>2567</v>
      </c>
      <c r="AD199" s="6">
        <f t="shared" ref="AD199:AM199" si="428">AC199+AD148</f>
        <v>2567</v>
      </c>
      <c r="AE199" s="6">
        <f t="shared" si="428"/>
        <v>2567</v>
      </c>
      <c r="AF199" s="6">
        <f t="shared" si="428"/>
        <v>2567</v>
      </c>
      <c r="AG199" s="6">
        <f t="shared" si="428"/>
        <v>2567</v>
      </c>
      <c r="AH199" s="6">
        <f t="shared" si="428"/>
        <v>2567</v>
      </c>
      <c r="AI199" s="6">
        <f t="shared" si="428"/>
        <v>2567</v>
      </c>
      <c r="AJ199" s="6">
        <f t="shared" si="428"/>
        <v>2567</v>
      </c>
      <c r="AK199" s="6">
        <f t="shared" si="428"/>
        <v>2567</v>
      </c>
      <c r="AL199" s="6">
        <f t="shared" si="428"/>
        <v>2567</v>
      </c>
      <c r="AM199" s="6">
        <f t="shared" si="428"/>
        <v>2567</v>
      </c>
      <c r="AN199" s="6">
        <f t="shared" ref="AN199" si="429">AM199+AN148</f>
        <v>2567</v>
      </c>
      <c r="AO199" s="6"/>
    </row>
    <row r="200" spans="1:48" outlineLevel="1">
      <c r="A200" s="263"/>
      <c r="B200" s="263" t="s">
        <v>193</v>
      </c>
      <c r="E200" s="45" t="s">
        <v>193</v>
      </c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61">
        <v>0</v>
      </c>
      <c r="T200" s="161">
        <v>0</v>
      </c>
      <c r="U200" s="161">
        <v>0</v>
      </c>
      <c r="V200" s="161">
        <v>0</v>
      </c>
      <c r="W200" s="161">
        <v>0</v>
      </c>
      <c r="X200" s="161">
        <v>0</v>
      </c>
      <c r="Y200" s="161">
        <v>0</v>
      </c>
      <c r="Z200" s="161">
        <v>0</v>
      </c>
      <c r="AA200" s="161">
        <v>0</v>
      </c>
      <c r="AB200" s="161">
        <v>0</v>
      </c>
      <c r="AC200" s="161">
        <v>0</v>
      </c>
      <c r="AD200" s="6">
        <f>AC200</f>
        <v>0</v>
      </c>
      <c r="AE200" s="6">
        <f>AD200</f>
        <v>0</v>
      </c>
      <c r="AF200" s="6">
        <f>AE200</f>
        <v>0</v>
      </c>
      <c r="AG200" s="6">
        <f t="shared" ref="AG200:AN200" si="430">AF200</f>
        <v>0</v>
      </c>
      <c r="AH200" s="6">
        <f t="shared" si="430"/>
        <v>0</v>
      </c>
      <c r="AI200" s="6">
        <f t="shared" si="430"/>
        <v>0</v>
      </c>
      <c r="AJ200" s="6">
        <f t="shared" si="430"/>
        <v>0</v>
      </c>
      <c r="AK200" s="6">
        <f t="shared" si="430"/>
        <v>0</v>
      </c>
      <c r="AL200" s="6">
        <f t="shared" si="430"/>
        <v>0</v>
      </c>
      <c r="AM200" s="6">
        <f t="shared" si="430"/>
        <v>0</v>
      </c>
      <c r="AN200" s="6">
        <f t="shared" si="430"/>
        <v>0</v>
      </c>
      <c r="AO200" s="6"/>
    </row>
    <row r="201" spans="1:48" outlineLevel="1">
      <c r="A201" s="263" t="s">
        <v>109</v>
      </c>
      <c r="B201" s="263" t="s">
        <v>109</v>
      </c>
      <c r="E201" s="45" t="s">
        <v>109</v>
      </c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61">
        <f>39-499+75</f>
        <v>-385</v>
      </c>
      <c r="T201" s="161">
        <f>31-424-115+84</f>
        <v>-424</v>
      </c>
      <c r="U201" s="161">
        <f>-37-209+19+20</f>
        <v>-207</v>
      </c>
      <c r="V201" s="161">
        <f>503-802-74+2</f>
        <v>-371</v>
      </c>
      <c r="W201" s="161">
        <f>1088-1560-250</f>
        <v>-722</v>
      </c>
      <c r="X201" s="161">
        <f>1654-2077-218</f>
        <v>-641</v>
      </c>
      <c r="Y201" s="161">
        <f>3005-2105-151</f>
        <v>749</v>
      </c>
      <c r="Z201" s="161">
        <f>4101-2870-237</f>
        <v>994</v>
      </c>
      <c r="AA201" s="161">
        <f>5275-3700-186</f>
        <v>1389</v>
      </c>
      <c r="AB201" s="161">
        <f>6165-3957-146</f>
        <v>2062</v>
      </c>
      <c r="AC201" s="161">
        <f>-171+7551-3957</f>
        <v>3423</v>
      </c>
      <c r="AD201" s="62">
        <f ca="1">AC201+AD165+AD124+AD164</f>
        <v>4275.6255161764602</v>
      </c>
      <c r="AE201" s="62">
        <f t="shared" ref="AE201:AN201" ca="1" si="431">AD201+AE165+AE124+AE164</f>
        <v>5452.0178986067776</v>
      </c>
      <c r="AF201" s="62">
        <f t="shared" ca="1" si="431"/>
        <v>6813.3011110384796</v>
      </c>
      <c r="AG201" s="62">
        <f t="shared" ca="1" si="431"/>
        <v>8379.5125013804354</v>
      </c>
      <c r="AH201" s="62">
        <f t="shared" ca="1" si="431"/>
        <v>9681.6665198610008</v>
      </c>
      <c r="AI201" s="62">
        <f t="shared" ca="1" si="431"/>
        <v>10725.71596224992</v>
      </c>
      <c r="AJ201" s="62">
        <f t="shared" ca="1" si="431"/>
        <v>11802.105605250403</v>
      </c>
      <c r="AK201" s="62">
        <f t="shared" ca="1" si="431"/>
        <v>12922.118020199725</v>
      </c>
      <c r="AL201" s="62">
        <f t="shared" ca="1" si="431"/>
        <v>13560.450977742099</v>
      </c>
      <c r="AM201" s="62">
        <f t="shared" ca="1" si="431"/>
        <v>14228.067169080747</v>
      </c>
      <c r="AN201" s="62">
        <f t="shared" ca="1" si="431"/>
        <v>14850.21289992864</v>
      </c>
      <c r="AO201" s="6"/>
    </row>
    <row r="202" spans="1:48" outlineLevel="1">
      <c r="A202" s="263" t="s">
        <v>76</v>
      </c>
      <c r="B202" s="263"/>
      <c r="E202" s="45" t="s">
        <v>76</v>
      </c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61">
        <v>0</v>
      </c>
      <c r="T202" s="161">
        <v>0</v>
      </c>
      <c r="U202" s="161">
        <v>0</v>
      </c>
      <c r="V202" s="161">
        <v>0</v>
      </c>
      <c r="W202" s="161">
        <v>0</v>
      </c>
      <c r="X202" s="161">
        <v>0</v>
      </c>
      <c r="Y202" s="161">
        <v>0</v>
      </c>
      <c r="Z202" s="161">
        <v>0</v>
      </c>
      <c r="AA202" s="161">
        <v>0</v>
      </c>
      <c r="AB202" s="161">
        <v>0</v>
      </c>
      <c r="AC202" s="161">
        <v>0</v>
      </c>
      <c r="AD202" s="6">
        <f>AC202</f>
        <v>0</v>
      </c>
      <c r="AE202" s="6">
        <f>AD202</f>
        <v>0</v>
      </c>
      <c r="AF202" s="6">
        <f>AE202</f>
        <v>0</v>
      </c>
      <c r="AG202" s="6">
        <f t="shared" ref="AG202" si="432">AF202</f>
        <v>0</v>
      </c>
      <c r="AH202" s="6">
        <f t="shared" ref="AH202" si="433">AG202</f>
        <v>0</v>
      </c>
      <c r="AI202" s="6">
        <f t="shared" ref="AI202" si="434">AH202</f>
        <v>0</v>
      </c>
      <c r="AJ202" s="6">
        <f t="shared" ref="AJ202" si="435">AI202</f>
        <v>0</v>
      </c>
      <c r="AK202" s="6">
        <f t="shared" ref="AK202" si="436">AJ202</f>
        <v>0</v>
      </c>
      <c r="AL202" s="6">
        <f t="shared" ref="AL202" si="437">AK202</f>
        <v>0</v>
      </c>
      <c r="AM202" s="6">
        <f t="shared" ref="AM202" si="438">AL202</f>
        <v>0</v>
      </c>
      <c r="AN202" s="6">
        <f t="shared" ref="AN202" si="439">AM202</f>
        <v>0</v>
      </c>
      <c r="AO202" s="6"/>
      <c r="AP202" s="6"/>
      <c r="AQ202" s="6"/>
      <c r="AR202" s="6"/>
    </row>
    <row r="203" spans="1:48" s="3" customFormat="1" outlineLevel="1">
      <c r="A203" s="263"/>
      <c r="B203" s="263"/>
      <c r="C203" s="96"/>
      <c r="E203" s="2" t="s">
        <v>110</v>
      </c>
      <c r="F203" s="2"/>
      <c r="G203" s="2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>
        <f t="shared" ref="S203:Y203" si="440">SUM(S197:S202)</f>
        <v>4143</v>
      </c>
      <c r="T203" s="7">
        <f t="shared" si="440"/>
        <v>11026</v>
      </c>
      <c r="U203" s="7">
        <f t="shared" si="440"/>
        <v>11231</v>
      </c>
      <c r="V203" s="7">
        <f t="shared" si="440"/>
        <v>12467</v>
      </c>
      <c r="W203" s="7">
        <f t="shared" si="440"/>
        <v>12083</v>
      </c>
      <c r="X203" s="7">
        <f t="shared" si="440"/>
        <v>11988</v>
      </c>
      <c r="Y203" s="7">
        <f t="shared" si="440"/>
        <v>15030</v>
      </c>
      <c r="Z203" s="7">
        <f t="shared" ref="Z203:AC203" si="441">SUM(Z197:Z202)</f>
        <v>18133</v>
      </c>
      <c r="AA203" s="7">
        <f t="shared" si="441"/>
        <v>18970</v>
      </c>
      <c r="AB203" s="7">
        <f t="shared" si="441"/>
        <v>17868</v>
      </c>
      <c r="AC203" s="7">
        <f t="shared" si="441"/>
        <v>20292</v>
      </c>
      <c r="AD203" s="7">
        <f t="shared" ref="AD203:AN203" ca="1" si="442">SUM(AD197:AD202)</f>
        <v>23213.598375877369</v>
      </c>
      <c r="AE203" s="7">
        <f t="shared" ca="1" si="442"/>
        <v>26666.233682462625</v>
      </c>
      <c r="AF203" s="7">
        <f t="shared" ca="1" si="442"/>
        <v>29210.474311075981</v>
      </c>
      <c r="AG203" s="7">
        <f t="shared" ca="1" si="442"/>
        <v>31921.768596460133</v>
      </c>
      <c r="AH203" s="7">
        <f t="shared" ca="1" si="442"/>
        <v>34401.529882915187</v>
      </c>
      <c r="AI203" s="7">
        <f t="shared" ca="1" si="442"/>
        <v>36562.400738857716</v>
      </c>
      <c r="AJ203" s="7">
        <f t="shared" ca="1" si="442"/>
        <v>38774.844391165796</v>
      </c>
      <c r="AK203" s="7">
        <f t="shared" ca="1" si="442"/>
        <v>41088.75756197486</v>
      </c>
      <c r="AL203" s="7">
        <f t="shared" ca="1" si="442"/>
        <v>42852.407570209944</v>
      </c>
      <c r="AM203" s="7">
        <f t="shared" ca="1" si="442"/>
        <v>44664.712495405984</v>
      </c>
      <c r="AN203" s="7">
        <f t="shared" ca="1" si="442"/>
        <v>46211.988665554585</v>
      </c>
      <c r="AO203" s="39"/>
      <c r="AP203" s="160">
        <f ca="1">+(AM203/AC203)^(0.1)-1</f>
        <v>8.2091458430158637E-2</v>
      </c>
      <c r="AQ203" s="160">
        <f t="shared" ref="AQ203" si="443">+(AC203/S203)^(1/10)-1</f>
        <v>0.17219804313180465</v>
      </c>
    </row>
    <row r="204" spans="1:48" s="66" customFormat="1" outlineLevel="1">
      <c r="A204" s="266"/>
      <c r="B204" s="266"/>
      <c r="C204" s="98"/>
      <c r="E204" s="57" t="s">
        <v>79</v>
      </c>
      <c r="F204" s="64"/>
      <c r="G204" s="64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58" t="b">
        <f t="shared" ref="S204:T204" si="444">ABS(S203-S185)&lt;1</f>
        <v>1</v>
      </c>
      <c r="T204" s="58" t="b">
        <f t="shared" si="444"/>
        <v>1</v>
      </c>
      <c r="U204" s="58" t="b">
        <f t="shared" ref="U204:V204" si="445">ABS(U203-U185)&lt;1</f>
        <v>1</v>
      </c>
      <c r="V204" s="58" t="b">
        <f t="shared" si="445"/>
        <v>1</v>
      </c>
      <c r="W204" s="58" t="b">
        <f t="shared" ref="W204:X204" si="446">ABS(W203-W185)&lt;1</f>
        <v>1</v>
      </c>
      <c r="X204" s="58" t="b">
        <f t="shared" si="446"/>
        <v>1</v>
      </c>
      <c r="Y204" s="58" t="b">
        <f t="shared" ref="Y204:AC204" si="447">ABS(Y203-Y185)&lt;1</f>
        <v>1</v>
      </c>
      <c r="Z204" s="58" t="b">
        <f t="shared" si="447"/>
        <v>1</v>
      </c>
      <c r="AA204" s="58" t="b">
        <f t="shared" si="447"/>
        <v>1</v>
      </c>
      <c r="AB204" s="58" t="b">
        <f t="shared" si="447"/>
        <v>1</v>
      </c>
      <c r="AC204" s="58" t="b">
        <f t="shared" si="447"/>
        <v>1</v>
      </c>
      <c r="AD204" s="58" t="b">
        <f t="shared" ref="AD204" ca="1" si="448">ABS(AD203-AD185)&lt;1</f>
        <v>1</v>
      </c>
      <c r="AE204" s="58" t="b">
        <f t="shared" ref="AE204:AN204" ca="1" si="449">ABS(AE203-AE185)&lt;1</f>
        <v>1</v>
      </c>
      <c r="AF204" s="58" t="b">
        <f t="shared" ca="1" si="449"/>
        <v>1</v>
      </c>
      <c r="AG204" s="58" t="b">
        <f t="shared" ca="1" si="449"/>
        <v>1</v>
      </c>
      <c r="AH204" s="58" t="b">
        <f t="shared" ca="1" si="449"/>
        <v>1</v>
      </c>
      <c r="AI204" s="58" t="b">
        <f t="shared" ca="1" si="449"/>
        <v>1</v>
      </c>
      <c r="AJ204" s="58" t="b">
        <f t="shared" ca="1" si="449"/>
        <v>1</v>
      </c>
      <c r="AK204" s="58" t="b">
        <f t="shared" ca="1" si="449"/>
        <v>1</v>
      </c>
      <c r="AL204" s="58" t="b">
        <f t="shared" ca="1" si="449"/>
        <v>1</v>
      </c>
      <c r="AM204" s="58" t="b">
        <f t="shared" ca="1" si="449"/>
        <v>1</v>
      </c>
      <c r="AN204" s="58" t="b">
        <f t="shared" ca="1" si="449"/>
        <v>1</v>
      </c>
      <c r="AO204" s="65"/>
    </row>
    <row r="205" spans="1:48" outlineLevel="1">
      <c r="E205" s="45" t="s">
        <v>324</v>
      </c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63">
        <f t="shared" ref="S205" si="450">+S203-S185</f>
        <v>0</v>
      </c>
      <c r="T205" s="63">
        <f t="shared" ref="T205:U205" si="451">+T203-T185</f>
        <v>0</v>
      </c>
      <c r="U205" s="63">
        <f t="shared" si="451"/>
        <v>0</v>
      </c>
      <c r="V205" s="63">
        <f t="shared" ref="V205:W205" si="452">+V203-V185</f>
        <v>0</v>
      </c>
      <c r="W205" s="63">
        <f t="shared" si="452"/>
        <v>0</v>
      </c>
      <c r="X205" s="63">
        <f t="shared" ref="X205" si="453">+X203-X185</f>
        <v>0</v>
      </c>
      <c r="Y205" s="63">
        <f t="shared" ref="Y205" si="454">+Y203-Y185</f>
        <v>0</v>
      </c>
      <c r="Z205" s="63">
        <f t="shared" ref="Z205" si="455">+Z203-Z185</f>
        <v>0</v>
      </c>
      <c r="AA205" s="63">
        <f t="shared" ref="AA205" si="456">+AA203-AA185</f>
        <v>0</v>
      </c>
      <c r="AB205" s="63">
        <f t="shared" ref="AB205" si="457">+AB203-AB185</f>
        <v>0</v>
      </c>
      <c r="AC205" s="63">
        <f t="shared" ref="AC205" si="458">+AC203-AC185</f>
        <v>0</v>
      </c>
      <c r="AD205" s="63">
        <f t="shared" ref="AD205:AN205" ca="1" si="459">+AD203-AD185</f>
        <v>0</v>
      </c>
      <c r="AE205" s="63">
        <f t="shared" ca="1" si="459"/>
        <v>0</v>
      </c>
      <c r="AF205" s="63">
        <f t="shared" ca="1" si="459"/>
        <v>0</v>
      </c>
      <c r="AG205" s="63">
        <f t="shared" ca="1" si="459"/>
        <v>0</v>
      </c>
      <c r="AH205" s="63">
        <f t="shared" ca="1" si="459"/>
        <v>0</v>
      </c>
      <c r="AI205" s="63">
        <f t="shared" ca="1" si="459"/>
        <v>0</v>
      </c>
      <c r="AJ205" s="63">
        <f t="shared" ca="1" si="459"/>
        <v>0</v>
      </c>
      <c r="AK205" s="63">
        <f t="shared" ca="1" si="459"/>
        <v>0</v>
      </c>
      <c r="AL205" s="63">
        <f t="shared" ca="1" si="459"/>
        <v>0</v>
      </c>
      <c r="AM205" s="63">
        <f t="shared" ca="1" si="459"/>
        <v>0</v>
      </c>
      <c r="AN205" s="63">
        <f t="shared" ca="1" si="459"/>
        <v>0</v>
      </c>
      <c r="AO205" s="6"/>
      <c r="AP205" s="66"/>
      <c r="AQ205" s="66"/>
      <c r="AR205" s="66"/>
      <c r="AS205" s="66"/>
      <c r="AT205" s="66"/>
    </row>
    <row r="206" spans="1:48" outlineLevel="1">
      <c r="E206" s="45" t="s">
        <v>325</v>
      </c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63">
        <f t="shared" ref="S206:AN206" si="460">+S205-R205</f>
        <v>0</v>
      </c>
      <c r="T206" s="63">
        <f t="shared" si="460"/>
        <v>0</v>
      </c>
      <c r="U206" s="63">
        <f t="shared" si="460"/>
        <v>0</v>
      </c>
      <c r="V206" s="63">
        <f t="shared" si="460"/>
        <v>0</v>
      </c>
      <c r="W206" s="63">
        <f t="shared" si="460"/>
        <v>0</v>
      </c>
      <c r="X206" s="63">
        <f t="shared" si="460"/>
        <v>0</v>
      </c>
      <c r="Y206" s="63">
        <f t="shared" si="460"/>
        <v>0</v>
      </c>
      <c r="Z206" s="63">
        <f t="shared" si="460"/>
        <v>0</v>
      </c>
      <c r="AA206" s="63">
        <f t="shared" si="460"/>
        <v>0</v>
      </c>
      <c r="AB206" s="63">
        <f t="shared" si="460"/>
        <v>0</v>
      </c>
      <c r="AC206" s="63">
        <f t="shared" si="460"/>
        <v>0</v>
      </c>
      <c r="AD206" s="63">
        <f t="shared" ca="1" si="460"/>
        <v>0</v>
      </c>
      <c r="AE206" s="63">
        <f t="shared" ca="1" si="460"/>
        <v>0</v>
      </c>
      <c r="AF206" s="63">
        <f t="shared" ca="1" si="460"/>
        <v>0</v>
      </c>
      <c r="AG206" s="63">
        <f t="shared" ca="1" si="460"/>
        <v>0</v>
      </c>
      <c r="AH206" s="63">
        <f t="shared" ca="1" si="460"/>
        <v>0</v>
      </c>
      <c r="AI206" s="63">
        <f t="shared" ca="1" si="460"/>
        <v>0</v>
      </c>
      <c r="AJ206" s="63">
        <f t="shared" ca="1" si="460"/>
        <v>0</v>
      </c>
      <c r="AK206" s="63">
        <f t="shared" ca="1" si="460"/>
        <v>0</v>
      </c>
      <c r="AL206" s="63">
        <f t="shared" ca="1" si="460"/>
        <v>0</v>
      </c>
      <c r="AM206" s="63">
        <f t="shared" ca="1" si="460"/>
        <v>0</v>
      </c>
      <c r="AN206" s="63">
        <f t="shared" ca="1" si="460"/>
        <v>0</v>
      </c>
      <c r="AO206" s="6"/>
      <c r="AP206" s="66"/>
      <c r="AQ206" s="43"/>
      <c r="AR206" s="43"/>
      <c r="AS206" s="43"/>
      <c r="AT206" s="43"/>
      <c r="AU206" s="43"/>
      <c r="AV206" s="43"/>
    </row>
    <row r="207" spans="1:48" outlineLevel="1">
      <c r="E207" s="45" t="s">
        <v>326</v>
      </c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63">
        <f t="shared" ref="S207:AD207" si="461">+S206/2</f>
        <v>0</v>
      </c>
      <c r="T207" s="63">
        <f t="shared" si="461"/>
        <v>0</v>
      </c>
      <c r="U207" s="63">
        <f t="shared" si="461"/>
        <v>0</v>
      </c>
      <c r="V207" s="63">
        <f t="shared" si="461"/>
        <v>0</v>
      </c>
      <c r="W207" s="63">
        <f t="shared" si="461"/>
        <v>0</v>
      </c>
      <c r="X207" s="63">
        <f t="shared" si="461"/>
        <v>0</v>
      </c>
      <c r="Y207" s="63">
        <f t="shared" si="461"/>
        <v>0</v>
      </c>
      <c r="Z207" s="63">
        <f t="shared" si="461"/>
        <v>0</v>
      </c>
      <c r="AA207" s="63">
        <f t="shared" si="461"/>
        <v>0</v>
      </c>
      <c r="AB207" s="63">
        <f t="shared" si="461"/>
        <v>0</v>
      </c>
      <c r="AC207" s="63">
        <f t="shared" si="461"/>
        <v>0</v>
      </c>
      <c r="AD207" s="63">
        <f t="shared" ca="1" si="461"/>
        <v>0</v>
      </c>
      <c r="AE207" s="63">
        <f t="shared" ref="AE207:AN207" ca="1" si="462">+AE206/2</f>
        <v>0</v>
      </c>
      <c r="AF207" s="63">
        <f t="shared" ca="1" si="462"/>
        <v>0</v>
      </c>
      <c r="AG207" s="63">
        <f t="shared" ca="1" si="462"/>
        <v>0</v>
      </c>
      <c r="AH207" s="63">
        <f t="shared" ca="1" si="462"/>
        <v>0</v>
      </c>
      <c r="AI207" s="63">
        <f t="shared" ca="1" si="462"/>
        <v>0</v>
      </c>
      <c r="AJ207" s="63">
        <f t="shared" ca="1" si="462"/>
        <v>0</v>
      </c>
      <c r="AK207" s="63">
        <f t="shared" ca="1" si="462"/>
        <v>0</v>
      </c>
      <c r="AL207" s="63">
        <f t="shared" ca="1" si="462"/>
        <v>0</v>
      </c>
      <c r="AM207" s="63">
        <f t="shared" ca="1" si="462"/>
        <v>0</v>
      </c>
      <c r="AN207" s="63">
        <f t="shared" ca="1" si="462"/>
        <v>0</v>
      </c>
      <c r="AO207" s="6"/>
      <c r="AP207" s="66"/>
      <c r="AQ207" s="43"/>
      <c r="AR207" s="43"/>
    </row>
    <row r="208" spans="1:48" outlineLevel="1">
      <c r="E208" s="45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6"/>
      <c r="AP208" s="66"/>
      <c r="AQ208" s="43"/>
      <c r="AR208" s="43"/>
    </row>
    <row r="209" spans="1:46" outlineLevel="1">
      <c r="E209" t="s">
        <v>111</v>
      </c>
      <c r="H209" s="43"/>
      <c r="I209" s="43"/>
      <c r="J209" s="43"/>
      <c r="K209" s="43"/>
      <c r="L209" s="43"/>
      <c r="M209" s="43"/>
      <c r="N209" s="43"/>
      <c r="O209" s="43"/>
      <c r="P209" s="43"/>
      <c r="Q209" s="6"/>
      <c r="R209" s="6"/>
      <c r="S209" s="6">
        <f t="shared" ref="S209" si="463">SUM(S175:S177)-SUM(S188:S191)</f>
        <v>218</v>
      </c>
      <c r="T209" s="6">
        <f t="shared" ref="T209" si="464">SUM(T175:T177)-SUM(T188:T191)</f>
        <v>516</v>
      </c>
      <c r="U209" s="6">
        <f t="shared" ref="U209" si="465">SUM(U175:U177)-SUM(U188:U191)</f>
        <v>505</v>
      </c>
      <c r="V209" s="6">
        <f t="shared" ref="V209:W209" si="466">SUM(V175:V177)-SUM(V188:V191)</f>
        <v>528</v>
      </c>
      <c r="W209" s="6">
        <f t="shared" si="466"/>
        <v>489</v>
      </c>
      <c r="X209" s="6">
        <f t="shared" ref="X209" si="467">SUM(X175:X177)-SUM(X188:X191)</f>
        <v>462</v>
      </c>
      <c r="Y209" s="6">
        <f t="shared" ref="Y209" si="468">SUM(Y175:Y177)-SUM(Y188:Y191)</f>
        <v>475</v>
      </c>
      <c r="Z209" s="6">
        <f t="shared" ref="Z209:AC209" si="469">SUM(Z175:Z177)-SUM(Z188:Z191)</f>
        <v>505</v>
      </c>
      <c r="AA209" s="6">
        <f t="shared" si="469"/>
        <v>589</v>
      </c>
      <c r="AB209" s="6">
        <f t="shared" si="469"/>
        <v>629</v>
      </c>
      <c r="AC209" s="6">
        <f t="shared" si="469"/>
        <v>310</v>
      </c>
      <c r="AD209" s="6">
        <f t="shared" ref="AD209" si="470">AD104*AD210</f>
        <v>318.08015027392634</v>
      </c>
      <c r="AE209" s="6">
        <f t="shared" ref="AE209" ca="1" si="471">AE104*AE210</f>
        <v>372.81812115208203</v>
      </c>
      <c r="AF209" s="6">
        <f t="shared" ref="AF209:AN209" ca="1" si="472">AF104*AF210</f>
        <v>390.47147940649131</v>
      </c>
      <c r="AG209" s="6">
        <f t="shared" ca="1" si="472"/>
        <v>407.45846106301258</v>
      </c>
      <c r="AH209" s="6">
        <f t="shared" ca="1" si="472"/>
        <v>427.28396028541312</v>
      </c>
      <c r="AI209" s="6">
        <f t="shared" ca="1" si="472"/>
        <v>446.7832295462045</v>
      </c>
      <c r="AJ209" s="6">
        <f t="shared" ca="1" si="472"/>
        <v>469.7910274303544</v>
      </c>
      <c r="AK209" s="6">
        <f t="shared" ca="1" si="472"/>
        <v>492.83900466908307</v>
      </c>
      <c r="AL209" s="6">
        <f t="shared" ca="1" si="472"/>
        <v>511.68224578021449</v>
      </c>
      <c r="AM209" s="6">
        <f t="shared" ca="1" si="472"/>
        <v>530.20152985882351</v>
      </c>
      <c r="AN209" s="6">
        <f t="shared" ca="1" si="472"/>
        <v>548.3991036773682</v>
      </c>
      <c r="AO209" s="6"/>
      <c r="AP209" s="160">
        <f ca="1">+(AM209/AC209)^(0.1)-1</f>
        <v>5.5134754527083052E-2</v>
      </c>
      <c r="AQ209" s="160">
        <f t="shared" ref="AQ209" si="473">+(AC209/S209)^(1/10)-1</f>
        <v>3.5834853662655597E-2</v>
      </c>
      <c r="AR209" s="43"/>
    </row>
    <row r="210" spans="1:46" outlineLevel="1">
      <c r="E210" t="s">
        <v>179</v>
      </c>
      <c r="H210" s="43"/>
      <c r="I210" s="43"/>
      <c r="J210" s="43"/>
      <c r="K210" s="43"/>
      <c r="L210" s="43"/>
      <c r="M210" s="43"/>
      <c r="N210" s="43"/>
      <c r="O210" s="43"/>
      <c r="P210" s="43"/>
      <c r="Q210" s="60"/>
      <c r="R210" s="60"/>
      <c r="S210" s="60">
        <f t="shared" ref="S210" si="474">IFERROR(+S209/(S104),"na")</f>
        <v>8.3492914592110307E-2</v>
      </c>
      <c r="T210" s="60">
        <f t="shared" ref="T210" si="475">IFERROR(+T209/(T104),"na")</f>
        <v>0.12533398105416566</v>
      </c>
      <c r="U210" s="60">
        <f t="shared" ref="U210" si="476">IFERROR(+U209/(U104),"na")</f>
        <v>0.10191725529767912</v>
      </c>
      <c r="V210" s="60">
        <f t="shared" ref="V210:W210" si="477">IFERROR(+V209/(V104),"na")</f>
        <v>9.2875989445910287E-2</v>
      </c>
      <c r="W210" s="60">
        <f t="shared" si="477"/>
        <v>8.4063950489943265E-2</v>
      </c>
      <c r="X210" s="60">
        <f t="shared" ref="X210" si="478">IFERROR(+X209/(X104),"na")</f>
        <v>8.018049288441513E-2</v>
      </c>
      <c r="Y210" s="60">
        <f t="shared" ref="Y210" si="479">IFERROR(+Y209/(Y104),"na")</f>
        <v>7.1525372684836622E-2</v>
      </c>
      <c r="Z210" s="60">
        <f t="shared" ref="Z210:AC210" si="480">IFERROR(+Z209/(Z104),"na")</f>
        <v>6.2756306698148384E-2</v>
      </c>
      <c r="AA210" s="60">
        <f t="shared" si="480"/>
        <v>6.2987915730937871E-2</v>
      </c>
      <c r="AB210" s="60">
        <f t="shared" si="480"/>
        <v>7.3739742086752644E-2</v>
      </c>
      <c r="AC210" s="60">
        <f t="shared" si="480"/>
        <v>3.1906134211609719E-2</v>
      </c>
      <c r="AD210" s="188">
        <v>2.8000000000000001E-2</v>
      </c>
      <c r="AE210" s="188">
        <v>0.03</v>
      </c>
      <c r="AF210" s="188">
        <f>+AE210-0.00033</f>
        <v>2.9669999999999998E-2</v>
      </c>
      <c r="AG210" s="188">
        <f t="shared" ref="AG210:AN210" si="481">+AF210-0.00033</f>
        <v>2.9339999999999998E-2</v>
      </c>
      <c r="AH210" s="188">
        <f t="shared" si="481"/>
        <v>2.9009999999999998E-2</v>
      </c>
      <c r="AI210" s="188">
        <f t="shared" si="481"/>
        <v>2.8679999999999997E-2</v>
      </c>
      <c r="AJ210" s="188">
        <f t="shared" si="481"/>
        <v>2.8349999999999997E-2</v>
      </c>
      <c r="AK210" s="188">
        <f t="shared" si="481"/>
        <v>2.8019999999999996E-2</v>
      </c>
      <c r="AL210" s="188">
        <f t="shared" si="481"/>
        <v>2.7689999999999996E-2</v>
      </c>
      <c r="AM210" s="188">
        <f t="shared" si="481"/>
        <v>2.7359999999999995E-2</v>
      </c>
      <c r="AN210" s="188">
        <f t="shared" si="481"/>
        <v>2.7029999999999995E-2</v>
      </c>
      <c r="AO210" s="6"/>
      <c r="AP210" s="43"/>
      <c r="AQ210" s="43"/>
      <c r="AR210" s="43"/>
      <c r="AS210" s="15">
        <f>+AVERAGE(AD210:AM210)</f>
        <v>2.8611999999999999E-2</v>
      </c>
      <c r="AT210" s="15">
        <f>+AVERAGE(T210:AC210)</f>
        <v>7.8728714058439869E-2</v>
      </c>
    </row>
    <row r="211" spans="1:46" outlineLevel="1">
      <c r="E211" s="45" t="s">
        <v>239</v>
      </c>
      <c r="H211" s="43"/>
      <c r="I211" s="43"/>
      <c r="J211" s="43"/>
      <c r="K211" s="43"/>
      <c r="L211" s="43"/>
      <c r="M211" s="43"/>
      <c r="N211" s="43"/>
      <c r="O211" s="43"/>
      <c r="P211" s="43"/>
      <c r="Q211" s="60"/>
      <c r="R211" s="60"/>
      <c r="S211" s="60">
        <f t="shared" ref="S211" si="482">(S175-S188)/(S104)</f>
        <v>9.8812715434699355E-2</v>
      </c>
      <c r="T211" s="60">
        <f t="shared" ref="T211" si="483">(T175-T188)/(T104)</f>
        <v>0.12314792324508136</v>
      </c>
      <c r="U211" s="60">
        <f t="shared" ref="U211" si="484">(U175-U188)/(U104)</f>
        <v>0.10332996972754793</v>
      </c>
      <c r="V211" s="60">
        <f t="shared" ref="V211:W211" si="485">(V175-V188)/(V104)</f>
        <v>0.11521547933157432</v>
      </c>
      <c r="W211" s="60">
        <f t="shared" si="485"/>
        <v>0.11328863675434073</v>
      </c>
      <c r="X211" s="60">
        <f t="shared" ref="X211" si="486">(X175-X188)/(X104)</f>
        <v>0.11749392572023602</v>
      </c>
      <c r="Y211" s="60">
        <f t="shared" ref="Y211" si="487">(Y175-Y188)/(Y104)</f>
        <v>0.12407769914169553</v>
      </c>
      <c r="Z211" s="60">
        <f t="shared" ref="Z211:AN211" si="488">(Z175-Z188)/(Z104)</f>
        <v>0.125388343482043</v>
      </c>
      <c r="AA211" s="60">
        <f t="shared" si="488"/>
        <v>0.11506790717570313</v>
      </c>
      <c r="AB211" s="60">
        <f t="shared" si="488"/>
        <v>9.9531066822977729E-2</v>
      </c>
      <c r="AC211" s="60">
        <f t="shared" si="488"/>
        <v>8.861671469740634E-2</v>
      </c>
      <c r="AD211" s="60">
        <f t="shared" ref="AD211" si="489">(AD175-AD188)/(AD104)</f>
        <v>7.6386546261402649E-2</v>
      </c>
      <c r="AE211" s="60">
        <f t="shared" ref="AE211" ca="1" si="490">(AE175-AE188)/(AE104)</f>
        <v>7.3506830564658066E-2</v>
      </c>
      <c r="AF211" s="60">
        <f t="shared" ca="1" si="488"/>
        <v>7.0532374626413652E-2</v>
      </c>
      <c r="AG211" s="60">
        <f t="shared" ca="1" si="488"/>
        <v>6.7862158468071851E-2</v>
      </c>
      <c r="AH211" s="60">
        <f t="shared" ca="1" si="488"/>
        <v>6.5110280381471611E-2</v>
      </c>
      <c r="AI211" s="60">
        <f t="shared" ca="1" si="488"/>
        <v>6.2606188354339065E-2</v>
      </c>
      <c r="AJ211" s="60">
        <f t="shared" ca="1" si="488"/>
        <v>6.0015131190353094E-2</v>
      </c>
      <c r="AK211" s="60">
        <f t="shared" ca="1" si="488"/>
        <v>5.7637478711861048E-2</v>
      </c>
      <c r="AL211" s="60">
        <f t="shared" ca="1" si="488"/>
        <v>5.5713149204224807E-2</v>
      </c>
      <c r="AM211" s="60">
        <f t="shared" ca="1" si="488"/>
        <v>5.3924897605307907E-2</v>
      </c>
      <c r="AN211" s="60">
        <f t="shared" ca="1" si="488"/>
        <v>5.2256135881177841E-2</v>
      </c>
      <c r="AO211" s="6"/>
      <c r="AP211" s="43"/>
      <c r="AQ211" s="43"/>
      <c r="AR211" s="43"/>
      <c r="AS211" s="15">
        <f ca="1">+AVERAGE(AD211:AM211)</f>
        <v>6.432950353681037E-2</v>
      </c>
      <c r="AT211" s="15">
        <f>+AVERAGE(T211:AC211)</f>
        <v>0.1125157666098606</v>
      </c>
    </row>
    <row r="212" spans="1:46" outlineLevel="1">
      <c r="E212" s="45" t="s">
        <v>241</v>
      </c>
      <c r="H212" s="43"/>
      <c r="I212" s="43"/>
      <c r="J212" s="43"/>
      <c r="K212" s="43"/>
      <c r="L212" s="43"/>
      <c r="M212" s="43"/>
      <c r="N212" s="43"/>
      <c r="O212" s="43"/>
      <c r="P212" s="43"/>
      <c r="Q212" s="60"/>
      <c r="R212" s="60"/>
      <c r="S212" s="60">
        <f t="shared" ref="S212" si="491">S176/(S8)</f>
        <v>0.22222222222222221</v>
      </c>
      <c r="T212" s="60">
        <f t="shared" ref="T212" si="492">T176/(T8)</f>
        <v>0.25468164794007492</v>
      </c>
      <c r="U212" s="60">
        <f t="shared" ref="U212" si="493">U176/(U8)</f>
        <v>0.21406727828746178</v>
      </c>
      <c r="V212" s="60">
        <f t="shared" ref="V212:W212" si="494">V176/(V8)</f>
        <v>0.1306532663316583</v>
      </c>
      <c r="W212" s="60">
        <f t="shared" si="494"/>
        <v>9.7457627118644072E-2</v>
      </c>
      <c r="X212" s="60">
        <f t="shared" ref="X212" si="495">X176/(X8)</f>
        <v>8.7741935483870964E-2</v>
      </c>
      <c r="Y212" s="60">
        <f t="shared" ref="Y212" si="496">Y176/(Y8)</f>
        <v>7.5910931174089064E-2</v>
      </c>
      <c r="Z212" s="60">
        <f t="shared" ref="Z212:AN212" si="497">Z176/(Z8)</f>
        <v>7.8417266187050361E-2</v>
      </c>
      <c r="AA212" s="60">
        <f t="shared" si="497"/>
        <v>6.8104426787741201E-2</v>
      </c>
      <c r="AB212" s="60">
        <f t="shared" si="497"/>
        <v>7.4940047961630701E-2</v>
      </c>
      <c r="AC212" s="60">
        <f t="shared" si="497"/>
        <v>7.6887013595874354E-2</v>
      </c>
      <c r="AD212" s="60">
        <f t="shared" si="497"/>
        <v>7.525001511567371E-2</v>
      </c>
      <c r="AE212" s="60">
        <f t="shared" ca="1" si="497"/>
        <v>6.7039932753619594E-2</v>
      </c>
      <c r="AF212" s="60">
        <f t="shared" ca="1" si="497"/>
        <v>6.1021625216063198E-2</v>
      </c>
      <c r="AG212" s="60">
        <f t="shared" ca="1" si="497"/>
        <v>5.5854325040886846E-2</v>
      </c>
      <c r="AH212" s="60">
        <f t="shared" ca="1" si="497"/>
        <v>5.0978661495683746E-2</v>
      </c>
      <c r="AI212" s="60">
        <f t="shared" ca="1" si="497"/>
        <v>4.6739319041421576E-2</v>
      </c>
      <c r="AJ212" s="60">
        <f t="shared" ca="1" si="497"/>
        <v>4.2698980520687595E-2</v>
      </c>
      <c r="AK212" s="60">
        <f t="shared" ca="1" si="497"/>
        <v>3.9155884013658271E-2</v>
      </c>
      <c r="AL212" s="60">
        <f t="shared" ca="1" si="497"/>
        <v>3.6303954774982404E-2</v>
      </c>
      <c r="AM212" s="60">
        <f t="shared" ca="1" si="497"/>
        <v>3.3762388363273756E-2</v>
      </c>
      <c r="AN212" s="60">
        <f t="shared" ca="1" si="497"/>
        <v>3.1486394738707554E-2</v>
      </c>
      <c r="AO212" s="6"/>
      <c r="AP212" s="43"/>
      <c r="AQ212" s="43"/>
      <c r="AR212" s="43"/>
      <c r="AS212" s="15">
        <f ca="1">+AVERAGE(AD212:AM212)</f>
        <v>5.088050863359507E-2</v>
      </c>
      <c r="AT212" s="15">
        <f>+AVERAGE(T212:AC212)</f>
        <v>0.11588614408680957</v>
      </c>
    </row>
    <row r="213" spans="1:46" outlineLevel="1">
      <c r="E213" s="45" t="s">
        <v>240</v>
      </c>
      <c r="H213" s="43"/>
      <c r="I213" s="43"/>
      <c r="J213" s="43"/>
      <c r="K213" s="43"/>
      <c r="L213" s="43"/>
      <c r="M213" s="43"/>
      <c r="N213" s="43"/>
      <c r="O213" s="43"/>
      <c r="P213" s="43"/>
      <c r="Q213" s="60"/>
      <c r="R213" s="60"/>
      <c r="S213" s="60">
        <f t="shared" ref="S213" si="498">(S177-S190-S191)/(S104)</f>
        <v>-3.2171581769436998E-2</v>
      </c>
      <c r="T213" s="60">
        <f t="shared" ref="T213" si="499">(T177-T190-T191)/(T104)</f>
        <v>-1.4330823415108088E-2</v>
      </c>
      <c r="U213" s="60">
        <f t="shared" ref="U213" si="500">(U177-U190-U191)/(U104)</f>
        <v>-1.5539858728557013E-2</v>
      </c>
      <c r="V213" s="60">
        <f t="shared" ref="V213:W213" si="501">(V177-V190-V191)/(V104)</f>
        <v>-3.6059806508355323E-2</v>
      </c>
      <c r="W213" s="60">
        <f t="shared" si="501"/>
        <v>-4.1086470689358778E-2</v>
      </c>
      <c r="X213" s="60">
        <f t="shared" ref="X213" si="502">(X177-X190-X191)/(X104)</f>
        <v>-4.9114890662964247E-2</v>
      </c>
      <c r="Y213" s="60">
        <f t="shared" ref="Y213" si="503">(Y177-Y190-Y191)/(Y104)</f>
        <v>-6.3845806354464685E-2</v>
      </c>
      <c r="Z213" s="60">
        <f t="shared" ref="Z213:AN213" si="504">(Z177-Z190-Z191)/(Z104)</f>
        <v>-7.6177457437554372E-2</v>
      </c>
      <c r="AA213" s="60">
        <f t="shared" si="504"/>
        <v>-6.4912843546144794E-2</v>
      </c>
      <c r="AB213" s="60">
        <f t="shared" si="504"/>
        <v>-4.0445486518171161E-2</v>
      </c>
      <c r="AC213" s="60">
        <f t="shared" si="504"/>
        <v>-7.3589954713874028E-2</v>
      </c>
      <c r="AD213" s="60">
        <f t="shared" ref="AD213" si="505">(AD177-AD190-AD191)/(AD104)</f>
        <v>-6.2881280734586542E-2</v>
      </c>
      <c r="AE213" s="60">
        <f t="shared" ref="AE213" ca="1" si="506">(AE177-AE190-AE191)/(AE104)</f>
        <v>-5.7116666869698622E-2</v>
      </c>
      <c r="AF213" s="60">
        <f t="shared" ca="1" si="504"/>
        <v>-5.3823575892083558E-2</v>
      </c>
      <c r="AG213" s="60">
        <f t="shared" ca="1" si="504"/>
        <v>-5.0904808602890553E-2</v>
      </c>
      <c r="AH213" s="60">
        <f t="shared" ca="1" si="504"/>
        <v>-4.7885567949566325E-2</v>
      </c>
      <c r="AI213" s="60">
        <f t="shared" ca="1" si="504"/>
        <v>-4.5171192727545037E-2</v>
      </c>
      <c r="AJ213" s="60">
        <f t="shared" ca="1" si="504"/>
        <v>-4.2349819299038305E-2</v>
      </c>
      <c r="AK213" s="60">
        <f t="shared" ca="1" si="504"/>
        <v>-3.9791009921249107E-2</v>
      </c>
      <c r="AL213" s="60">
        <f t="shared" ca="1" si="504"/>
        <v>-3.7789949850771082E-2</v>
      </c>
      <c r="AM213" s="60">
        <f t="shared" ca="1" si="504"/>
        <v>-3.5956314252927418E-2</v>
      </c>
      <c r="AN213" s="60">
        <f t="shared" ca="1" si="504"/>
        <v>-3.426969391611772E-2</v>
      </c>
      <c r="AO213" s="6"/>
      <c r="AP213" s="43"/>
      <c r="AQ213" s="43"/>
      <c r="AR213" s="43"/>
      <c r="AS213" s="15">
        <f ca="1">+AVERAGE(AD213:AM213)</f>
        <v>-4.7367018610035658E-2</v>
      </c>
      <c r="AT213" s="15">
        <f>+AVERAGE(T213:AC213)</f>
        <v>-4.7510339857455244E-2</v>
      </c>
    </row>
    <row r="214" spans="1:46" outlineLevel="1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6"/>
      <c r="AB214" s="43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43"/>
      <c r="AQ214" s="43"/>
      <c r="AR214" s="43"/>
    </row>
    <row r="215" spans="1:46" outlineLevel="1">
      <c r="E215" t="s">
        <v>156</v>
      </c>
      <c r="H215" s="43"/>
      <c r="I215" s="43"/>
      <c r="J215" s="43"/>
      <c r="K215" s="43"/>
      <c r="L215" s="43"/>
      <c r="M215" s="43"/>
      <c r="N215" s="43"/>
      <c r="O215" s="43"/>
      <c r="P215" s="43"/>
      <c r="Q215" s="6"/>
      <c r="R215" s="6"/>
      <c r="S215" s="6">
        <f t="shared" ref="S215:AB215" si="507">+S209-R209</f>
        <v>218</v>
      </c>
      <c r="T215" s="6">
        <f t="shared" si="507"/>
        <v>298</v>
      </c>
      <c r="U215" s="6">
        <f t="shared" si="507"/>
        <v>-11</v>
      </c>
      <c r="V215" s="6">
        <f t="shared" si="507"/>
        <v>23</v>
      </c>
      <c r="W215" s="6">
        <f t="shared" si="507"/>
        <v>-39</v>
      </c>
      <c r="X215" s="6">
        <f t="shared" si="507"/>
        <v>-27</v>
      </c>
      <c r="Y215" s="6">
        <f t="shared" si="507"/>
        <v>13</v>
      </c>
      <c r="Z215" s="6">
        <f t="shared" si="507"/>
        <v>30</v>
      </c>
      <c r="AA215" s="6">
        <f t="shared" si="507"/>
        <v>84</v>
      </c>
      <c r="AB215" s="6">
        <f t="shared" si="507"/>
        <v>40</v>
      </c>
      <c r="AC215" s="6">
        <f t="shared" ref="AC215:AN215" si="508">+AC209-AB209</f>
        <v>-319</v>
      </c>
      <c r="AD215" s="6">
        <f t="shared" si="508"/>
        <v>8.0801502739263356</v>
      </c>
      <c r="AE215" s="6">
        <f t="shared" ca="1" si="508"/>
        <v>54.737970878155693</v>
      </c>
      <c r="AF215" s="6">
        <f t="shared" ca="1" si="508"/>
        <v>17.653358254409284</v>
      </c>
      <c r="AG215" s="6">
        <f t="shared" ca="1" si="508"/>
        <v>16.986981656521266</v>
      </c>
      <c r="AH215" s="6">
        <f t="shared" ca="1" si="508"/>
        <v>19.825499222400538</v>
      </c>
      <c r="AI215" s="6">
        <f t="shared" ca="1" si="508"/>
        <v>19.49926926079138</v>
      </c>
      <c r="AJ215" s="6">
        <f t="shared" ca="1" si="508"/>
        <v>23.007797884149909</v>
      </c>
      <c r="AK215" s="6">
        <f t="shared" ca="1" si="508"/>
        <v>23.047977238728663</v>
      </c>
      <c r="AL215" s="6">
        <f t="shared" ca="1" si="508"/>
        <v>18.84324111113142</v>
      </c>
      <c r="AM215" s="6">
        <f t="shared" ca="1" si="508"/>
        <v>18.519284078609019</v>
      </c>
      <c r="AN215" s="6">
        <f t="shared" ca="1" si="508"/>
        <v>18.197573818544697</v>
      </c>
      <c r="AO215" s="6"/>
      <c r="AP215" s="43"/>
      <c r="AQ215" s="43"/>
      <c r="AR215" s="43"/>
    </row>
    <row r="216" spans="1:46" outlineLevel="1">
      <c r="E216" t="s">
        <v>182</v>
      </c>
      <c r="H216" s="43"/>
      <c r="I216" s="43"/>
      <c r="J216" s="43"/>
      <c r="K216" s="43"/>
      <c r="L216" s="43"/>
      <c r="M216" s="43"/>
      <c r="N216" s="43"/>
      <c r="O216" s="43"/>
      <c r="P216" s="43"/>
      <c r="Q216" s="6"/>
      <c r="R216" s="6"/>
      <c r="S216" s="6">
        <f t="shared" ref="S216" si="509">-S151</f>
        <v>17</v>
      </c>
      <c r="T216" s="6">
        <f t="shared" ref="T216" si="510">-T151</f>
        <v>437</v>
      </c>
      <c r="U216" s="6">
        <f t="shared" ref="U216" si="511">-U151</f>
        <v>0</v>
      </c>
      <c r="V216" s="6">
        <f t="shared" ref="V216:W216" si="512">-V151</f>
        <v>135</v>
      </c>
      <c r="W216" s="6">
        <f t="shared" si="512"/>
        <v>92</v>
      </c>
      <c r="X216" s="6">
        <f t="shared" ref="X216" si="513">-X151</f>
        <v>-116</v>
      </c>
      <c r="Y216" s="6">
        <f t="shared" ref="Y216" si="514">-Y151</f>
        <v>-8</v>
      </c>
      <c r="Z216" s="6">
        <f t="shared" ref="Z216:AE216" si="515">-Z151</f>
        <v>46</v>
      </c>
      <c r="AA216" s="6">
        <f t="shared" si="515"/>
        <v>205</v>
      </c>
      <c r="AB216" s="6">
        <f t="shared" si="515"/>
        <v>3</v>
      </c>
      <c r="AC216" s="6">
        <f t="shared" si="515"/>
        <v>-351</v>
      </c>
      <c r="AD216" s="6">
        <f t="shared" si="515"/>
        <v>8.0801502739263356</v>
      </c>
      <c r="AE216" s="6">
        <f t="shared" ca="1" si="515"/>
        <v>54.737970878155693</v>
      </c>
      <c r="AF216" s="132">
        <f ca="1">AF215</f>
        <v>17.653358254409284</v>
      </c>
      <c r="AG216" s="132">
        <f t="shared" ref="AG216:AN216" ca="1" si="516">AG215</f>
        <v>16.986981656521266</v>
      </c>
      <c r="AH216" s="132">
        <f t="shared" ca="1" si="516"/>
        <v>19.825499222400538</v>
      </c>
      <c r="AI216" s="132">
        <f t="shared" ca="1" si="516"/>
        <v>19.49926926079138</v>
      </c>
      <c r="AJ216" s="132">
        <f t="shared" ca="1" si="516"/>
        <v>23.007797884149909</v>
      </c>
      <c r="AK216" s="132">
        <f t="shared" ca="1" si="516"/>
        <v>23.047977238728663</v>
      </c>
      <c r="AL216" s="132">
        <f t="shared" ca="1" si="516"/>
        <v>18.84324111113142</v>
      </c>
      <c r="AM216" s="132">
        <f t="shared" ca="1" si="516"/>
        <v>18.519284078609019</v>
      </c>
      <c r="AN216" s="132">
        <f t="shared" ca="1" si="516"/>
        <v>18.197573818544697</v>
      </c>
      <c r="AO216" s="6"/>
      <c r="AP216" s="43"/>
      <c r="AQ216" s="43"/>
      <c r="AR216" s="43"/>
    </row>
    <row r="217" spans="1:46" outlineLevel="1">
      <c r="E217" s="57" t="s">
        <v>176</v>
      </c>
      <c r="H217" s="43"/>
      <c r="I217" s="43"/>
      <c r="J217" s="43"/>
      <c r="K217" s="43"/>
      <c r="L217" s="43"/>
      <c r="M217" s="43"/>
      <c r="N217" s="43"/>
      <c r="O217" s="43"/>
      <c r="P217" s="43"/>
      <c r="Q217" s="6"/>
      <c r="R217" s="6"/>
      <c r="S217" s="6">
        <f t="shared" ref="S217" si="517">S215-S216</f>
        <v>201</v>
      </c>
      <c r="T217" s="6">
        <f t="shared" ref="T217" si="518">T215-T216</f>
        <v>-139</v>
      </c>
      <c r="U217" s="6">
        <f t="shared" ref="U217" si="519">U215-U216</f>
        <v>-11</v>
      </c>
      <c r="V217" s="6">
        <f t="shared" ref="V217:W217" si="520">V215-V216</f>
        <v>-112</v>
      </c>
      <c r="W217" s="6">
        <f t="shared" si="520"/>
        <v>-131</v>
      </c>
      <c r="X217" s="6">
        <f t="shared" ref="X217" si="521">X215-X216</f>
        <v>89</v>
      </c>
      <c r="Y217" s="6">
        <f t="shared" ref="Y217" si="522">Y215-Y216</f>
        <v>21</v>
      </c>
      <c r="Z217" s="6">
        <f t="shared" ref="Z217:AN217" si="523">Z215-Z216</f>
        <v>-16</v>
      </c>
      <c r="AA217" s="6">
        <f t="shared" si="523"/>
        <v>-121</v>
      </c>
      <c r="AB217" s="6">
        <f t="shared" si="523"/>
        <v>37</v>
      </c>
      <c r="AC217" s="6">
        <f t="shared" si="523"/>
        <v>32</v>
      </c>
      <c r="AD217" s="6">
        <f t="shared" si="523"/>
        <v>0</v>
      </c>
      <c r="AE217" s="6">
        <f t="shared" ca="1" si="523"/>
        <v>0</v>
      </c>
      <c r="AF217" s="6">
        <f t="shared" ca="1" si="523"/>
        <v>0</v>
      </c>
      <c r="AG217" s="6">
        <f t="shared" ca="1" si="523"/>
        <v>0</v>
      </c>
      <c r="AH217" s="6">
        <f t="shared" ca="1" si="523"/>
        <v>0</v>
      </c>
      <c r="AI217" s="6">
        <f t="shared" ca="1" si="523"/>
        <v>0</v>
      </c>
      <c r="AJ217" s="6">
        <f t="shared" ca="1" si="523"/>
        <v>0</v>
      </c>
      <c r="AK217" s="6">
        <f t="shared" ca="1" si="523"/>
        <v>0</v>
      </c>
      <c r="AL217" s="6">
        <f t="shared" ca="1" si="523"/>
        <v>0</v>
      </c>
      <c r="AM217" s="6">
        <f t="shared" ca="1" si="523"/>
        <v>0</v>
      </c>
      <c r="AN217" s="6">
        <f t="shared" ca="1" si="523"/>
        <v>0</v>
      </c>
      <c r="AO217" s="6"/>
      <c r="AP217" s="43"/>
      <c r="AQ217" s="43"/>
      <c r="AR217" s="43"/>
    </row>
    <row r="218" spans="1:46" s="3" customFormat="1">
      <c r="A218" s="263"/>
      <c r="B218" s="263"/>
      <c r="C218" s="21"/>
      <c r="D218"/>
      <c r="E218" s="101"/>
      <c r="F218" s="21"/>
      <c r="G218" s="21"/>
      <c r="H218" s="21"/>
      <c r="I218" s="21"/>
      <c r="J218" s="21"/>
      <c r="K218"/>
      <c r="L218"/>
      <c r="M218"/>
      <c r="N218"/>
      <c r="O218"/>
      <c r="P218"/>
      <c r="Q218"/>
      <c r="R218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39"/>
    </row>
    <row r="219" spans="1:46">
      <c r="C219" s="94" t="s">
        <v>147</v>
      </c>
      <c r="D219" s="249" t="s">
        <v>147</v>
      </c>
      <c r="E219" s="249"/>
      <c r="F219" s="249"/>
      <c r="G219" s="249"/>
      <c r="H219" s="249"/>
      <c r="I219" s="249"/>
      <c r="J219" s="249"/>
      <c r="K219" s="249"/>
      <c r="L219" s="249"/>
      <c r="M219" s="249"/>
      <c r="N219" s="249"/>
      <c r="O219" s="249"/>
      <c r="P219" s="249"/>
      <c r="Q219" s="249"/>
      <c r="R219" s="249"/>
      <c r="S219" s="249"/>
      <c r="T219" s="249"/>
      <c r="U219" s="249"/>
      <c r="V219" s="249"/>
      <c r="W219" s="249"/>
      <c r="X219" s="249"/>
      <c r="Y219" s="249"/>
      <c r="Z219" s="249"/>
      <c r="AA219" s="249"/>
      <c r="AB219" s="249"/>
      <c r="AC219" s="249"/>
      <c r="AD219" s="249"/>
      <c r="AE219" s="249"/>
      <c r="AF219" s="249"/>
      <c r="AG219" s="249"/>
      <c r="AH219" s="249"/>
      <c r="AI219" s="249"/>
      <c r="AJ219" s="249"/>
      <c r="AK219" s="249"/>
      <c r="AL219" s="249"/>
      <c r="AM219" s="249"/>
      <c r="AN219" s="249"/>
    </row>
    <row r="220" spans="1:46">
      <c r="D220" s="258"/>
      <c r="E220" s="259" t="s">
        <v>114</v>
      </c>
      <c r="F220" s="258"/>
      <c r="G220" s="258"/>
      <c r="H220" s="258"/>
      <c r="I220" s="258"/>
      <c r="J220" s="258"/>
      <c r="K220" s="258"/>
      <c r="L220" s="258"/>
      <c r="M220" s="258"/>
      <c r="N220" s="258"/>
      <c r="O220" s="258"/>
      <c r="P220" s="258"/>
      <c r="Q220" s="258"/>
      <c r="R220" s="258"/>
      <c r="S220" s="258"/>
      <c r="T220" s="258"/>
      <c r="U220" s="258"/>
      <c r="V220" s="258"/>
      <c r="W220" s="258"/>
      <c r="X220" s="258"/>
      <c r="Y220" s="258"/>
      <c r="Z220" s="258"/>
      <c r="AA220" s="258"/>
      <c r="AB220" s="258"/>
      <c r="AC220" s="258"/>
      <c r="AD220" s="258"/>
      <c r="AE220" s="258"/>
      <c r="AF220" s="260"/>
      <c r="AG220" s="258"/>
      <c r="AH220" s="258"/>
      <c r="AI220" s="258"/>
      <c r="AJ220" s="258"/>
      <c r="AK220" s="258"/>
      <c r="AL220" s="258"/>
      <c r="AM220" s="258"/>
      <c r="AN220" s="258"/>
    </row>
    <row r="221" spans="1:46" ht="5.0999999999999996" customHeight="1"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40"/>
      <c r="Y221" s="40"/>
      <c r="Z221" s="40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6"/>
    </row>
    <row r="222" spans="1:46" s="3" customFormat="1" outlineLevel="1">
      <c r="A222" s="263"/>
      <c r="B222" s="263"/>
      <c r="C222" s="21"/>
      <c r="D222"/>
      <c r="E222" s="101" t="s">
        <v>115</v>
      </c>
      <c r="F222"/>
      <c r="G222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>
        <f t="shared" ref="S222:AC222" si="524">S187+S194</f>
        <v>3042</v>
      </c>
      <c r="T222" s="49">
        <f t="shared" si="524"/>
        <v>7309</v>
      </c>
      <c r="U222" s="49">
        <f t="shared" si="524"/>
        <v>7173</v>
      </c>
      <c r="V222" s="49">
        <f t="shared" si="524"/>
        <v>8052</v>
      </c>
      <c r="W222" s="49">
        <f t="shared" si="524"/>
        <v>8162</v>
      </c>
      <c r="X222" s="49">
        <f t="shared" si="524"/>
        <v>7790</v>
      </c>
      <c r="Y222" s="49">
        <f t="shared" si="524"/>
        <v>9440</v>
      </c>
      <c r="Z222" s="49">
        <f t="shared" si="524"/>
        <v>11747</v>
      </c>
      <c r="AA222" s="49">
        <f t="shared" si="524"/>
        <v>11428</v>
      </c>
      <c r="AB222" s="49">
        <f t="shared" si="524"/>
        <v>9682</v>
      </c>
      <c r="AC222" s="49">
        <f t="shared" si="524"/>
        <v>9685</v>
      </c>
      <c r="AD222" s="68">
        <f ca="1">AD227*AD228</f>
        <v>11454.740488160565</v>
      </c>
      <c r="AE222" s="68">
        <f ca="1">AE227*AE228</f>
        <v>13215.660035468682</v>
      </c>
      <c r="AF222" s="68">
        <f ca="1">AF227*AF228</f>
        <v>13965.821344973998</v>
      </c>
      <c r="AG222" s="68">
        <f t="shared" ref="AG222:AN222" ca="1" si="525">AG227*AG228</f>
        <v>14748.434485452724</v>
      </c>
      <c r="AH222" s="68">
        <f t="shared" ca="1" si="525"/>
        <v>15638.76610891651</v>
      </c>
      <c r="AI222" s="68">
        <f t="shared" ca="1" si="525"/>
        <v>16570.123165044937</v>
      </c>
      <c r="AJ222" s="68">
        <f t="shared" ca="1" si="525"/>
        <v>17631.709954503916</v>
      </c>
      <c r="AK222" s="68">
        <f t="shared" ca="1" si="525"/>
        <v>18749.281898199071</v>
      </c>
      <c r="AL222" s="68">
        <f t="shared" ca="1" si="525"/>
        <v>19807.839591170716</v>
      </c>
      <c r="AM222" s="68">
        <f t="shared" ca="1" si="525"/>
        <v>20885.046584315198</v>
      </c>
      <c r="AN222" s="68">
        <f t="shared" ca="1" si="525"/>
        <v>21741.940207824737</v>
      </c>
      <c r="AO222" s="39"/>
      <c r="AP222" s="160">
        <f ca="1">+(AM222/AC222)^(0.1)-1</f>
        <v>7.9875236993068421E-2</v>
      </c>
      <c r="AQ222" s="160">
        <f t="shared" ref="AQ222" si="526">+(AC222/S222)^(1/10)-1</f>
        <v>0.12277838046576228</v>
      </c>
    </row>
    <row r="223" spans="1:46" s="3" customFormat="1" outlineLevel="1">
      <c r="A223" s="263"/>
      <c r="B223" s="263"/>
      <c r="C223" s="21"/>
      <c r="D223"/>
      <c r="E223" s="146" t="s">
        <v>117</v>
      </c>
      <c r="F223"/>
      <c r="G223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>
        <f t="shared" ref="S223:AC223" si="527">AVERAGE(R222:S222)</f>
        <v>3042</v>
      </c>
      <c r="T223" s="6">
        <f t="shared" si="527"/>
        <v>5175.5</v>
      </c>
      <c r="U223" s="6">
        <f t="shared" si="527"/>
        <v>7241</v>
      </c>
      <c r="V223" s="6">
        <f t="shared" si="527"/>
        <v>7612.5</v>
      </c>
      <c r="W223" s="6">
        <f t="shared" si="527"/>
        <v>8107</v>
      </c>
      <c r="X223" s="6">
        <f t="shared" si="527"/>
        <v>7976</v>
      </c>
      <c r="Y223" s="6">
        <f t="shared" si="527"/>
        <v>8615</v>
      </c>
      <c r="Z223" s="6">
        <f t="shared" si="527"/>
        <v>10593.5</v>
      </c>
      <c r="AA223" s="6">
        <f t="shared" si="527"/>
        <v>11587.5</v>
      </c>
      <c r="AB223" s="6">
        <f t="shared" si="527"/>
        <v>10555</v>
      </c>
      <c r="AC223" s="6">
        <f t="shared" si="527"/>
        <v>9683.5</v>
      </c>
      <c r="AD223" s="6">
        <f t="shared" ref="AD223:AN223" ca="1" si="528">AVERAGE(AC222:AD222)</f>
        <v>10569.870244080283</v>
      </c>
      <c r="AE223" s="6">
        <f t="shared" ca="1" si="528"/>
        <v>12335.200261814623</v>
      </c>
      <c r="AF223" s="6">
        <f t="shared" ca="1" si="528"/>
        <v>13590.740690221341</v>
      </c>
      <c r="AG223" s="6">
        <f t="shared" ca="1" si="528"/>
        <v>14357.127915213361</v>
      </c>
      <c r="AH223" s="6">
        <f t="shared" ca="1" si="528"/>
        <v>15193.600297184617</v>
      </c>
      <c r="AI223" s="6">
        <f t="shared" ca="1" si="528"/>
        <v>16104.444636980723</v>
      </c>
      <c r="AJ223" s="6">
        <f t="shared" ca="1" si="528"/>
        <v>17100.916559774429</v>
      </c>
      <c r="AK223" s="6">
        <f t="shared" ca="1" si="528"/>
        <v>18190.495926351494</v>
      </c>
      <c r="AL223" s="6">
        <f t="shared" ca="1" si="528"/>
        <v>19278.560744684895</v>
      </c>
      <c r="AM223" s="6">
        <f t="shared" ca="1" si="528"/>
        <v>20346.443087742955</v>
      </c>
      <c r="AN223" s="6">
        <f t="shared" ca="1" si="528"/>
        <v>21313.493396069967</v>
      </c>
      <c r="AO223" s="39"/>
    </row>
    <row r="224" spans="1:46" s="3" customFormat="1" outlineLevel="1">
      <c r="A224" s="263"/>
      <c r="B224" s="263"/>
      <c r="C224" s="21"/>
      <c r="D224"/>
      <c r="E224" s="42" t="s">
        <v>68</v>
      </c>
      <c r="F224"/>
      <c r="G224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>
        <f t="shared" ref="S224" si="529">S258</f>
        <v>228</v>
      </c>
      <c r="T224" s="6">
        <f t="shared" ref="T224" si="530">T258</f>
        <v>512</v>
      </c>
      <c r="U224" s="6">
        <f t="shared" ref="U224" si="531">U258</f>
        <v>475</v>
      </c>
      <c r="V224" s="6">
        <f t="shared" ref="V224" si="532">V258</f>
        <v>555</v>
      </c>
      <c r="W224" s="6">
        <f t="shared" ref="W224" si="533">W258</f>
        <v>567</v>
      </c>
      <c r="X224" s="6">
        <f t="shared" ref="X224" si="534">X258</f>
        <v>511</v>
      </c>
      <c r="Y224" s="6">
        <f t="shared" ref="Y224:AB224" si="535">Y258</f>
        <v>464</v>
      </c>
      <c r="Z224" s="6">
        <f t="shared" si="535"/>
        <v>481</v>
      </c>
      <c r="AA224" s="6">
        <f t="shared" si="535"/>
        <v>648</v>
      </c>
      <c r="AB224" s="6">
        <f t="shared" si="535"/>
        <v>669</v>
      </c>
      <c r="AC224" s="6">
        <f>AC258</f>
        <v>424</v>
      </c>
      <c r="AD224" s="132">
        <f t="shared" ref="AD224:AN224" ca="1" si="536">AD223*AD225</f>
        <v>475.64416098361272</v>
      </c>
      <c r="AE224" s="132">
        <f t="shared" ca="1" si="536"/>
        <v>555.08401178165798</v>
      </c>
      <c r="AF224" s="132">
        <f t="shared" ca="1" si="536"/>
        <v>611.5833310599603</v>
      </c>
      <c r="AG224" s="132">
        <f t="shared" ca="1" si="536"/>
        <v>646.07075618460124</v>
      </c>
      <c r="AH224" s="132">
        <f t="shared" ca="1" si="536"/>
        <v>683.71201337330774</v>
      </c>
      <c r="AI224" s="132">
        <f t="shared" ca="1" si="536"/>
        <v>724.7000086641325</v>
      </c>
      <c r="AJ224" s="132">
        <f t="shared" ca="1" si="536"/>
        <v>769.54124518984929</v>
      </c>
      <c r="AK224" s="132">
        <f t="shared" ca="1" si="536"/>
        <v>818.57231668581721</v>
      </c>
      <c r="AL224" s="132">
        <f t="shared" ca="1" si="536"/>
        <v>867.53523351082026</v>
      </c>
      <c r="AM224" s="132">
        <f t="shared" ca="1" si="536"/>
        <v>915.58993894843297</v>
      </c>
      <c r="AN224" s="132">
        <f t="shared" ca="1" si="536"/>
        <v>959.10720282314844</v>
      </c>
      <c r="AO224" s="39"/>
    </row>
    <row r="225" spans="1:41" s="3" customFormat="1" outlineLevel="1">
      <c r="A225" s="263"/>
      <c r="B225" s="263"/>
      <c r="C225" s="21"/>
      <c r="D225"/>
      <c r="E225" s="45" t="s">
        <v>118</v>
      </c>
      <c r="F225"/>
      <c r="G225"/>
      <c r="H225" s="6"/>
      <c r="I225" s="6"/>
      <c r="J225" s="6"/>
      <c r="K225" s="6"/>
      <c r="L225" s="6"/>
      <c r="M225" s="6"/>
      <c r="N225" s="6"/>
      <c r="O225" s="6"/>
      <c r="P225" s="6"/>
      <c r="Q225" s="60"/>
      <c r="R225" s="60"/>
      <c r="S225" s="60">
        <f t="shared" ref="S225" si="537">IFERROR(S224/S223,"na")</f>
        <v>7.4950690335305714E-2</v>
      </c>
      <c r="T225" s="60">
        <f t="shared" ref="T225" si="538">IFERROR(T224/T223,"na")</f>
        <v>9.8927639841561207E-2</v>
      </c>
      <c r="U225" s="60">
        <f t="shared" ref="U225" si="539">IFERROR(U224/U223,"na")</f>
        <v>6.5598674216268471E-2</v>
      </c>
      <c r="V225" s="60">
        <f t="shared" ref="V225" si="540">IFERROR(V224/V223,"na")</f>
        <v>7.2906403940886697E-2</v>
      </c>
      <c r="W225" s="60">
        <f t="shared" ref="W225" si="541">IFERROR(W224/W223,"na")</f>
        <v>6.9939558406315536E-2</v>
      </c>
      <c r="X225" s="60">
        <f t="shared" ref="X225:Y225" si="542">IFERROR(X224/X223,"na")</f>
        <v>6.4067201604814439E-2</v>
      </c>
      <c r="Y225" s="60">
        <f t="shared" si="542"/>
        <v>5.3859547301218808E-2</v>
      </c>
      <c r="Z225" s="60">
        <f t="shared" ref="Z225:AC225" si="543">IFERROR(Z224/Z223,"na")</f>
        <v>4.5405201302685612E-2</v>
      </c>
      <c r="AA225" s="60">
        <f t="shared" si="543"/>
        <v>5.5922330097087379E-2</v>
      </c>
      <c r="AB225" s="60">
        <f t="shared" si="543"/>
        <v>6.3382283278067261E-2</v>
      </c>
      <c r="AC225" s="60">
        <f t="shared" si="543"/>
        <v>4.378582124231941E-2</v>
      </c>
      <c r="AD225" s="188">
        <v>4.4999999999999998E-2</v>
      </c>
      <c r="AE225" s="279">
        <f t="shared" ref="AE225" si="544">AD225</f>
        <v>4.4999999999999998E-2</v>
      </c>
      <c r="AF225" s="279">
        <f t="shared" ref="AF225" si="545">AE225</f>
        <v>4.4999999999999998E-2</v>
      </c>
      <c r="AG225" s="279">
        <f t="shared" ref="AG225" si="546">AF225</f>
        <v>4.4999999999999998E-2</v>
      </c>
      <c r="AH225" s="279">
        <f t="shared" ref="AH225:AN225" si="547">AG225</f>
        <v>4.4999999999999998E-2</v>
      </c>
      <c r="AI225" s="279">
        <f t="shared" si="547"/>
        <v>4.4999999999999998E-2</v>
      </c>
      <c r="AJ225" s="279">
        <f t="shared" si="547"/>
        <v>4.4999999999999998E-2</v>
      </c>
      <c r="AK225" s="279">
        <f t="shared" si="547"/>
        <v>4.4999999999999998E-2</v>
      </c>
      <c r="AL225" s="279">
        <f t="shared" si="547"/>
        <v>4.4999999999999998E-2</v>
      </c>
      <c r="AM225" s="279">
        <f t="shared" si="547"/>
        <v>4.4999999999999998E-2</v>
      </c>
      <c r="AN225" s="279">
        <f t="shared" si="547"/>
        <v>4.4999999999999998E-2</v>
      </c>
      <c r="AO225" s="39"/>
    </row>
    <row r="226" spans="1:41" s="3" customFormat="1" outlineLevel="1">
      <c r="A226" s="263"/>
      <c r="B226" s="263"/>
      <c r="C226" s="21"/>
      <c r="D226"/>
      <c r="E226" s="45" t="s">
        <v>116</v>
      </c>
      <c r="F226"/>
      <c r="G22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>
        <f t="shared" ref="S226:AN226" si="548">S222-S174</f>
        <v>3006</v>
      </c>
      <c r="T226" s="6">
        <f t="shared" si="548"/>
        <v>7203</v>
      </c>
      <c r="U226" s="6">
        <f t="shared" si="548"/>
        <v>6998</v>
      </c>
      <c r="V226" s="6">
        <f t="shared" si="548"/>
        <v>7894</v>
      </c>
      <c r="W226" s="6">
        <f t="shared" si="548"/>
        <v>7983</v>
      </c>
      <c r="X226" s="6">
        <f t="shared" si="548"/>
        <v>7478</v>
      </c>
      <c r="Y226" s="6">
        <f t="shared" si="548"/>
        <v>9088</v>
      </c>
      <c r="Z226" s="6">
        <f t="shared" si="548"/>
        <v>11704</v>
      </c>
      <c r="AA226" s="6">
        <f t="shared" si="548"/>
        <v>11376</v>
      </c>
      <c r="AB226" s="6">
        <f t="shared" si="548"/>
        <v>9480</v>
      </c>
      <c r="AC226" s="6">
        <f t="shared" si="548"/>
        <v>9541</v>
      </c>
      <c r="AD226" s="6">
        <f t="shared" ca="1" si="548"/>
        <v>11029.612287644353</v>
      </c>
      <c r="AE226" s="6">
        <f t="shared" ca="1" si="548"/>
        <v>10042.832242722143</v>
      </c>
      <c r="AF226" s="6">
        <f t="shared" ca="1" si="548"/>
        <v>8992.7207106344977</v>
      </c>
      <c r="AG226" s="6">
        <f t="shared" ca="1" si="548"/>
        <v>7887.7687352938401</v>
      </c>
      <c r="AH226" s="6">
        <f t="shared" ca="1" si="548"/>
        <v>7233.3244490192683</v>
      </c>
      <c r="AI226" s="6">
        <f t="shared" ca="1" si="548"/>
        <v>7023.3055397434327</v>
      </c>
      <c r="AJ226" s="6">
        <f t="shared" ca="1" si="548"/>
        <v>7017.6020346636433</v>
      </c>
      <c r="AK226" s="6">
        <f t="shared" ca="1" si="548"/>
        <v>7067.1988706271877</v>
      </c>
      <c r="AL226" s="6">
        <f t="shared" ca="1" si="548"/>
        <v>7637.8745648786607</v>
      </c>
      <c r="AM226" s="6">
        <f t="shared" ca="1" si="548"/>
        <v>8217.2955160587735</v>
      </c>
      <c r="AN226" s="6">
        <f t="shared" ca="1" si="548"/>
        <v>8876.0041024134789</v>
      </c>
      <c r="AO226" s="39"/>
    </row>
    <row r="227" spans="1:41" s="3" customFormat="1" outlineLevel="1">
      <c r="A227" s="263"/>
      <c r="B227" s="263"/>
      <c r="C227" s="21"/>
      <c r="D227"/>
      <c r="E227" s="269" t="s">
        <v>263</v>
      </c>
      <c r="F227"/>
      <c r="G227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161">
        <v>929</v>
      </c>
      <c r="T227" s="161">
        <v>1739</v>
      </c>
      <c r="U227" s="161">
        <v>2293</v>
      </c>
      <c r="V227" s="161">
        <v>2718</v>
      </c>
      <c r="W227" s="161">
        <v>2832</v>
      </c>
      <c r="X227" s="161">
        <v>2759</v>
      </c>
      <c r="Y227" s="161">
        <v>3164</v>
      </c>
      <c r="Z227" s="161">
        <v>3863</v>
      </c>
      <c r="AA227" s="161">
        <v>4355</v>
      </c>
      <c r="AB227" s="161">
        <v>3932</v>
      </c>
      <c r="AC227" s="161">
        <v>4414</v>
      </c>
      <c r="AD227" s="6">
        <f t="shared" ref="AD227:AN227" ca="1" si="549">(AD25+AD23+AD24+AD20+AD12+AD15+AD16+AD148)</f>
        <v>5206.7002218911657</v>
      </c>
      <c r="AE227" s="6">
        <f t="shared" ca="1" si="549"/>
        <v>6062.2293740682062</v>
      </c>
      <c r="AF227" s="6">
        <f t="shared" ca="1" si="549"/>
        <v>6465.6580300805608</v>
      </c>
      <c r="AG227" s="6">
        <f t="shared" ca="1" si="549"/>
        <v>6891.7918156321239</v>
      </c>
      <c r="AH227" s="6">
        <f t="shared" ca="1" si="549"/>
        <v>7376.7764664700644</v>
      </c>
      <c r="AI227" s="6">
        <f t="shared" ca="1" si="549"/>
        <v>7890.534840497603</v>
      </c>
      <c r="AJ227" s="6">
        <f t="shared" ca="1" si="549"/>
        <v>8476.7836319730504</v>
      </c>
      <c r="AK227" s="6">
        <f t="shared" ca="1" si="549"/>
        <v>9101.5931544655814</v>
      </c>
      <c r="AL227" s="6">
        <f t="shared" ca="1" si="549"/>
        <v>9709.7252897895778</v>
      </c>
      <c r="AM227" s="6">
        <f t="shared" ca="1" si="549"/>
        <v>10339.131972433273</v>
      </c>
      <c r="AN227" s="6">
        <f t="shared" ca="1" si="549"/>
        <v>10870.970103912368</v>
      </c>
      <c r="AO227" s="39"/>
    </row>
    <row r="228" spans="1:41" s="3" customFormat="1" outlineLevel="1">
      <c r="A228" s="263"/>
      <c r="B228" s="263"/>
      <c r="C228" s="21"/>
      <c r="D228"/>
      <c r="E228" s="45" t="s">
        <v>264</v>
      </c>
      <c r="F228"/>
      <c r="G228"/>
      <c r="H228" s="6"/>
      <c r="I228" s="6"/>
      <c r="J228" s="6"/>
      <c r="K228" s="6"/>
      <c r="L228" s="6"/>
      <c r="M228" s="6"/>
      <c r="N228" s="6"/>
      <c r="O228" s="6"/>
      <c r="P228" s="6"/>
      <c r="Q228" s="102"/>
      <c r="R228" s="102"/>
      <c r="S228" s="102">
        <f t="shared" ref="S228:AC228" si="550">S222/S227</f>
        <v>3.2744886975242196</v>
      </c>
      <c r="T228" s="102">
        <f t="shared" si="550"/>
        <v>4.20299022426682</v>
      </c>
      <c r="U228" s="102">
        <f t="shared" si="550"/>
        <v>3.1282163105102487</v>
      </c>
      <c r="V228" s="102">
        <f t="shared" si="550"/>
        <v>2.9624724061810155</v>
      </c>
      <c r="W228" s="102">
        <f t="shared" si="550"/>
        <v>2.8820621468926553</v>
      </c>
      <c r="X228" s="102">
        <f t="shared" si="550"/>
        <v>2.8234867705690467</v>
      </c>
      <c r="Y228" s="102">
        <f t="shared" si="550"/>
        <v>2.9835651074589129</v>
      </c>
      <c r="Z228" s="102">
        <f t="shared" si="550"/>
        <v>3.0409008542583482</v>
      </c>
      <c r="AA228" s="102">
        <f t="shared" si="550"/>
        <v>2.6241102181400691</v>
      </c>
      <c r="AB228" s="102">
        <f t="shared" si="550"/>
        <v>2.4623601220752795</v>
      </c>
      <c r="AC228" s="102">
        <f t="shared" si="550"/>
        <v>2.1941549614861802</v>
      </c>
      <c r="AD228" s="217">
        <v>2.2000000000000002</v>
      </c>
      <c r="AE228" s="217">
        <f ca="1">+AVERAGE(AD228,AF228)</f>
        <v>2.1799999999999988</v>
      </c>
      <c r="AF228" s="217">
        <f t="shared" ref="AF228:AM228" ca="1" si="551">+AVERAGE(AE228,AG228)</f>
        <v>2.1599999999999979</v>
      </c>
      <c r="AG228" s="217">
        <f t="shared" ca="1" si="551"/>
        <v>2.139999999999997</v>
      </c>
      <c r="AH228" s="217">
        <f t="shared" ca="1" si="551"/>
        <v>2.1199999999999966</v>
      </c>
      <c r="AI228" s="217">
        <f t="shared" ca="1" si="551"/>
        <v>2.0999999999999965</v>
      </c>
      <c r="AJ228" s="217">
        <f t="shared" ca="1" si="551"/>
        <v>2.0799999999999965</v>
      </c>
      <c r="AK228" s="217">
        <f t="shared" ca="1" si="551"/>
        <v>2.0599999999999969</v>
      </c>
      <c r="AL228" s="217">
        <f t="shared" ca="1" si="551"/>
        <v>2.0399999999999978</v>
      </c>
      <c r="AM228" s="217">
        <f t="shared" ca="1" si="551"/>
        <v>2.0199999999999987</v>
      </c>
      <c r="AN228" s="217">
        <v>2</v>
      </c>
      <c r="AO228" s="39"/>
    </row>
    <row r="229" spans="1:41" s="3" customFormat="1" outlineLevel="1">
      <c r="A229" s="263"/>
      <c r="B229" s="263"/>
      <c r="C229" s="21"/>
      <c r="D229"/>
      <c r="E229" s="45" t="s">
        <v>49</v>
      </c>
      <c r="F229"/>
      <c r="G229"/>
      <c r="H229" s="6"/>
      <c r="I229" s="6"/>
      <c r="J229" s="6"/>
      <c r="K229" s="6"/>
      <c r="L229" s="6"/>
      <c r="M229" s="6"/>
      <c r="N229" s="6"/>
      <c r="O229" s="6"/>
      <c r="P229" s="6"/>
      <c r="Q229" s="102"/>
      <c r="R229" s="102"/>
      <c r="S229" s="102">
        <f t="shared" ref="S229" si="552">S226/S227</f>
        <v>3.2357373519913888</v>
      </c>
      <c r="T229" s="102">
        <f t="shared" ref="T229" si="553">T226/T227</f>
        <v>4.1420356526739504</v>
      </c>
      <c r="U229" s="102">
        <f t="shared" ref="U229" si="554">U226/U227</f>
        <v>3.0518970780636718</v>
      </c>
      <c r="V229" s="102">
        <f t="shared" ref="V229" si="555">V226/V227</f>
        <v>2.9043414275202353</v>
      </c>
      <c r="W229" s="102">
        <f t="shared" ref="W229" si="556">W226/W227</f>
        <v>2.8188559322033897</v>
      </c>
      <c r="X229" s="102">
        <f t="shared" ref="X229:Y229" si="557">X226/X227</f>
        <v>2.7104023196810441</v>
      </c>
      <c r="Y229" s="102">
        <f t="shared" si="557"/>
        <v>2.872313527180784</v>
      </c>
      <c r="Z229" s="102">
        <f t="shared" ref="Z229:AE229" si="558">Z226/Z227</f>
        <v>3.0297696091120891</v>
      </c>
      <c r="AA229" s="102">
        <f t="shared" si="558"/>
        <v>2.6121699196326063</v>
      </c>
      <c r="AB229" s="102">
        <f t="shared" si="558"/>
        <v>2.4109867751780265</v>
      </c>
      <c r="AC229" s="102">
        <f t="shared" si="558"/>
        <v>2.161531490711373</v>
      </c>
      <c r="AD229" s="102">
        <f t="shared" ca="1" si="558"/>
        <v>2.1183497834715368</v>
      </c>
      <c r="AE229" s="102">
        <f t="shared" ca="1" si="558"/>
        <v>1.6566235988498497</v>
      </c>
      <c r="AF229" s="102">
        <f t="shared" ref="AF229:AN229" ca="1" si="559">AF226/AF227</f>
        <v>1.3908438505094354</v>
      </c>
      <c r="AG229" s="102">
        <f t="shared" ca="1" si="559"/>
        <v>1.1445163966506675</v>
      </c>
      <c r="AH229" s="102">
        <f t="shared" ca="1" si="559"/>
        <v>0.98055356318537856</v>
      </c>
      <c r="AI229" s="102">
        <f t="shared" ca="1" si="559"/>
        <v>0.89009245655906899</v>
      </c>
      <c r="AJ229" s="102">
        <f t="shared" ca="1" si="559"/>
        <v>0.82786140821082055</v>
      </c>
      <c r="AK229" s="102">
        <f t="shared" ca="1" si="559"/>
        <v>0.77647932078350002</v>
      </c>
      <c r="AL229" s="102">
        <f t="shared" ca="1" si="559"/>
        <v>0.78662107700517481</v>
      </c>
      <c r="AM229" s="102">
        <f t="shared" ca="1" si="559"/>
        <v>0.79477615122508838</v>
      </c>
      <c r="AN229" s="102">
        <f t="shared" ca="1" si="559"/>
        <v>0.81648684685638884</v>
      </c>
      <c r="AO229" s="39"/>
    </row>
    <row r="230" spans="1:41" s="3" customFormat="1" outlineLevel="1">
      <c r="A230" s="263"/>
      <c r="B230" s="263"/>
      <c r="C230" s="21"/>
      <c r="D230"/>
      <c r="E230" s="45"/>
      <c r="F230"/>
      <c r="G230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39"/>
    </row>
    <row r="231" spans="1:41" s="3" customFormat="1" outlineLevel="1">
      <c r="A231" s="263"/>
      <c r="B231" s="263"/>
      <c r="C231" s="21"/>
      <c r="D231"/>
      <c r="E231" s="45" t="s">
        <v>297</v>
      </c>
      <c r="F231"/>
      <c r="G231" s="192">
        <v>8.9999999999999993E-3</v>
      </c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193">
        <v>843</v>
      </c>
      <c r="AD231" s="194">
        <f t="shared" ref="AD231:AN243" si="560">+AC231</f>
        <v>843</v>
      </c>
      <c r="AE231" s="195">
        <v>0</v>
      </c>
      <c r="AF231" s="194">
        <f t="shared" si="560"/>
        <v>0</v>
      </c>
      <c r="AG231" s="194">
        <f t="shared" si="560"/>
        <v>0</v>
      </c>
      <c r="AH231" s="194">
        <f t="shared" si="560"/>
        <v>0</v>
      </c>
      <c r="AI231" s="194">
        <f t="shared" si="560"/>
        <v>0</v>
      </c>
      <c r="AJ231" s="194">
        <f t="shared" si="560"/>
        <v>0</v>
      </c>
      <c r="AK231" s="194">
        <f t="shared" si="560"/>
        <v>0</v>
      </c>
      <c r="AL231" s="194">
        <f t="shared" si="560"/>
        <v>0</v>
      </c>
      <c r="AM231" s="194">
        <f t="shared" si="560"/>
        <v>0</v>
      </c>
      <c r="AN231" s="194">
        <f t="shared" si="560"/>
        <v>0</v>
      </c>
      <c r="AO231" s="39"/>
    </row>
    <row r="232" spans="1:41" s="3" customFormat="1" outlineLevel="1">
      <c r="A232" s="263"/>
      <c r="B232" s="263"/>
      <c r="C232" s="21"/>
      <c r="D232"/>
      <c r="E232" s="45" t="s">
        <v>298</v>
      </c>
      <c r="F232"/>
      <c r="G232" s="192">
        <v>1.4E-2</v>
      </c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193">
        <v>1029</v>
      </c>
      <c r="AD232" s="194">
        <f t="shared" si="560"/>
        <v>1029</v>
      </c>
      <c r="AE232" s="194">
        <f t="shared" si="560"/>
        <v>1029</v>
      </c>
      <c r="AF232" s="194">
        <f t="shared" si="560"/>
        <v>1029</v>
      </c>
      <c r="AG232" s="195">
        <v>0</v>
      </c>
      <c r="AH232" s="194">
        <f t="shared" si="560"/>
        <v>0</v>
      </c>
      <c r="AI232" s="194">
        <f t="shared" si="560"/>
        <v>0</v>
      </c>
      <c r="AJ232" s="194">
        <f t="shared" si="560"/>
        <v>0</v>
      </c>
      <c r="AK232" s="194">
        <f t="shared" si="560"/>
        <v>0</v>
      </c>
      <c r="AL232" s="194">
        <f t="shared" si="560"/>
        <v>0</v>
      </c>
      <c r="AM232" s="194">
        <f t="shared" si="560"/>
        <v>0</v>
      </c>
      <c r="AN232" s="194">
        <f t="shared" si="560"/>
        <v>0</v>
      </c>
      <c r="AO232" s="39"/>
    </row>
    <row r="233" spans="1:41" s="3" customFormat="1" outlineLevel="1">
      <c r="A233" s="263"/>
      <c r="B233" s="263"/>
      <c r="C233" s="21"/>
      <c r="D233"/>
      <c r="E233" s="45" t="s">
        <v>299</v>
      </c>
      <c r="F233"/>
      <c r="G233" s="192">
        <v>1.9E-2</v>
      </c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193">
        <v>962</v>
      </c>
      <c r="AD233" s="194">
        <f t="shared" si="560"/>
        <v>962</v>
      </c>
      <c r="AE233" s="194">
        <f t="shared" si="560"/>
        <v>962</v>
      </c>
      <c r="AF233" s="194">
        <f t="shared" si="560"/>
        <v>962</v>
      </c>
      <c r="AG233" s="194">
        <f t="shared" si="560"/>
        <v>962</v>
      </c>
      <c r="AH233" s="195">
        <v>0</v>
      </c>
      <c r="AI233" s="194">
        <f t="shared" si="560"/>
        <v>0</v>
      </c>
      <c r="AJ233" s="194">
        <f t="shared" si="560"/>
        <v>0</v>
      </c>
      <c r="AK233" s="194">
        <f t="shared" si="560"/>
        <v>0</v>
      </c>
      <c r="AL233" s="194">
        <f t="shared" si="560"/>
        <v>0</v>
      </c>
      <c r="AM233" s="194">
        <f t="shared" si="560"/>
        <v>0</v>
      </c>
      <c r="AN233" s="194">
        <f t="shared" si="560"/>
        <v>0</v>
      </c>
      <c r="AO233" s="39"/>
    </row>
    <row r="234" spans="1:41" s="3" customFormat="1" outlineLevel="1">
      <c r="A234" s="263"/>
      <c r="B234" s="263"/>
      <c r="C234" s="21"/>
      <c r="D234"/>
      <c r="E234" s="45" t="s">
        <v>300</v>
      </c>
      <c r="F234"/>
      <c r="G234" s="192">
        <v>5.8749999999999997E-2</v>
      </c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195">
        <v>0</v>
      </c>
      <c r="AD234" s="194">
        <f t="shared" si="560"/>
        <v>0</v>
      </c>
      <c r="AE234" s="194">
        <f t="shared" si="560"/>
        <v>0</v>
      </c>
      <c r="AF234" s="194">
        <f t="shared" si="560"/>
        <v>0</v>
      </c>
      <c r="AG234" s="194">
        <f t="shared" si="560"/>
        <v>0</v>
      </c>
      <c r="AH234" s="194">
        <f t="shared" si="560"/>
        <v>0</v>
      </c>
      <c r="AI234" s="194">
        <f t="shared" si="560"/>
        <v>0</v>
      </c>
      <c r="AJ234" s="194">
        <f t="shared" si="560"/>
        <v>0</v>
      </c>
      <c r="AK234" s="194">
        <f t="shared" si="560"/>
        <v>0</v>
      </c>
      <c r="AL234" s="194">
        <f t="shared" si="560"/>
        <v>0</v>
      </c>
      <c r="AM234" s="194">
        <f t="shared" si="560"/>
        <v>0</v>
      </c>
      <c r="AN234" s="194">
        <f t="shared" si="560"/>
        <v>0</v>
      </c>
      <c r="AO234" s="39"/>
    </row>
    <row r="235" spans="1:41" s="3" customFormat="1" outlineLevel="1">
      <c r="A235" s="263"/>
      <c r="B235" s="263"/>
      <c r="C235" s="21"/>
      <c r="D235"/>
      <c r="E235" s="45" t="s">
        <v>301</v>
      </c>
      <c r="F235"/>
      <c r="G235" s="192">
        <v>5.5E-2</v>
      </c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193">
        <v>995</v>
      </c>
      <c r="AD235" s="194">
        <f t="shared" si="560"/>
        <v>995</v>
      </c>
      <c r="AE235" s="194">
        <f t="shared" si="560"/>
        <v>995</v>
      </c>
      <c r="AF235" s="194">
        <f t="shared" si="560"/>
        <v>995</v>
      </c>
      <c r="AG235" s="194">
        <f t="shared" si="560"/>
        <v>995</v>
      </c>
      <c r="AH235" s="194">
        <f t="shared" si="560"/>
        <v>995</v>
      </c>
      <c r="AI235" s="194">
        <f t="shared" si="560"/>
        <v>995</v>
      </c>
      <c r="AJ235" s="195">
        <v>0</v>
      </c>
      <c r="AK235" s="194">
        <f t="shared" si="560"/>
        <v>0</v>
      </c>
      <c r="AL235" s="194">
        <f t="shared" si="560"/>
        <v>0</v>
      </c>
      <c r="AM235" s="194">
        <f t="shared" si="560"/>
        <v>0</v>
      </c>
      <c r="AN235" s="194">
        <f t="shared" si="560"/>
        <v>0</v>
      </c>
      <c r="AO235" s="39"/>
    </row>
    <row r="236" spans="1:41" s="3" customFormat="1" outlineLevel="1">
      <c r="A236" s="263"/>
      <c r="B236" s="263"/>
      <c r="C236" s="21"/>
      <c r="D236"/>
      <c r="E236" s="45" t="s">
        <v>302</v>
      </c>
      <c r="F236"/>
      <c r="G236" s="192">
        <v>3.875E-2</v>
      </c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193">
        <v>743</v>
      </c>
      <c r="AD236" s="194">
        <f t="shared" si="560"/>
        <v>743</v>
      </c>
      <c r="AE236" s="194">
        <f t="shared" si="560"/>
        <v>743</v>
      </c>
      <c r="AF236" s="194">
        <f t="shared" si="560"/>
        <v>743</v>
      </c>
      <c r="AG236" s="194">
        <f t="shared" si="560"/>
        <v>743</v>
      </c>
      <c r="AH236" s="194">
        <f t="shared" si="560"/>
        <v>743</v>
      </c>
      <c r="AI236" s="194">
        <f t="shared" si="560"/>
        <v>743</v>
      </c>
      <c r="AJ236" s="195">
        <v>0</v>
      </c>
      <c r="AK236" s="194">
        <f t="shared" si="560"/>
        <v>0</v>
      </c>
      <c r="AL236" s="194">
        <f t="shared" si="560"/>
        <v>0</v>
      </c>
      <c r="AM236" s="194">
        <f t="shared" si="560"/>
        <v>0</v>
      </c>
      <c r="AN236" s="194">
        <f t="shared" si="560"/>
        <v>0</v>
      </c>
      <c r="AO236" s="39"/>
    </row>
    <row r="237" spans="1:41" s="3" customFormat="1" outlineLevel="1">
      <c r="A237" s="263"/>
      <c r="B237" s="263"/>
      <c r="C237" s="21"/>
      <c r="D237"/>
      <c r="E237" s="45" t="s">
        <v>300</v>
      </c>
      <c r="F237"/>
      <c r="G237" s="192">
        <v>4.8750000000000002E-2</v>
      </c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193">
        <v>1656</v>
      </c>
      <c r="AD237" s="194">
        <f t="shared" si="560"/>
        <v>1656</v>
      </c>
      <c r="AE237" s="194">
        <f t="shared" si="560"/>
        <v>1656</v>
      </c>
      <c r="AF237" s="194">
        <f t="shared" si="560"/>
        <v>1656</v>
      </c>
      <c r="AG237" s="194">
        <f t="shared" si="560"/>
        <v>1656</v>
      </c>
      <c r="AH237" s="194">
        <f t="shared" si="560"/>
        <v>1656</v>
      </c>
      <c r="AI237" s="194">
        <f t="shared" si="560"/>
        <v>1656</v>
      </c>
      <c r="AJ237" s="194">
        <f t="shared" si="560"/>
        <v>1656</v>
      </c>
      <c r="AK237" s="195">
        <v>0</v>
      </c>
      <c r="AL237" s="194">
        <f t="shared" si="560"/>
        <v>0</v>
      </c>
      <c r="AM237" s="194">
        <f t="shared" si="560"/>
        <v>0</v>
      </c>
      <c r="AN237" s="194">
        <f t="shared" si="560"/>
        <v>0</v>
      </c>
      <c r="AO237" s="39"/>
    </row>
    <row r="238" spans="1:41" s="3" customFormat="1" outlineLevel="1">
      <c r="A238" s="263"/>
      <c r="B238" s="263"/>
      <c r="C238" s="21"/>
      <c r="D238"/>
      <c r="E238" s="45" t="s">
        <v>303</v>
      </c>
      <c r="F238"/>
      <c r="G238" s="192">
        <v>4.8750000000000002E-2</v>
      </c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193">
        <v>4</v>
      </c>
      <c r="AD238" s="194">
        <f t="shared" si="560"/>
        <v>4</v>
      </c>
      <c r="AE238" s="194">
        <f t="shared" si="560"/>
        <v>4</v>
      </c>
      <c r="AF238" s="194">
        <f t="shared" si="560"/>
        <v>4</v>
      </c>
      <c r="AG238" s="194">
        <f t="shared" si="560"/>
        <v>4</v>
      </c>
      <c r="AH238" s="194">
        <f t="shared" si="560"/>
        <v>4</v>
      </c>
      <c r="AI238" s="195">
        <v>0</v>
      </c>
      <c r="AJ238" s="194">
        <f t="shared" si="560"/>
        <v>0</v>
      </c>
      <c r="AK238" s="194">
        <f t="shared" si="560"/>
        <v>0</v>
      </c>
      <c r="AL238" s="194">
        <f t="shared" si="560"/>
        <v>0</v>
      </c>
      <c r="AM238" s="194">
        <f t="shared" si="560"/>
        <v>0</v>
      </c>
      <c r="AN238" s="194">
        <f t="shared" si="560"/>
        <v>0</v>
      </c>
      <c r="AO238" s="39"/>
    </row>
    <row r="239" spans="1:41" s="3" customFormat="1" outlineLevel="1">
      <c r="A239" s="263"/>
      <c r="B239" s="263"/>
      <c r="C239" s="21"/>
      <c r="D239"/>
      <c r="E239" s="45" t="s">
        <v>304</v>
      </c>
      <c r="F239"/>
      <c r="G239" s="192">
        <v>5.2499999999999998E-2</v>
      </c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193">
        <v>743</v>
      </c>
      <c r="AD239" s="194">
        <f t="shared" si="560"/>
        <v>743</v>
      </c>
      <c r="AE239" s="194">
        <f t="shared" si="560"/>
        <v>743</v>
      </c>
      <c r="AF239" s="194">
        <f t="shared" si="560"/>
        <v>743</v>
      </c>
      <c r="AG239" s="194">
        <f t="shared" si="560"/>
        <v>743</v>
      </c>
      <c r="AH239" s="194">
        <f t="shared" si="560"/>
        <v>743</v>
      </c>
      <c r="AI239" s="194">
        <f t="shared" si="560"/>
        <v>743</v>
      </c>
      <c r="AJ239" s="194">
        <f t="shared" si="560"/>
        <v>743</v>
      </c>
      <c r="AK239" s="194">
        <f t="shared" si="560"/>
        <v>743</v>
      </c>
      <c r="AL239" s="194">
        <f t="shared" si="560"/>
        <v>743</v>
      </c>
      <c r="AM239" s="195">
        <v>0</v>
      </c>
      <c r="AN239" s="194">
        <f t="shared" si="560"/>
        <v>0</v>
      </c>
      <c r="AO239" s="39"/>
    </row>
    <row r="240" spans="1:41" s="3" customFormat="1" outlineLevel="1">
      <c r="A240" s="263"/>
      <c r="B240" s="263"/>
      <c r="C240" s="21"/>
      <c r="D240"/>
      <c r="E240" s="45" t="s">
        <v>305</v>
      </c>
      <c r="F240"/>
      <c r="G240" s="192">
        <v>0.04</v>
      </c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193">
        <v>743</v>
      </c>
      <c r="AD240" s="194">
        <f t="shared" si="560"/>
        <v>743</v>
      </c>
      <c r="AE240" s="194">
        <f t="shared" si="560"/>
        <v>743</v>
      </c>
      <c r="AF240" s="194">
        <f t="shared" si="560"/>
        <v>743</v>
      </c>
      <c r="AG240" s="194">
        <f t="shared" si="560"/>
        <v>743</v>
      </c>
      <c r="AH240" s="194">
        <f t="shared" si="560"/>
        <v>743</v>
      </c>
      <c r="AI240" s="194">
        <f t="shared" si="560"/>
        <v>743</v>
      </c>
      <c r="AJ240" s="194">
        <f t="shared" si="560"/>
        <v>743</v>
      </c>
      <c r="AK240" s="194">
        <f t="shared" si="560"/>
        <v>743</v>
      </c>
      <c r="AL240" s="194">
        <f t="shared" si="560"/>
        <v>743</v>
      </c>
      <c r="AM240" s="195">
        <v>0</v>
      </c>
      <c r="AN240" s="194">
        <f t="shared" si="560"/>
        <v>0</v>
      </c>
      <c r="AO240" s="39"/>
    </row>
    <row r="241" spans="1:42 16384:16384" s="3" customFormat="1" outlineLevel="1">
      <c r="A241" s="263"/>
      <c r="B241" s="263"/>
      <c r="C241" s="21"/>
      <c r="D241"/>
      <c r="E241" s="45" t="s">
        <v>306</v>
      </c>
      <c r="F241"/>
      <c r="G241" s="192">
        <v>3.875E-2</v>
      </c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193">
        <v>1089</v>
      </c>
      <c r="AD241" s="194">
        <f t="shared" si="560"/>
        <v>1089</v>
      </c>
      <c r="AE241" s="194">
        <f t="shared" si="560"/>
        <v>1089</v>
      </c>
      <c r="AF241" s="194">
        <f t="shared" si="560"/>
        <v>1089</v>
      </c>
      <c r="AG241" s="194">
        <f t="shared" si="560"/>
        <v>1089</v>
      </c>
      <c r="AH241" s="194">
        <f t="shared" si="560"/>
        <v>1089</v>
      </c>
      <c r="AI241" s="194">
        <f t="shared" si="560"/>
        <v>1089</v>
      </c>
      <c r="AJ241" s="194">
        <f t="shared" si="560"/>
        <v>1089</v>
      </c>
      <c r="AK241" s="194">
        <f t="shared" si="560"/>
        <v>1089</v>
      </c>
      <c r="AL241" s="194">
        <f t="shared" si="560"/>
        <v>1089</v>
      </c>
      <c r="AM241" s="194">
        <f t="shared" si="560"/>
        <v>1089</v>
      </c>
      <c r="AN241" s="195">
        <v>0</v>
      </c>
      <c r="AO241" s="39"/>
    </row>
    <row r="242" spans="1:42 16384:16384" s="3" customFormat="1" outlineLevel="1">
      <c r="A242" s="263"/>
      <c r="B242" s="263"/>
      <c r="C242" s="21"/>
      <c r="D242"/>
      <c r="E242" s="45" t="s">
        <v>306</v>
      </c>
      <c r="F242"/>
      <c r="G242" s="192">
        <v>3.7499999999999999E-2</v>
      </c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193">
        <v>743</v>
      </c>
      <c r="AD242" s="194">
        <f t="shared" si="560"/>
        <v>743</v>
      </c>
      <c r="AE242" s="194">
        <f t="shared" si="560"/>
        <v>743</v>
      </c>
      <c r="AF242" s="194">
        <f t="shared" si="560"/>
        <v>743</v>
      </c>
      <c r="AG242" s="194">
        <f t="shared" si="560"/>
        <v>743</v>
      </c>
      <c r="AH242" s="194">
        <f t="shared" si="560"/>
        <v>743</v>
      </c>
      <c r="AI242" s="194">
        <f t="shared" si="560"/>
        <v>743</v>
      </c>
      <c r="AJ242" s="194">
        <f t="shared" si="560"/>
        <v>743</v>
      </c>
      <c r="AK242" s="194">
        <f t="shared" si="560"/>
        <v>743</v>
      </c>
      <c r="AL242" s="194">
        <f t="shared" si="560"/>
        <v>743</v>
      </c>
      <c r="AM242" s="194">
        <f t="shared" si="560"/>
        <v>743</v>
      </c>
      <c r="AN242" s="194">
        <f t="shared" si="560"/>
        <v>743</v>
      </c>
      <c r="AO242" s="39"/>
    </row>
    <row r="243" spans="1:42 16384:16384" s="3" customFormat="1" outlineLevel="1">
      <c r="A243" s="263"/>
      <c r="B243" s="263"/>
      <c r="C243" s="21"/>
      <c r="D243"/>
      <c r="E243" s="45" t="s">
        <v>307</v>
      </c>
      <c r="F243"/>
      <c r="G243" s="192">
        <v>3.7499999999999999E-2</v>
      </c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193">
        <v>135</v>
      </c>
      <c r="AD243" s="194">
        <f>+AC243</f>
        <v>135</v>
      </c>
      <c r="AE243" s="194">
        <f t="shared" si="560"/>
        <v>135</v>
      </c>
      <c r="AF243" s="194">
        <f t="shared" si="560"/>
        <v>135</v>
      </c>
      <c r="AG243" s="194">
        <f t="shared" si="560"/>
        <v>135</v>
      </c>
      <c r="AH243" s="194">
        <f t="shared" si="560"/>
        <v>135</v>
      </c>
      <c r="AI243" s="194">
        <f t="shared" si="560"/>
        <v>135</v>
      </c>
      <c r="AJ243" s="194">
        <f t="shared" si="560"/>
        <v>135</v>
      </c>
      <c r="AK243" s="194">
        <f t="shared" si="560"/>
        <v>135</v>
      </c>
      <c r="AL243" s="194">
        <f t="shared" si="560"/>
        <v>135</v>
      </c>
      <c r="AM243" s="194">
        <f t="shared" si="560"/>
        <v>135</v>
      </c>
      <c r="AN243" s="194">
        <f t="shared" si="560"/>
        <v>135</v>
      </c>
      <c r="AO243" s="39"/>
    </row>
    <row r="244" spans="1:42 16384:16384" s="3" customFormat="1" outlineLevel="1">
      <c r="A244" s="263"/>
      <c r="B244" s="263"/>
      <c r="C244" s="21"/>
      <c r="D244"/>
      <c r="E244" s="45" t="s">
        <v>86</v>
      </c>
      <c r="F244"/>
      <c r="G244" s="192">
        <v>4.4999999999999998E-2</v>
      </c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193"/>
      <c r="AD244" s="194">
        <f t="shared" ref="AD244:AN244" ca="1" si="561">SUM(AD245-SUM(AD231:AD243))</f>
        <v>1769.7404881605653</v>
      </c>
      <c r="AE244" s="194">
        <f t="shared" ca="1" si="561"/>
        <v>4373.6600354686816</v>
      </c>
      <c r="AF244" s="194">
        <f t="shared" ca="1" si="561"/>
        <v>5123.8213449739978</v>
      </c>
      <c r="AG244" s="194">
        <f t="shared" ca="1" si="561"/>
        <v>6935.4344854527244</v>
      </c>
      <c r="AH244" s="194">
        <f t="shared" ca="1" si="561"/>
        <v>8787.7661089165103</v>
      </c>
      <c r="AI244" s="194">
        <f t="shared" ca="1" si="561"/>
        <v>9723.1231650449372</v>
      </c>
      <c r="AJ244" s="194">
        <f t="shared" ca="1" si="561"/>
        <v>12522.709954503916</v>
      </c>
      <c r="AK244" s="194">
        <f t="shared" ca="1" si="561"/>
        <v>15296.281898199071</v>
      </c>
      <c r="AL244" s="194">
        <f t="shared" ca="1" si="561"/>
        <v>16354.839591170716</v>
      </c>
      <c r="AM244" s="194">
        <f t="shared" ca="1" si="561"/>
        <v>18918.046584315198</v>
      </c>
      <c r="AN244" s="194">
        <f t="shared" ca="1" si="561"/>
        <v>20863.940207824737</v>
      </c>
      <c r="AO244" s="39"/>
    </row>
    <row r="245" spans="1:42 16384:16384" s="3" customFormat="1" outlineLevel="1">
      <c r="A245" s="263"/>
      <c r="B245" s="263"/>
      <c r="C245" s="21"/>
      <c r="D245"/>
      <c r="E245" s="270" t="s">
        <v>308</v>
      </c>
      <c r="F245" s="196"/>
      <c r="G245" s="196"/>
      <c r="H245" s="196"/>
      <c r="I245" s="196"/>
      <c r="J245" s="196"/>
      <c r="K245" s="196"/>
      <c r="L245" s="196"/>
      <c r="M245" s="196"/>
      <c r="N245" s="196"/>
      <c r="O245" s="196"/>
      <c r="P245" s="196"/>
      <c r="Q245" s="196">
        <f t="shared" ref="Q245:AC245" si="562">SUM(Q231:Q243)</f>
        <v>0</v>
      </c>
      <c r="R245" s="196">
        <f t="shared" si="562"/>
        <v>0</v>
      </c>
      <c r="S245" s="196">
        <f t="shared" si="562"/>
        <v>0</v>
      </c>
      <c r="T245" s="196">
        <f t="shared" si="562"/>
        <v>0</v>
      </c>
      <c r="U245" s="196">
        <f t="shared" si="562"/>
        <v>0</v>
      </c>
      <c r="V245" s="196">
        <f t="shared" si="562"/>
        <v>0</v>
      </c>
      <c r="W245" s="196">
        <f t="shared" si="562"/>
        <v>0</v>
      </c>
      <c r="X245" s="196">
        <f t="shared" si="562"/>
        <v>0</v>
      </c>
      <c r="Y245" s="196">
        <f t="shared" si="562"/>
        <v>0</v>
      </c>
      <c r="Z245" s="196">
        <f t="shared" si="562"/>
        <v>0</v>
      </c>
      <c r="AA245" s="196">
        <f t="shared" si="562"/>
        <v>0</v>
      </c>
      <c r="AB245" s="196">
        <f t="shared" si="562"/>
        <v>0</v>
      </c>
      <c r="AC245" s="196">
        <f t="shared" si="562"/>
        <v>9685</v>
      </c>
      <c r="AD245" s="218">
        <f t="shared" ref="AD245:AN245" ca="1" si="563">+AD222</f>
        <v>11454.740488160565</v>
      </c>
      <c r="AE245" s="218">
        <f t="shared" ca="1" si="563"/>
        <v>13215.660035468682</v>
      </c>
      <c r="AF245" s="218">
        <f t="shared" ca="1" si="563"/>
        <v>13965.821344973998</v>
      </c>
      <c r="AG245" s="218">
        <f t="shared" ca="1" si="563"/>
        <v>14748.434485452724</v>
      </c>
      <c r="AH245" s="218">
        <f t="shared" ca="1" si="563"/>
        <v>15638.76610891651</v>
      </c>
      <c r="AI245" s="218">
        <f t="shared" ca="1" si="563"/>
        <v>16570.123165044937</v>
      </c>
      <c r="AJ245" s="218">
        <f t="shared" ca="1" si="563"/>
        <v>17631.709954503916</v>
      </c>
      <c r="AK245" s="218">
        <f t="shared" ca="1" si="563"/>
        <v>18749.281898199071</v>
      </c>
      <c r="AL245" s="218">
        <f t="shared" ca="1" si="563"/>
        <v>19807.839591170716</v>
      </c>
      <c r="AM245" s="218">
        <f t="shared" ca="1" si="563"/>
        <v>20885.046584315198</v>
      </c>
      <c r="AN245" s="218">
        <f t="shared" ca="1" si="563"/>
        <v>21741.940207824737</v>
      </c>
      <c r="AO245" s="39"/>
    </row>
    <row r="246" spans="1:42 16384:16384" s="3" customFormat="1" outlineLevel="1">
      <c r="A246" s="263"/>
      <c r="B246" s="263"/>
      <c r="C246" s="21"/>
      <c r="D246"/>
      <c r="E246" s="45"/>
      <c r="F246"/>
      <c r="G24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39"/>
      <c r="AP246" s="39"/>
    </row>
    <row r="247" spans="1:42 16384:16384" s="3" customFormat="1" outlineLevel="1">
      <c r="A247" s="263"/>
      <c r="B247" s="263" t="s">
        <v>207</v>
      </c>
      <c r="C247" s="21"/>
      <c r="D247"/>
      <c r="E247" s="45" t="s">
        <v>321</v>
      </c>
      <c r="F247"/>
      <c r="G24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  <c r="Z247" s="137"/>
      <c r="AA247" s="137"/>
      <c r="AB247" s="137"/>
      <c r="AC247" s="137">
        <v>823</v>
      </c>
      <c r="AD247" s="6">
        <f t="shared" ref="AD247:AM247" si="564">AD282-AC282+AC247</f>
        <v>891.0004025194454</v>
      </c>
      <c r="AE247" s="6">
        <f t="shared" ca="1" si="564"/>
        <v>971.04530288020499</v>
      </c>
      <c r="AF247" s="6">
        <f t="shared" ca="1" si="564"/>
        <v>1026.0360955674705</v>
      </c>
      <c r="AG247" s="6">
        <f t="shared" ca="1" si="564"/>
        <v>1080.5604832899094</v>
      </c>
      <c r="AH247" s="6">
        <f t="shared" ca="1" si="564"/>
        <v>1143.6638063221642</v>
      </c>
      <c r="AI247" s="6">
        <f t="shared" ca="1" si="564"/>
        <v>1207.36618605179</v>
      </c>
      <c r="AJ247" s="6">
        <f t="shared" ca="1" si="564"/>
        <v>1281.8334059004085</v>
      </c>
      <c r="AK247" s="6">
        <f t="shared" ca="1" si="564"/>
        <v>1358.1622180649977</v>
      </c>
      <c r="AL247" s="6">
        <f t="shared" ca="1" si="564"/>
        <v>1424.9215757860632</v>
      </c>
      <c r="AM247" s="6">
        <f t="shared" ca="1" si="564"/>
        <v>1492.403316498968</v>
      </c>
      <c r="AN247" s="6">
        <f t="shared" ref="AN247" ca="1" si="565">AN282-AM282+AM247</f>
        <v>1560.6401322901452</v>
      </c>
      <c r="AO247" s="39"/>
      <c r="AP247" s="39"/>
    </row>
    <row r="248" spans="1:42 16384:16384" s="3" customFormat="1" outlineLevel="1">
      <c r="A248" s="263"/>
      <c r="B248" s="263"/>
      <c r="C248" s="21"/>
      <c r="D248"/>
      <c r="E248" s="45" t="s">
        <v>86</v>
      </c>
      <c r="F248"/>
      <c r="G248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53">
        <f>AC248</f>
        <v>0</v>
      </c>
      <c r="AE248" s="53">
        <f>AD248</f>
        <v>0</v>
      </c>
      <c r="AF248" s="53">
        <f>AE248</f>
        <v>0</v>
      </c>
      <c r="AG248" s="53">
        <f>AF248</f>
        <v>0</v>
      </c>
      <c r="AH248" s="53">
        <f t="shared" ref="AH248:AN248" si="566">AG248</f>
        <v>0</v>
      </c>
      <c r="AI248" s="53">
        <f t="shared" si="566"/>
        <v>0</v>
      </c>
      <c r="AJ248" s="53">
        <f t="shared" si="566"/>
        <v>0</v>
      </c>
      <c r="AK248" s="53">
        <f t="shared" si="566"/>
        <v>0</v>
      </c>
      <c r="AL248" s="53">
        <f t="shared" si="566"/>
        <v>0</v>
      </c>
      <c r="AM248" s="53">
        <f t="shared" si="566"/>
        <v>0</v>
      </c>
      <c r="AN248" s="53">
        <f t="shared" si="566"/>
        <v>0</v>
      </c>
      <c r="AO248" s="39"/>
      <c r="AP248" s="39"/>
    </row>
    <row r="249" spans="1:42 16384:16384" s="3" customFormat="1" outlineLevel="1">
      <c r="A249" s="263"/>
      <c r="B249" s="263"/>
      <c r="C249" s="96"/>
      <c r="E249" s="2" t="s">
        <v>206</v>
      </c>
      <c r="F249" s="2"/>
      <c r="G249" s="2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>
        <f t="shared" ref="AB249:AN249" si="567">SUM(AB247:AB248)</f>
        <v>0</v>
      </c>
      <c r="AC249" s="7">
        <f t="shared" si="567"/>
        <v>823</v>
      </c>
      <c r="AD249" s="7">
        <f>SUM(AD247:AD248)</f>
        <v>891.0004025194454</v>
      </c>
      <c r="AE249" s="7">
        <f ca="1">SUM(AE247:AE248)</f>
        <v>971.04530288020499</v>
      </c>
      <c r="AF249" s="7">
        <f t="shared" ca="1" si="567"/>
        <v>1026.0360955674705</v>
      </c>
      <c r="AG249" s="7">
        <f t="shared" ca="1" si="567"/>
        <v>1080.5604832899094</v>
      </c>
      <c r="AH249" s="7">
        <f t="shared" ca="1" si="567"/>
        <v>1143.6638063221642</v>
      </c>
      <c r="AI249" s="7">
        <f t="shared" ca="1" si="567"/>
        <v>1207.36618605179</v>
      </c>
      <c r="AJ249" s="7">
        <f t="shared" ca="1" si="567"/>
        <v>1281.8334059004085</v>
      </c>
      <c r="AK249" s="7">
        <f t="shared" ca="1" si="567"/>
        <v>1358.1622180649977</v>
      </c>
      <c r="AL249" s="7">
        <f t="shared" ca="1" si="567"/>
        <v>1424.9215757860632</v>
      </c>
      <c r="AM249" s="7">
        <f t="shared" ca="1" si="567"/>
        <v>1492.403316498968</v>
      </c>
      <c r="AN249" s="7">
        <f t="shared" ca="1" si="567"/>
        <v>1560.6401322901452</v>
      </c>
      <c r="AO249" s="39"/>
      <c r="AP249" s="39"/>
      <c r="XFD249" s="39"/>
    </row>
    <row r="250" spans="1:42 16384:16384" s="3" customFormat="1" outlineLevel="1">
      <c r="A250" s="263"/>
      <c r="B250" s="263"/>
      <c r="C250" s="21"/>
      <c r="D250"/>
      <c r="E250" s="45" t="s">
        <v>208</v>
      </c>
      <c r="F250"/>
      <c r="G250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48"/>
      <c r="AA250" s="48"/>
      <c r="AB250" s="48">
        <f t="shared" ref="AB250:AN250" si="568">IFERROR(AB247/AB104,"na")</f>
        <v>0</v>
      </c>
      <c r="AC250" s="48">
        <f t="shared" si="568"/>
        <v>8.4705640181144501E-2</v>
      </c>
      <c r="AD250" s="48">
        <f t="shared" si="568"/>
        <v>7.8433096969614674E-2</v>
      </c>
      <c r="AE250" s="48">
        <f t="shared" ca="1" si="568"/>
        <v>7.813825947189601E-2</v>
      </c>
      <c r="AF250" s="48">
        <f t="shared" ca="1" si="568"/>
        <v>7.7963417460754914E-2</v>
      </c>
      <c r="AG250" s="48">
        <f t="shared" ca="1" si="568"/>
        <v>7.7808286265585835E-2</v>
      </c>
      <c r="AH250" s="48">
        <f t="shared" ca="1" si="568"/>
        <v>7.7647864430118702E-2</v>
      </c>
      <c r="AI250" s="48">
        <f t="shared" ca="1" si="568"/>
        <v>7.75034959372492E-2</v>
      </c>
      <c r="AJ250" s="48">
        <f t="shared" ca="1" si="568"/>
        <v>7.7353493224525033E-2</v>
      </c>
      <c r="AK250" s="48">
        <f t="shared" ca="1" si="568"/>
        <v>7.7217316384553911E-2</v>
      </c>
      <c r="AL250" s="48">
        <f t="shared" ca="1" si="568"/>
        <v>7.7110509029589935E-2</v>
      </c>
      <c r="AM250" s="48">
        <f t="shared" ca="1" si="568"/>
        <v>7.701251776901534E-2</v>
      </c>
      <c r="AN250" s="48">
        <f t="shared" ca="1" si="568"/>
        <v>7.6922267912057321E-2</v>
      </c>
      <c r="AO250" s="39"/>
      <c r="AP250" s="39"/>
      <c r="XFD250" s="39"/>
    </row>
    <row r="251" spans="1:42 16384:16384" s="3" customFormat="1" outlineLevel="1">
      <c r="A251" s="263"/>
      <c r="B251" s="263"/>
      <c r="C251" s="21"/>
      <c r="D251"/>
      <c r="E251" s="45" t="s">
        <v>209</v>
      </c>
      <c r="F251"/>
      <c r="G251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48"/>
      <c r="AA251" s="48"/>
      <c r="AB251" s="48">
        <f t="shared" ref="AB251:AN251" si="569">IFERROR(AB247/AB179,"na")</f>
        <v>0</v>
      </c>
      <c r="AC251" s="48">
        <f t="shared" si="569"/>
        <v>7.366630862871465E-2</v>
      </c>
      <c r="AD251" s="48">
        <f t="shared" si="569"/>
        <v>6.4696539810639345E-2</v>
      </c>
      <c r="AE251" s="48">
        <f t="shared" ca="1" si="569"/>
        <v>6.7560590983653662E-2</v>
      </c>
      <c r="AF251" s="48">
        <f t="shared" ca="1" si="569"/>
        <v>6.8076186881637149E-2</v>
      </c>
      <c r="AG251" s="48">
        <f t="shared" ca="1" si="569"/>
        <v>6.8175868967021422E-2</v>
      </c>
      <c r="AH251" s="48">
        <f t="shared" ca="1" si="569"/>
        <v>6.8377108273999024E-2</v>
      </c>
      <c r="AI251" s="48">
        <f t="shared" ca="1" si="569"/>
        <v>6.8268856951753942E-2</v>
      </c>
      <c r="AJ251" s="48">
        <f t="shared" ca="1" si="569"/>
        <v>6.8342659337995409E-2</v>
      </c>
      <c r="AK251" s="48">
        <f t="shared" ca="1" si="569"/>
        <v>6.8163425633475411E-2</v>
      </c>
      <c r="AL251" s="48">
        <f t="shared" ca="1" si="569"/>
        <v>6.7411576572373663E-2</v>
      </c>
      <c r="AM251" s="48">
        <f t="shared" ca="1" si="569"/>
        <v>6.6659498956086236E-2</v>
      </c>
      <c r="AN251" s="48">
        <f t="shared" ca="1" si="569"/>
        <v>6.5923868305305902E-2</v>
      </c>
      <c r="AO251" s="39"/>
    </row>
    <row r="252" spans="1:42 16384:16384" s="3" customFormat="1" outlineLevel="1">
      <c r="A252" s="263"/>
      <c r="B252" s="263"/>
      <c r="C252" s="21"/>
      <c r="D252"/>
      <c r="E252" s="45" t="s">
        <v>210</v>
      </c>
      <c r="F252"/>
      <c r="G252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3"/>
      <c r="AA252" s="63"/>
      <c r="AB252" s="63" t="e">
        <f>-AB247/(AB163)</f>
        <v>#DIV/0!</v>
      </c>
      <c r="AC252" s="63" t="e">
        <f>-AC247/(AC163)</f>
        <v>#DIV/0!</v>
      </c>
      <c r="AD252" s="280">
        <f>AD283</f>
        <v>5</v>
      </c>
      <c r="AE252" s="280">
        <f>AE283</f>
        <v>5</v>
      </c>
      <c r="AF252" s="280">
        <f>AF283</f>
        <v>5</v>
      </c>
      <c r="AG252" s="280">
        <f t="shared" ref="AG252:AN252" si="570">AG283</f>
        <v>5</v>
      </c>
      <c r="AH252" s="280">
        <f t="shared" si="570"/>
        <v>5</v>
      </c>
      <c r="AI252" s="280">
        <f t="shared" si="570"/>
        <v>5</v>
      </c>
      <c r="AJ252" s="280">
        <f t="shared" si="570"/>
        <v>5</v>
      </c>
      <c r="AK252" s="280">
        <f t="shared" si="570"/>
        <v>5</v>
      </c>
      <c r="AL252" s="280">
        <f t="shared" si="570"/>
        <v>5</v>
      </c>
      <c r="AM252" s="280">
        <f t="shared" si="570"/>
        <v>5</v>
      </c>
      <c r="AN252" s="280">
        <f t="shared" si="570"/>
        <v>5</v>
      </c>
      <c r="AO252" s="39"/>
    </row>
    <row r="253" spans="1:42 16384:16384" s="3" customFormat="1" outlineLevel="1">
      <c r="A253" s="263"/>
      <c r="B253" s="263"/>
      <c r="C253" s="21"/>
      <c r="D253"/>
      <c r="E253" s="45" t="s">
        <v>118</v>
      </c>
      <c r="F253"/>
      <c r="G253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0"/>
      <c r="AA253" s="60"/>
      <c r="AB253" s="60" t="str">
        <f>IFERROR(AB262/SUM(AB247:AB247),"na")</f>
        <v>na</v>
      </c>
      <c r="AC253" s="60">
        <f>IFERROR(AC262/SUM(AC247:AC247),"na")</f>
        <v>0</v>
      </c>
      <c r="AD253" s="279">
        <v>3.5000000000000003E-2</v>
      </c>
      <c r="AE253" s="279">
        <f>+AD253</f>
        <v>3.5000000000000003E-2</v>
      </c>
      <c r="AF253" s="279">
        <f t="shared" ref="AF253:AN253" si="571">+AE253</f>
        <v>3.5000000000000003E-2</v>
      </c>
      <c r="AG253" s="279">
        <f t="shared" si="571"/>
        <v>3.5000000000000003E-2</v>
      </c>
      <c r="AH253" s="279">
        <f t="shared" si="571"/>
        <v>3.5000000000000003E-2</v>
      </c>
      <c r="AI253" s="279">
        <f t="shared" si="571"/>
        <v>3.5000000000000003E-2</v>
      </c>
      <c r="AJ253" s="279">
        <f t="shared" si="571"/>
        <v>3.5000000000000003E-2</v>
      </c>
      <c r="AK253" s="279">
        <f t="shared" si="571"/>
        <v>3.5000000000000003E-2</v>
      </c>
      <c r="AL253" s="279">
        <f t="shared" si="571"/>
        <v>3.5000000000000003E-2</v>
      </c>
      <c r="AM253" s="279">
        <f t="shared" si="571"/>
        <v>3.5000000000000003E-2</v>
      </c>
      <c r="AN253" s="279">
        <f t="shared" si="571"/>
        <v>3.5000000000000003E-2</v>
      </c>
      <c r="AO253" s="39"/>
    </row>
    <row r="254" spans="1:42 16384:16384" s="3" customFormat="1" outlineLevel="1">
      <c r="A254" s="263"/>
      <c r="B254" s="263"/>
      <c r="C254" s="21"/>
      <c r="D254"/>
      <c r="E254" s="45" t="s">
        <v>238</v>
      </c>
      <c r="F254"/>
      <c r="G254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48"/>
      <c r="AA254" s="48"/>
      <c r="AB254" s="48">
        <f>AB189/SUM(AB189,AB193)</f>
        <v>0</v>
      </c>
      <c r="AC254" s="48">
        <f>AC189/SUM(AC189,AC193)</f>
        <v>0</v>
      </c>
      <c r="AD254" s="281">
        <v>0</v>
      </c>
      <c r="AE254" s="281">
        <f t="shared" ref="AE254:AN254" si="572">AD254</f>
        <v>0</v>
      </c>
      <c r="AF254" s="281">
        <f t="shared" si="572"/>
        <v>0</v>
      </c>
      <c r="AG254" s="281">
        <f t="shared" si="572"/>
        <v>0</v>
      </c>
      <c r="AH254" s="281">
        <f t="shared" si="572"/>
        <v>0</v>
      </c>
      <c r="AI254" s="281">
        <f t="shared" si="572"/>
        <v>0</v>
      </c>
      <c r="AJ254" s="281">
        <f t="shared" si="572"/>
        <v>0</v>
      </c>
      <c r="AK254" s="281">
        <f t="shared" si="572"/>
        <v>0</v>
      </c>
      <c r="AL254" s="281">
        <f t="shared" si="572"/>
        <v>0</v>
      </c>
      <c r="AM254" s="281">
        <f t="shared" si="572"/>
        <v>0</v>
      </c>
      <c r="AN254" s="281">
        <f t="shared" si="572"/>
        <v>0</v>
      </c>
      <c r="AO254" s="39"/>
    </row>
    <row r="255" spans="1:42 16384:16384" s="3" customFormat="1" outlineLevel="1">
      <c r="A255" s="263"/>
      <c r="B255" s="263"/>
      <c r="C255" s="21"/>
      <c r="D255"/>
      <c r="E255" s="45"/>
      <c r="F255"/>
      <c r="G255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48"/>
      <c r="AA255" s="48"/>
      <c r="AB255" s="48"/>
      <c r="AC255" s="48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39"/>
    </row>
    <row r="256" spans="1:42 16384:16384" s="3" customFormat="1" outlineLevel="1">
      <c r="A256" s="263"/>
      <c r="B256" s="263"/>
      <c r="C256" s="21"/>
      <c r="D256"/>
      <c r="E256" s="42" t="s">
        <v>312</v>
      </c>
      <c r="F256"/>
      <c r="G25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48"/>
      <c r="AA256" s="48"/>
      <c r="AB256" s="48"/>
      <c r="AC256" s="6">
        <f>+SUMPRODUCT(AC231:AC243,$G$231:$G$243)</f>
        <v>348.56350000000003</v>
      </c>
      <c r="AD256" s="6">
        <f ca="1">+SUMPRODUCT(AD231:AD244,$G$231:$G$244)</f>
        <v>428.20182196722544</v>
      </c>
      <c r="AE256" s="6">
        <f t="shared" ref="AE256:AN256" ca="1" si="573">+SUMPRODUCT(AE231:AE244,$G$231:$G$244)</f>
        <v>537.79120159609067</v>
      </c>
      <c r="AF256" s="6">
        <f t="shared" ca="1" si="573"/>
        <v>571.54846052382993</v>
      </c>
      <c r="AG256" s="6">
        <f t="shared" ca="1" si="573"/>
        <v>638.66505184537255</v>
      </c>
      <c r="AH256" s="6">
        <f t="shared" ca="1" si="573"/>
        <v>703.741974901243</v>
      </c>
      <c r="AI256" s="6">
        <f t="shared" ca="1" si="573"/>
        <v>745.63804242702213</v>
      </c>
      <c r="AJ256" s="6">
        <f t="shared" ca="1" si="573"/>
        <v>788.10319795267628</v>
      </c>
      <c r="AK256" s="6">
        <f t="shared" ca="1" si="573"/>
        <v>832.18393541895807</v>
      </c>
      <c r="AL256" s="6">
        <f t="shared" ca="1" si="573"/>
        <v>879.81903160268212</v>
      </c>
      <c r="AM256" s="6">
        <f t="shared" ca="1" si="573"/>
        <v>926.43584629418388</v>
      </c>
      <c r="AN256" s="6">
        <f t="shared" ca="1" si="573"/>
        <v>971.80230935211307</v>
      </c>
      <c r="AO256" s="39"/>
    </row>
    <row r="257" spans="1:43" s="3" customFormat="1" outlineLevel="1">
      <c r="A257" s="263"/>
      <c r="B257" s="263"/>
      <c r="C257" s="21"/>
      <c r="D257"/>
      <c r="E257" s="42" t="s">
        <v>315</v>
      </c>
      <c r="F257"/>
      <c r="G257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48"/>
      <c r="AA257" s="48"/>
      <c r="AB257" s="48"/>
      <c r="AC257" s="132">
        <f>+AC258-AC256</f>
        <v>75.436499999999967</v>
      </c>
      <c r="AD257" s="6">
        <f>+AC257</f>
        <v>75.436499999999967</v>
      </c>
      <c r="AE257" s="6">
        <f t="shared" ref="AE257:AN257" si="574">+AD257</f>
        <v>75.436499999999967</v>
      </c>
      <c r="AF257" s="6">
        <f t="shared" si="574"/>
        <v>75.436499999999967</v>
      </c>
      <c r="AG257" s="6">
        <f t="shared" si="574"/>
        <v>75.436499999999967</v>
      </c>
      <c r="AH257" s="6">
        <f t="shared" si="574"/>
        <v>75.436499999999967</v>
      </c>
      <c r="AI257" s="6">
        <f t="shared" si="574"/>
        <v>75.436499999999967</v>
      </c>
      <c r="AJ257" s="6">
        <f t="shared" si="574"/>
        <v>75.436499999999967</v>
      </c>
      <c r="AK257" s="6">
        <f t="shared" si="574"/>
        <v>75.436499999999967</v>
      </c>
      <c r="AL257" s="6">
        <f t="shared" si="574"/>
        <v>75.436499999999967</v>
      </c>
      <c r="AM257" s="6">
        <f t="shared" si="574"/>
        <v>75.436499999999967</v>
      </c>
      <c r="AN257" s="6">
        <f t="shared" si="574"/>
        <v>75.436499999999967</v>
      </c>
      <c r="AO257" s="39"/>
    </row>
    <row r="258" spans="1:43" s="3" customFormat="1" outlineLevel="1">
      <c r="A258" s="263"/>
      <c r="B258" s="263"/>
      <c r="C258" s="21"/>
      <c r="D258"/>
      <c r="E258" s="42" t="s">
        <v>313</v>
      </c>
      <c r="F258"/>
      <c r="G258"/>
      <c r="H258" s="6"/>
      <c r="I258" s="6"/>
      <c r="J258" s="6"/>
      <c r="K258" s="6"/>
      <c r="L258" s="6"/>
      <c r="M258" s="6"/>
      <c r="N258" s="6"/>
      <c r="O258" s="6"/>
      <c r="P258" s="6"/>
      <c r="Q258" s="6">
        <f t="shared" ref="Q258:AC258" si="575">+Q20</f>
        <v>226</v>
      </c>
      <c r="R258" s="6">
        <f t="shared" si="575"/>
        <v>255</v>
      </c>
      <c r="S258" s="6">
        <f t="shared" si="575"/>
        <v>228</v>
      </c>
      <c r="T258" s="6">
        <f t="shared" si="575"/>
        <v>512</v>
      </c>
      <c r="U258" s="6">
        <f t="shared" si="575"/>
        <v>475</v>
      </c>
      <c r="V258" s="6">
        <f t="shared" si="575"/>
        <v>555</v>
      </c>
      <c r="W258" s="6">
        <f t="shared" si="575"/>
        <v>567</v>
      </c>
      <c r="X258" s="6">
        <f t="shared" si="575"/>
        <v>511</v>
      </c>
      <c r="Y258" s="6">
        <f t="shared" si="575"/>
        <v>464</v>
      </c>
      <c r="Z258" s="6">
        <f t="shared" si="575"/>
        <v>481</v>
      </c>
      <c r="AA258" s="6">
        <f t="shared" si="575"/>
        <v>648</v>
      </c>
      <c r="AB258" s="6">
        <f t="shared" si="575"/>
        <v>669</v>
      </c>
      <c r="AC258" s="6">
        <f t="shared" si="575"/>
        <v>424</v>
      </c>
      <c r="AD258" s="208">
        <f ca="1">AD257+AD256</f>
        <v>503.63832196722541</v>
      </c>
      <c r="AE258" s="208">
        <f t="shared" ref="AE258:AN258" ca="1" si="576">AE257+AE256</f>
        <v>613.22770159609058</v>
      </c>
      <c r="AF258" s="208">
        <f t="shared" ca="1" si="576"/>
        <v>646.98496052382984</v>
      </c>
      <c r="AG258" s="208">
        <f t="shared" ca="1" si="576"/>
        <v>714.10155184537257</v>
      </c>
      <c r="AH258" s="208">
        <f t="shared" ca="1" si="576"/>
        <v>779.17847490124291</v>
      </c>
      <c r="AI258" s="208">
        <f t="shared" ca="1" si="576"/>
        <v>821.07454242702215</v>
      </c>
      <c r="AJ258" s="208">
        <f t="shared" ca="1" si="576"/>
        <v>863.53969795267631</v>
      </c>
      <c r="AK258" s="208">
        <f t="shared" ca="1" si="576"/>
        <v>907.6204354189581</v>
      </c>
      <c r="AL258" s="208">
        <f t="shared" ca="1" si="576"/>
        <v>955.25553160268214</v>
      </c>
      <c r="AM258" s="208">
        <f t="shared" ca="1" si="576"/>
        <v>1001.8723462941839</v>
      </c>
      <c r="AN258" s="208">
        <f t="shared" ca="1" si="576"/>
        <v>1047.2388093521131</v>
      </c>
      <c r="AO258" s="39"/>
    </row>
    <row r="259" spans="1:43" s="3" customFormat="1" outlineLevel="1">
      <c r="A259" s="263"/>
      <c r="B259" s="263"/>
      <c r="C259" s="21"/>
      <c r="D259"/>
      <c r="E259" s="42" t="s">
        <v>314</v>
      </c>
      <c r="F259"/>
      <c r="G259"/>
      <c r="H259" s="6"/>
      <c r="I259" s="6"/>
      <c r="J259" s="6"/>
      <c r="K259" s="6"/>
      <c r="L259" s="6"/>
      <c r="M259" s="6"/>
      <c r="N259" s="6"/>
      <c r="O259" s="6"/>
      <c r="P259" s="6"/>
      <c r="Q259" s="197" t="e">
        <f t="shared" ref="Q259:AN259" si="577">Q258/AVERAGE(P222:Q222)</f>
        <v>#DIV/0!</v>
      </c>
      <c r="R259" s="197" t="e">
        <f t="shared" si="577"/>
        <v>#DIV/0!</v>
      </c>
      <c r="S259" s="197">
        <f t="shared" si="577"/>
        <v>7.4950690335305714E-2</v>
      </c>
      <c r="T259" s="197">
        <f t="shared" si="577"/>
        <v>9.8927639841561207E-2</v>
      </c>
      <c r="U259" s="197">
        <f t="shared" si="577"/>
        <v>6.5598674216268471E-2</v>
      </c>
      <c r="V259" s="197">
        <f t="shared" si="577"/>
        <v>7.2906403940886697E-2</v>
      </c>
      <c r="W259" s="197">
        <f t="shared" si="577"/>
        <v>6.9939558406315536E-2</v>
      </c>
      <c r="X259" s="197">
        <f t="shared" si="577"/>
        <v>6.4067201604814439E-2</v>
      </c>
      <c r="Y259" s="197">
        <f t="shared" si="577"/>
        <v>5.3859547301218808E-2</v>
      </c>
      <c r="Z259" s="197">
        <f t="shared" si="577"/>
        <v>4.5405201302685612E-2</v>
      </c>
      <c r="AA259" s="197">
        <f t="shared" si="577"/>
        <v>5.5922330097087379E-2</v>
      </c>
      <c r="AB259" s="197">
        <f t="shared" si="577"/>
        <v>6.3382283278067261E-2</v>
      </c>
      <c r="AC259" s="197">
        <f t="shared" si="577"/>
        <v>4.378582124231941E-2</v>
      </c>
      <c r="AD259" s="197">
        <f t="shared" ca="1" si="577"/>
        <v>4.7648486720950144E-2</v>
      </c>
      <c r="AE259" s="197">
        <f t="shared" ca="1" si="577"/>
        <v>4.9713639712394835E-2</v>
      </c>
      <c r="AF259" s="197">
        <f t="shared" ca="1" si="577"/>
        <v>4.760483444359595E-2</v>
      </c>
      <c r="AG259" s="197">
        <f t="shared" ca="1" si="577"/>
        <v>4.9738468310830002E-2</v>
      </c>
      <c r="AH259" s="197">
        <f t="shared" ca="1" si="577"/>
        <v>5.1283333749777865E-2</v>
      </c>
      <c r="AI259" s="197">
        <f t="shared" ca="1" si="577"/>
        <v>5.0984343821554964E-2</v>
      </c>
      <c r="AJ259" s="197">
        <f t="shared" ca="1" si="577"/>
        <v>5.0496690919125037E-2</v>
      </c>
      <c r="AK259" s="197">
        <f t="shared" ca="1" si="577"/>
        <v>4.9895310116539603E-2</v>
      </c>
      <c r="AL259" s="197">
        <f t="shared" ca="1" si="577"/>
        <v>4.9550147661621802E-2</v>
      </c>
      <c r="AM259" s="197">
        <f t="shared" ca="1" si="577"/>
        <v>4.9240662948981433E-2</v>
      </c>
      <c r="AN259" s="197">
        <f t="shared" ca="1" si="577"/>
        <v>4.9135014607469996E-2</v>
      </c>
      <c r="AO259" s="39"/>
    </row>
    <row r="260" spans="1:43" s="3" customFormat="1" outlineLevel="1">
      <c r="A260" s="263"/>
      <c r="B260" s="263"/>
      <c r="C260" s="21"/>
      <c r="D260"/>
      <c r="E260" s="45"/>
      <c r="F260"/>
      <c r="G260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39"/>
    </row>
    <row r="261" spans="1:43" s="3" customFormat="1" outlineLevel="1">
      <c r="A261" s="263"/>
      <c r="B261" s="263" t="s">
        <v>202</v>
      </c>
      <c r="C261" s="21"/>
      <c r="D261"/>
      <c r="E261" s="45" t="s">
        <v>202</v>
      </c>
      <c r="F261"/>
      <c r="G261"/>
      <c r="H261" s="6"/>
      <c r="I261" s="6"/>
      <c r="J261" s="6"/>
      <c r="K261" s="6"/>
      <c r="L261" s="6"/>
      <c r="M261" s="6"/>
      <c r="N261" s="6"/>
      <c r="O261" s="6"/>
      <c r="P261" s="6"/>
      <c r="Q261" s="6">
        <f t="shared" ref="Q261:AN261" si="578">Q224</f>
        <v>0</v>
      </c>
      <c r="R261" s="6">
        <f t="shared" si="578"/>
        <v>0</v>
      </c>
      <c r="S261" s="6">
        <f t="shared" si="578"/>
        <v>228</v>
      </c>
      <c r="T261" s="6">
        <f t="shared" si="578"/>
        <v>512</v>
      </c>
      <c r="U261" s="6">
        <f t="shared" si="578"/>
        <v>475</v>
      </c>
      <c r="V261" s="6">
        <f t="shared" si="578"/>
        <v>555</v>
      </c>
      <c r="W261" s="6">
        <f t="shared" si="578"/>
        <v>567</v>
      </c>
      <c r="X261" s="6">
        <f t="shared" si="578"/>
        <v>511</v>
      </c>
      <c r="Y261" s="6">
        <f t="shared" si="578"/>
        <v>464</v>
      </c>
      <c r="Z261" s="6">
        <f t="shared" si="578"/>
        <v>481</v>
      </c>
      <c r="AA261" s="6">
        <f t="shared" si="578"/>
        <v>648</v>
      </c>
      <c r="AB261" s="6">
        <f t="shared" si="578"/>
        <v>669</v>
      </c>
      <c r="AC261" s="6">
        <f t="shared" si="578"/>
        <v>424</v>
      </c>
      <c r="AD261" s="6">
        <f t="shared" ca="1" si="578"/>
        <v>475.64416098361272</v>
      </c>
      <c r="AE261" s="6">
        <f t="shared" ca="1" si="578"/>
        <v>555.08401178165798</v>
      </c>
      <c r="AF261" s="6">
        <f t="shared" ca="1" si="578"/>
        <v>611.5833310599603</v>
      </c>
      <c r="AG261" s="6">
        <f t="shared" ca="1" si="578"/>
        <v>646.07075618460124</v>
      </c>
      <c r="AH261" s="6">
        <f t="shared" ca="1" si="578"/>
        <v>683.71201337330774</v>
      </c>
      <c r="AI261" s="6">
        <f t="shared" ca="1" si="578"/>
        <v>724.7000086641325</v>
      </c>
      <c r="AJ261" s="6">
        <f t="shared" ca="1" si="578"/>
        <v>769.54124518984929</v>
      </c>
      <c r="AK261" s="6">
        <f t="shared" ca="1" si="578"/>
        <v>818.57231668581721</v>
      </c>
      <c r="AL261" s="6">
        <f t="shared" ca="1" si="578"/>
        <v>867.53523351082026</v>
      </c>
      <c r="AM261" s="6">
        <f t="shared" ca="1" si="578"/>
        <v>915.58993894843297</v>
      </c>
      <c r="AN261" s="6">
        <f t="shared" ca="1" si="578"/>
        <v>959.10720282314844</v>
      </c>
      <c r="AO261" s="39"/>
    </row>
    <row r="262" spans="1:43" s="3" customFormat="1" outlineLevel="1">
      <c r="A262" s="263"/>
      <c r="B262" s="263" t="s">
        <v>203</v>
      </c>
      <c r="C262" s="21"/>
      <c r="D262"/>
      <c r="E262" s="45" t="s">
        <v>203</v>
      </c>
      <c r="F262"/>
      <c r="G262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  <c r="AB262" s="137"/>
      <c r="AC262" s="137"/>
      <c r="AD262" s="273">
        <v>0</v>
      </c>
      <c r="AE262" s="273">
        <v>0</v>
      </c>
      <c r="AF262" s="273">
        <v>0</v>
      </c>
      <c r="AG262" s="273">
        <f>AF262</f>
        <v>0</v>
      </c>
      <c r="AH262" s="273">
        <f t="shared" ref="AH262" si="579">AG262</f>
        <v>0</v>
      </c>
      <c r="AI262" s="273">
        <f t="shared" ref="AI262" si="580">AH262</f>
        <v>0</v>
      </c>
      <c r="AJ262" s="273">
        <f t="shared" ref="AJ262" si="581">AI262</f>
        <v>0</v>
      </c>
      <c r="AK262" s="273">
        <f t="shared" ref="AK262" si="582">AJ262</f>
        <v>0</v>
      </c>
      <c r="AL262" s="273">
        <f t="shared" ref="AL262" si="583">AK262</f>
        <v>0</v>
      </c>
      <c r="AM262" s="273">
        <f t="shared" ref="AM262" si="584">AL262</f>
        <v>0</v>
      </c>
      <c r="AN262" s="273">
        <f t="shared" ref="AN262" si="585">AM262</f>
        <v>0</v>
      </c>
      <c r="AO262" s="39"/>
    </row>
    <row r="263" spans="1:43" s="3" customFormat="1" outlineLevel="1">
      <c r="A263" s="263"/>
      <c r="B263" s="263"/>
      <c r="C263" s="21"/>
      <c r="D263"/>
      <c r="E263" s="45" t="s">
        <v>204</v>
      </c>
      <c r="F263"/>
      <c r="G263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273">
        <v>0</v>
      </c>
      <c r="AE263" s="273">
        <v>0</v>
      </c>
      <c r="AF263" s="273">
        <v>0</v>
      </c>
      <c r="AG263" s="273">
        <f>AF263</f>
        <v>0</v>
      </c>
      <c r="AH263" s="273">
        <f t="shared" ref="AH263:AN263" si="586">AG263</f>
        <v>0</v>
      </c>
      <c r="AI263" s="273">
        <f t="shared" si="586"/>
        <v>0</v>
      </c>
      <c r="AJ263" s="273">
        <f t="shared" si="586"/>
        <v>0</v>
      </c>
      <c r="AK263" s="273">
        <f t="shared" si="586"/>
        <v>0</v>
      </c>
      <c r="AL263" s="273">
        <f t="shared" si="586"/>
        <v>0</v>
      </c>
      <c r="AM263" s="273">
        <f t="shared" si="586"/>
        <v>0</v>
      </c>
      <c r="AN263" s="273">
        <f t="shared" si="586"/>
        <v>0</v>
      </c>
      <c r="AO263" s="39"/>
    </row>
    <row r="264" spans="1:43" s="3" customFormat="1" outlineLevel="1">
      <c r="A264" s="263"/>
      <c r="B264" s="263"/>
      <c r="C264" s="96"/>
      <c r="E264" s="2" t="s">
        <v>205</v>
      </c>
      <c r="F264" s="2"/>
      <c r="G264" s="2"/>
      <c r="H264" s="7"/>
      <c r="I264" s="7"/>
      <c r="J264" s="7"/>
      <c r="K264" s="7"/>
      <c r="L264" s="7"/>
      <c r="M264" s="7"/>
      <c r="N264" s="7"/>
      <c r="O264" s="7"/>
      <c r="P264" s="7"/>
      <c r="Q264" s="7">
        <f t="shared" ref="Q264" si="587">SUM(Q261:Q263)</f>
        <v>0</v>
      </c>
      <c r="R264" s="7">
        <f t="shared" ref="R264" si="588">SUM(R261:R263)</f>
        <v>0</v>
      </c>
      <c r="S264" s="7">
        <f t="shared" ref="S264" si="589">SUM(S261:S263)</f>
        <v>228</v>
      </c>
      <c r="T264" s="7">
        <f t="shared" ref="T264" si="590">SUM(T261:T263)</f>
        <v>512</v>
      </c>
      <c r="U264" s="7">
        <f t="shared" ref="U264" si="591">SUM(U261:U263)</f>
        <v>475</v>
      </c>
      <c r="V264" s="7">
        <f t="shared" ref="V264" si="592">SUM(V261:V263)</f>
        <v>555</v>
      </c>
      <c r="W264" s="7">
        <f t="shared" ref="W264" si="593">SUM(W261:W263)</f>
        <v>567</v>
      </c>
      <c r="X264" s="7">
        <f t="shared" ref="X264:Y264" si="594">SUM(X261:X263)</f>
        <v>511</v>
      </c>
      <c r="Y264" s="7">
        <f t="shared" si="594"/>
        <v>464</v>
      </c>
      <c r="Z264" s="7">
        <f t="shared" ref="Z264:AN264" si="595">SUM(Z261:Z263)</f>
        <v>481</v>
      </c>
      <c r="AA264" s="7">
        <f t="shared" si="595"/>
        <v>648</v>
      </c>
      <c r="AB264" s="7">
        <f t="shared" si="595"/>
        <v>669</v>
      </c>
      <c r="AC264" s="7">
        <f t="shared" si="595"/>
        <v>424</v>
      </c>
      <c r="AD264" s="7">
        <f t="shared" ca="1" si="595"/>
        <v>475.64416098361272</v>
      </c>
      <c r="AE264" s="7">
        <f t="shared" ca="1" si="595"/>
        <v>555.08401178165798</v>
      </c>
      <c r="AF264" s="7">
        <f t="shared" ca="1" si="595"/>
        <v>611.5833310599603</v>
      </c>
      <c r="AG264" s="7">
        <f t="shared" ca="1" si="595"/>
        <v>646.07075618460124</v>
      </c>
      <c r="AH264" s="7">
        <f t="shared" ca="1" si="595"/>
        <v>683.71201337330774</v>
      </c>
      <c r="AI264" s="7">
        <f t="shared" ca="1" si="595"/>
        <v>724.7000086641325</v>
      </c>
      <c r="AJ264" s="7">
        <f t="shared" ca="1" si="595"/>
        <v>769.54124518984929</v>
      </c>
      <c r="AK264" s="7">
        <f t="shared" ca="1" si="595"/>
        <v>818.57231668581721</v>
      </c>
      <c r="AL264" s="7">
        <f t="shared" ca="1" si="595"/>
        <v>867.53523351082026</v>
      </c>
      <c r="AM264" s="7">
        <f t="shared" ca="1" si="595"/>
        <v>915.58993894843297</v>
      </c>
      <c r="AN264" s="7">
        <f t="shared" ca="1" si="595"/>
        <v>959.10720282314844</v>
      </c>
      <c r="AO264" s="39"/>
      <c r="AP264" s="160">
        <f ca="1">+(AM264/AC264)^(0.1)-1</f>
        <v>8.0024271430851668E-2</v>
      </c>
      <c r="AQ264" s="160">
        <f t="shared" ref="AQ264" si="596">+(AC264/S264)^(1/10)-1</f>
        <v>6.400360878375011E-2</v>
      </c>
    </row>
    <row r="265" spans="1:43" s="3" customFormat="1" outlineLevel="1">
      <c r="A265" s="263"/>
      <c r="B265" s="263"/>
      <c r="C265" s="21"/>
      <c r="D265"/>
      <c r="E265" s="146"/>
      <c r="F265"/>
      <c r="G265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39"/>
    </row>
    <row r="266" spans="1:43">
      <c r="D266" s="258"/>
      <c r="E266" s="259" t="s">
        <v>121</v>
      </c>
      <c r="F266" s="258"/>
      <c r="G266" s="258"/>
      <c r="H266" s="258"/>
      <c r="I266" s="258"/>
      <c r="J266" s="258"/>
      <c r="K266" s="258"/>
      <c r="L266" s="258"/>
      <c r="M266" s="258"/>
      <c r="N266" s="258"/>
      <c r="O266" s="258"/>
      <c r="P266" s="258"/>
      <c r="Q266" s="258"/>
      <c r="R266" s="258"/>
      <c r="S266" s="258"/>
      <c r="T266" s="258"/>
      <c r="U266" s="258"/>
      <c r="V266" s="258"/>
      <c r="W266" s="258"/>
      <c r="X266" s="258"/>
      <c r="Y266" s="260">
        <f>+Y273+Y282</f>
        <v>8291</v>
      </c>
      <c r="Z266" s="260">
        <f>+Z273+Z282</f>
        <v>10214</v>
      </c>
      <c r="AA266" s="260">
        <f>+AA273+AA282</f>
        <v>11268</v>
      </c>
      <c r="AB266" s="260">
        <f>+AB273+AB282</f>
        <v>9997</v>
      </c>
      <c r="AC266" s="260">
        <f>+AC273+AC282</f>
        <v>11956</v>
      </c>
      <c r="AD266" s="258"/>
      <c r="AE266" s="258"/>
      <c r="AF266" s="258"/>
      <c r="AG266" s="258"/>
      <c r="AH266" s="258"/>
      <c r="AI266" s="258"/>
      <c r="AJ266" s="258"/>
      <c r="AK266" s="258"/>
      <c r="AL266" s="258"/>
      <c r="AM266" s="258"/>
      <c r="AN266" s="258"/>
    </row>
    <row r="267" spans="1:43" ht="5.0999999999999996" customHeight="1"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40"/>
      <c r="Y267" s="40"/>
      <c r="Z267" s="40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6"/>
    </row>
    <row r="268" spans="1:43" ht="15" customHeight="1" outlineLevel="1">
      <c r="E268" s="3" t="s">
        <v>222</v>
      </c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40"/>
      <c r="Y268" s="145">
        <f>X273</f>
        <v>6619</v>
      </c>
      <c r="Z268" s="145">
        <f>Y273</f>
        <v>8291</v>
      </c>
      <c r="AA268" s="145">
        <f t="shared" ref="AA268:AN268" si="597">Z273</f>
        <v>10214</v>
      </c>
      <c r="AB268" s="145">
        <f t="shared" si="597"/>
        <v>10391</v>
      </c>
      <c r="AC268" s="145">
        <f t="shared" si="597"/>
        <v>9309</v>
      </c>
      <c r="AD268" s="145">
        <f t="shared" ref="AD268:AM268" si="598">AC273</f>
        <v>11172</v>
      </c>
      <c r="AE268" s="145">
        <f t="shared" si="598"/>
        <v>13771.994686691427</v>
      </c>
      <c r="AF268" s="145">
        <f t="shared" ca="1" si="598"/>
        <v>14372.954539653896</v>
      </c>
      <c r="AG268" s="145">
        <f t="shared" ca="1" si="598"/>
        <v>15071.87964789246</v>
      </c>
      <c r="AH268" s="145">
        <f t="shared" ca="1" si="598"/>
        <v>15849.603381111383</v>
      </c>
      <c r="AI268" s="145">
        <f t="shared" ca="1" si="598"/>
        <v>16725.828792573437</v>
      </c>
      <c r="AJ268" s="145">
        <f t="shared" ca="1" si="598"/>
        <v>17685.460691176413</v>
      </c>
      <c r="AK268" s="145">
        <f t="shared" ca="1" si="598"/>
        <v>18755.977866781188</v>
      </c>
      <c r="AL268" s="145">
        <f t="shared" ca="1" si="598"/>
        <v>19925.087470926595</v>
      </c>
      <c r="AM268" s="145">
        <f t="shared" ca="1" si="598"/>
        <v>21137.63908571779</v>
      </c>
      <c r="AN268" s="145">
        <f t="shared" ca="1" si="597"/>
        <v>22388.456857170942</v>
      </c>
      <c r="AO268" s="6"/>
    </row>
    <row r="269" spans="1:43" ht="15" customHeight="1" outlineLevel="1">
      <c r="B269" s="262" t="s">
        <v>242</v>
      </c>
      <c r="E269" s="45" t="s">
        <v>89</v>
      </c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40"/>
      <c r="Y269" s="132">
        <f>-Y155</f>
        <v>1889</v>
      </c>
      <c r="Z269" s="132">
        <f>-Z155</f>
        <v>2291</v>
      </c>
      <c r="AA269" s="132">
        <f>-AA155</f>
        <v>2350</v>
      </c>
      <c r="AB269" s="132">
        <f>-AB155</f>
        <v>1158</v>
      </c>
      <c r="AC269" s="132">
        <f>-AC155</f>
        <v>3198</v>
      </c>
      <c r="AD269" s="49">
        <f t="shared" ref="AD269:AN269" si="599">-AD155-AD289</f>
        <v>3151.2015832431521</v>
      </c>
      <c r="AE269" s="49">
        <f t="shared" ca="1" si="599"/>
        <v>3466.0448579954732</v>
      </c>
      <c r="AF269" s="49">
        <f t="shared" ca="1" si="599"/>
        <v>3682.341975898717</v>
      </c>
      <c r="AG269" s="49">
        <f t="shared" ca="1" si="599"/>
        <v>3896.8045676069769</v>
      </c>
      <c r="AH269" s="49">
        <f t="shared" ca="1" si="599"/>
        <v>4145.0109715338458</v>
      </c>
      <c r="AI269" s="49">
        <f t="shared" ca="1" si="599"/>
        <v>4395.5736651370407</v>
      </c>
      <c r="AJ269" s="49">
        <f t="shared" ca="1" si="599"/>
        <v>4688.4780632082739</v>
      </c>
      <c r="AK269" s="49">
        <f t="shared" ca="1" si="599"/>
        <v>4988.7047243889901</v>
      </c>
      <c r="AL269" s="49">
        <f t="shared" ca="1" si="599"/>
        <v>5251.2915314251823</v>
      </c>
      <c r="AM269" s="49">
        <f t="shared" ca="1" si="599"/>
        <v>5516.7197115626077</v>
      </c>
      <c r="AN269" s="49">
        <f t="shared" ca="1" si="599"/>
        <v>5785.1178536745711</v>
      </c>
      <c r="AO269" s="6"/>
    </row>
    <row r="270" spans="1:43" ht="15" customHeight="1" outlineLevel="1">
      <c r="E270" s="45" t="s">
        <v>4</v>
      </c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40"/>
      <c r="Y270" s="49">
        <f t="shared" ref="Y270" si="600">-Y297</f>
        <v>-1210</v>
      </c>
      <c r="Z270" s="49">
        <f>-Z297</f>
        <v>-1458</v>
      </c>
      <c r="AA270" s="49">
        <f>-AA297</f>
        <v>-1748</v>
      </c>
      <c r="AB270" s="49">
        <f>-AB297</f>
        <v>-1738</v>
      </c>
      <c r="AC270" s="49">
        <f t="shared" ref="AC270" si="601">-AC297</f>
        <v>-1750</v>
      </c>
      <c r="AD270" s="140">
        <f>-AD268/AD274</f>
        <v>-1926.2068965517242</v>
      </c>
      <c r="AE270" s="132">
        <f t="shared" ref="AE270:AN270" si="602">-AE268/AE274</f>
        <v>-2374.4818425330045</v>
      </c>
      <c r="AF270" s="132">
        <f t="shared" ca="1" si="602"/>
        <v>-2478.0956102851546</v>
      </c>
      <c r="AG270" s="132">
        <f t="shared" ca="1" si="602"/>
        <v>-2598.5999392918034</v>
      </c>
      <c r="AH270" s="132">
        <f t="shared" ca="1" si="602"/>
        <v>-2732.6902381226523</v>
      </c>
      <c r="AI270" s="132">
        <f t="shared" ca="1" si="602"/>
        <v>-2883.7635849264548</v>
      </c>
      <c r="AJ270" s="132">
        <f t="shared" ca="1" si="602"/>
        <v>-3049.2173605476573</v>
      </c>
      <c r="AK270" s="132">
        <f t="shared" ca="1" si="602"/>
        <v>-3233.789287376067</v>
      </c>
      <c r="AL270" s="132">
        <f t="shared" ca="1" si="602"/>
        <v>-3435.3599087804478</v>
      </c>
      <c r="AM270" s="132">
        <f t="shared" ca="1" si="602"/>
        <v>-3644.4205320203087</v>
      </c>
      <c r="AN270" s="132">
        <f t="shared" ca="1" si="602"/>
        <v>-3860.0787684777488</v>
      </c>
      <c r="AO270" s="6"/>
    </row>
    <row r="271" spans="1:43" ht="15" customHeight="1" outlineLevel="1">
      <c r="E271" s="45" t="s">
        <v>90</v>
      </c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40"/>
      <c r="Y271" s="49">
        <f>-Y156-Y157</f>
        <v>1811</v>
      </c>
      <c r="Z271" s="49">
        <f>-Z156-Z157</f>
        <v>2279</v>
      </c>
      <c r="AA271" s="49">
        <f>-AA156-AA157</f>
        <v>-619</v>
      </c>
      <c r="AB271" s="49">
        <f>-AB156-AB157</f>
        <v>-898</v>
      </c>
      <c r="AC271" s="49">
        <f>-AC156-AC157</f>
        <v>438</v>
      </c>
      <c r="AD271" s="132">
        <f t="shared" ref="AD271:AN271" si="603">-AD82</f>
        <v>-625</v>
      </c>
      <c r="AE271" s="132">
        <f t="shared" si="603"/>
        <v>-490.60316250000005</v>
      </c>
      <c r="AF271" s="132">
        <f t="shared" si="603"/>
        <v>-505.32125737500002</v>
      </c>
      <c r="AG271" s="132">
        <f t="shared" si="603"/>
        <v>-520.48089509625004</v>
      </c>
      <c r="AH271" s="132">
        <f t="shared" si="603"/>
        <v>-536.09532194913754</v>
      </c>
      <c r="AI271" s="132">
        <f t="shared" si="603"/>
        <v>-552.17818160761169</v>
      </c>
      <c r="AJ271" s="132">
        <f t="shared" si="603"/>
        <v>-568.7435270558401</v>
      </c>
      <c r="AK271" s="132">
        <f t="shared" si="603"/>
        <v>-585.80583286751528</v>
      </c>
      <c r="AL271" s="132">
        <f t="shared" si="603"/>
        <v>-603.38000785354075</v>
      </c>
      <c r="AM271" s="132">
        <f t="shared" si="603"/>
        <v>-621.48140808914695</v>
      </c>
      <c r="AN271" s="132">
        <f t="shared" si="603"/>
        <v>-640.12585033182131</v>
      </c>
      <c r="AO271" s="6"/>
    </row>
    <row r="272" spans="1:43" ht="15" customHeight="1" outlineLevel="1">
      <c r="B272" s="262" t="s">
        <v>244</v>
      </c>
      <c r="E272" s="45" t="s">
        <v>86</v>
      </c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40"/>
      <c r="Y272" s="6">
        <f>+Y273-SUM(Y268:Y271)</f>
        <v>-818</v>
      </c>
      <c r="Z272" s="6">
        <f>+Z273-SUM(Z268:Z271)</f>
        <v>-1189</v>
      </c>
      <c r="AA272" s="6">
        <f>+AA273-SUM(AA268:AA271)</f>
        <v>194</v>
      </c>
      <c r="AB272" s="6">
        <f>+AB273-SUM(AB268:AB271)</f>
        <v>396</v>
      </c>
      <c r="AC272" s="6">
        <f>+AC273-SUM(AC268:AC271)</f>
        <v>-23</v>
      </c>
      <c r="AD272" s="273">
        <f>-AD157</f>
        <v>2000</v>
      </c>
      <c r="AE272" s="273">
        <v>0</v>
      </c>
      <c r="AF272" s="273">
        <v>0</v>
      </c>
      <c r="AG272" s="273">
        <f>AF272</f>
        <v>0</v>
      </c>
      <c r="AH272" s="273">
        <f t="shared" ref="AH272:AN272" si="604">AG272</f>
        <v>0</v>
      </c>
      <c r="AI272" s="273">
        <f t="shared" si="604"/>
        <v>0</v>
      </c>
      <c r="AJ272" s="273">
        <f t="shared" si="604"/>
        <v>0</v>
      </c>
      <c r="AK272" s="273">
        <f t="shared" si="604"/>
        <v>0</v>
      </c>
      <c r="AL272" s="273">
        <f t="shared" si="604"/>
        <v>0</v>
      </c>
      <c r="AM272" s="273">
        <f t="shared" si="604"/>
        <v>0</v>
      </c>
      <c r="AN272" s="273">
        <f t="shared" si="604"/>
        <v>0</v>
      </c>
      <c r="AO272" s="6"/>
    </row>
    <row r="273" spans="1:42" s="3" customFormat="1" outlineLevel="1">
      <c r="A273" s="263"/>
      <c r="B273" s="263"/>
      <c r="C273" s="96"/>
      <c r="E273" s="103" t="s">
        <v>223</v>
      </c>
      <c r="F273" s="2"/>
      <c r="G273" s="2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215">
        <f>6189+430</f>
        <v>6619</v>
      </c>
      <c r="Y273" s="70">
        <f>Y179</f>
        <v>8291</v>
      </c>
      <c r="Z273" s="70">
        <f>Z179</f>
        <v>10214</v>
      </c>
      <c r="AA273" s="70">
        <f>AA179</f>
        <v>10391</v>
      </c>
      <c r="AB273" s="70">
        <f>AB179</f>
        <v>9309</v>
      </c>
      <c r="AC273" s="70">
        <f>AC179</f>
        <v>11172</v>
      </c>
      <c r="AD273" s="71">
        <f t="shared" ref="AD273:AN273" si="605">SUM(AD268:AD272)</f>
        <v>13771.994686691427</v>
      </c>
      <c r="AE273" s="71">
        <f t="shared" ca="1" si="605"/>
        <v>14372.954539653896</v>
      </c>
      <c r="AF273" s="71">
        <f t="shared" ca="1" si="605"/>
        <v>15071.87964789246</v>
      </c>
      <c r="AG273" s="71">
        <f t="shared" ca="1" si="605"/>
        <v>15849.603381111383</v>
      </c>
      <c r="AH273" s="71">
        <f t="shared" ca="1" si="605"/>
        <v>16725.828792573437</v>
      </c>
      <c r="AI273" s="71">
        <f t="shared" ca="1" si="605"/>
        <v>17685.460691176413</v>
      </c>
      <c r="AJ273" s="71">
        <f t="shared" ca="1" si="605"/>
        <v>18755.977866781188</v>
      </c>
      <c r="AK273" s="71">
        <f t="shared" ca="1" si="605"/>
        <v>19925.087470926595</v>
      </c>
      <c r="AL273" s="71">
        <f t="shared" ca="1" si="605"/>
        <v>21137.63908571779</v>
      </c>
      <c r="AM273" s="71">
        <f t="shared" ca="1" si="605"/>
        <v>22388.456857170942</v>
      </c>
      <c r="AN273" s="71">
        <f t="shared" ca="1" si="605"/>
        <v>23673.370092035944</v>
      </c>
      <c r="AO273"/>
    </row>
    <row r="274" spans="1:42" ht="15" customHeight="1" outlineLevel="1">
      <c r="E274" s="45" t="s">
        <v>177</v>
      </c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40"/>
      <c r="Y274" s="121">
        <f t="shared" ref="Y274" si="606">-AVERAGE(Y268,Y273)/Y270</f>
        <v>6.161157024793388</v>
      </c>
      <c r="Z274" s="121">
        <f t="shared" ref="Z274:AB274" si="607">-AVERAGE(Z268,Z273)/Z270</f>
        <v>6.3460219478737994</v>
      </c>
      <c r="AA274" s="121">
        <f t="shared" si="607"/>
        <v>5.8938787185354693</v>
      </c>
      <c r="AB274" s="121">
        <f t="shared" si="607"/>
        <v>5.6674338319907944</v>
      </c>
      <c r="AC274" s="121">
        <f t="shared" ref="AC274" si="608">-AVERAGE(AC268,AC273)/AC270</f>
        <v>5.8517142857142854</v>
      </c>
      <c r="AD274" s="280">
        <v>5.8</v>
      </c>
      <c r="AE274" s="280">
        <f>AD274</f>
        <v>5.8</v>
      </c>
      <c r="AF274" s="280">
        <f t="shared" ref="AF274:AN274" si="609">AE274</f>
        <v>5.8</v>
      </c>
      <c r="AG274" s="280">
        <f t="shared" si="609"/>
        <v>5.8</v>
      </c>
      <c r="AH274" s="280">
        <f t="shared" si="609"/>
        <v>5.8</v>
      </c>
      <c r="AI274" s="280">
        <f t="shared" si="609"/>
        <v>5.8</v>
      </c>
      <c r="AJ274" s="280">
        <f t="shared" si="609"/>
        <v>5.8</v>
      </c>
      <c r="AK274" s="280">
        <f t="shared" si="609"/>
        <v>5.8</v>
      </c>
      <c r="AL274" s="280">
        <f t="shared" si="609"/>
        <v>5.8</v>
      </c>
      <c r="AM274" s="280">
        <f t="shared" si="609"/>
        <v>5.8</v>
      </c>
      <c r="AN274" s="280">
        <f t="shared" si="609"/>
        <v>5.8</v>
      </c>
      <c r="AO274" s="6"/>
    </row>
    <row r="275" spans="1:42" ht="15" customHeight="1" outlineLevel="1">
      <c r="E275" s="45" t="s">
        <v>226</v>
      </c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40"/>
      <c r="Y275" s="128">
        <f t="shared" ref="Y275" si="610">-Y269/Y270</f>
        <v>1.5611570247933884</v>
      </c>
      <c r="Z275" s="128">
        <f t="shared" ref="Z275:AB275" si="611">-Z269/Z270</f>
        <v>1.5713305898491083</v>
      </c>
      <c r="AA275" s="128">
        <f t="shared" si="611"/>
        <v>1.3443935926773456</v>
      </c>
      <c r="AB275" s="128">
        <f t="shared" si="611"/>
        <v>0.66628308400460301</v>
      </c>
      <c r="AC275" s="128">
        <f t="shared" ref="AC275" si="612">-AC269/AC270</f>
        <v>1.8274285714285714</v>
      </c>
      <c r="AD275" s="281">
        <v>1.7</v>
      </c>
      <c r="AE275" s="281">
        <f>AD275</f>
        <v>1.7</v>
      </c>
      <c r="AF275" s="281">
        <f>AE275</f>
        <v>1.7</v>
      </c>
      <c r="AG275" s="281">
        <f t="shared" ref="AG275:AN275" si="613">AF275</f>
        <v>1.7</v>
      </c>
      <c r="AH275" s="281">
        <f t="shared" si="613"/>
        <v>1.7</v>
      </c>
      <c r="AI275" s="281">
        <f t="shared" si="613"/>
        <v>1.7</v>
      </c>
      <c r="AJ275" s="281">
        <f t="shared" si="613"/>
        <v>1.7</v>
      </c>
      <c r="AK275" s="281">
        <f t="shared" si="613"/>
        <v>1.7</v>
      </c>
      <c r="AL275" s="281">
        <f t="shared" si="613"/>
        <v>1.7</v>
      </c>
      <c r="AM275" s="281">
        <f t="shared" si="613"/>
        <v>1.7</v>
      </c>
      <c r="AN275" s="281">
        <f t="shared" si="613"/>
        <v>1.7</v>
      </c>
      <c r="AO275" s="6"/>
    </row>
    <row r="276" spans="1:42" ht="15" customHeight="1" outlineLevel="1">
      <c r="E276" s="45" t="s">
        <v>178</v>
      </c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40"/>
      <c r="Y276" s="102">
        <f t="shared" ref="Y276:AN276" si="614">Y10/AVERAGE(Y273,Y268)</f>
        <v>0.89081153588195838</v>
      </c>
      <c r="Z276" s="102">
        <f t="shared" si="614"/>
        <v>0.86971088894893267</v>
      </c>
      <c r="AA276" s="102">
        <f t="shared" si="614"/>
        <v>0.90764377578257704</v>
      </c>
      <c r="AB276" s="102">
        <f t="shared" si="614"/>
        <v>0.86598984771573606</v>
      </c>
      <c r="AC276" s="102">
        <f t="shared" si="614"/>
        <v>0.94878179776378102</v>
      </c>
      <c r="AD276" s="102">
        <f t="shared" si="614"/>
        <v>0.91084090656793937</v>
      </c>
      <c r="AE276" s="102">
        <f t="shared" ca="1" si="614"/>
        <v>0.88309064657588709</v>
      </c>
      <c r="AF276" s="102">
        <f t="shared" ca="1" si="614"/>
        <v>0.89390765051746457</v>
      </c>
      <c r="AG276" s="102">
        <f t="shared" ca="1" si="614"/>
        <v>0.89824107708585021</v>
      </c>
      <c r="AH276" s="102">
        <f t="shared" ca="1" si="614"/>
        <v>0.90429196287750202</v>
      </c>
      <c r="AI276" s="102">
        <f t="shared" ca="1" si="614"/>
        <v>0.90541308086582573</v>
      </c>
      <c r="AJ276" s="102">
        <f t="shared" ca="1" si="614"/>
        <v>0.90946530841898021</v>
      </c>
      <c r="AK276" s="102">
        <f t="shared" ca="1" si="614"/>
        <v>0.90942839452013247</v>
      </c>
      <c r="AL276" s="102">
        <f t="shared" ca="1" si="614"/>
        <v>0.90003542839870621</v>
      </c>
      <c r="AM276" s="102">
        <f t="shared" ca="1" si="614"/>
        <v>0.8904410316091762</v>
      </c>
      <c r="AN276" s="102">
        <f t="shared" ca="1" si="614"/>
        <v>0.88092620032524671</v>
      </c>
      <c r="AO276" s="6"/>
      <c r="AP276" s="102"/>
    </row>
    <row r="277" spans="1:42" ht="15" customHeight="1" outlineLevel="1"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40"/>
      <c r="Y277" s="40"/>
      <c r="Z277" s="40"/>
      <c r="AA277" s="51"/>
      <c r="AB277" s="145"/>
      <c r="AC277" s="51"/>
      <c r="AD277" s="51"/>
      <c r="AE277" s="225">
        <f>+AE280-AD280</f>
        <v>0</v>
      </c>
      <c r="AF277" s="225">
        <f t="shared" ref="AF277:AN277" si="615">+AF280-AE280</f>
        <v>0</v>
      </c>
      <c r="AG277" s="225">
        <f t="shared" si="615"/>
        <v>0</v>
      </c>
      <c r="AH277" s="225">
        <f t="shared" si="615"/>
        <v>0</v>
      </c>
      <c r="AI277" s="225">
        <f t="shared" si="615"/>
        <v>0</v>
      </c>
      <c r="AJ277" s="225">
        <f t="shared" si="615"/>
        <v>0</v>
      </c>
      <c r="AK277" s="225">
        <f t="shared" si="615"/>
        <v>0</v>
      </c>
      <c r="AL277" s="225">
        <f t="shared" si="615"/>
        <v>0</v>
      </c>
      <c r="AM277" s="225">
        <f t="shared" si="615"/>
        <v>0</v>
      </c>
      <c r="AN277" s="225">
        <f t="shared" si="615"/>
        <v>0</v>
      </c>
      <c r="AO277" s="6"/>
    </row>
    <row r="278" spans="1:42" ht="15" customHeight="1" outlineLevel="1">
      <c r="E278" s="3" t="s">
        <v>180</v>
      </c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40"/>
      <c r="Y278" s="40"/>
      <c r="Z278" s="40"/>
      <c r="AA278" s="51"/>
      <c r="AB278" s="145">
        <f>AA282</f>
        <v>877</v>
      </c>
      <c r="AC278" s="145">
        <f t="shared" ref="AC278:AN278" si="616">AB282</f>
        <v>688</v>
      </c>
      <c r="AD278" s="145">
        <f t="shared" si="616"/>
        <v>784</v>
      </c>
      <c r="AE278" s="145">
        <f t="shared" si="616"/>
        <v>852.0004025194454</v>
      </c>
      <c r="AF278" s="145">
        <f t="shared" ca="1" si="616"/>
        <v>932.04530288020499</v>
      </c>
      <c r="AG278" s="145">
        <f t="shared" ca="1" si="616"/>
        <v>987.0360955674704</v>
      </c>
      <c r="AH278" s="145">
        <f t="shared" ca="1" si="616"/>
        <v>1041.5604832899094</v>
      </c>
      <c r="AI278" s="145">
        <f t="shared" ca="1" si="616"/>
        <v>1104.6638063221642</v>
      </c>
      <c r="AJ278" s="145">
        <f t="shared" ca="1" si="616"/>
        <v>1168.36618605179</v>
      </c>
      <c r="AK278" s="145">
        <f t="shared" ca="1" si="616"/>
        <v>1242.8334059004085</v>
      </c>
      <c r="AL278" s="145">
        <f t="shared" ca="1" si="616"/>
        <v>1319.1622180649977</v>
      </c>
      <c r="AM278" s="145">
        <f t="shared" ca="1" si="616"/>
        <v>1385.9215757860632</v>
      </c>
      <c r="AN278" s="145">
        <f t="shared" ca="1" si="616"/>
        <v>1453.403316498968</v>
      </c>
      <c r="AO278" s="6"/>
    </row>
    <row r="279" spans="1:42" ht="15" customHeight="1" outlineLevel="1">
      <c r="E279" s="45" t="s">
        <v>227</v>
      </c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40"/>
      <c r="Y279" s="40"/>
      <c r="Z279" s="40"/>
      <c r="AA279" s="51"/>
      <c r="AB279" s="6">
        <f t="shared" ref="AB279:AN279" si="617">AB282-SUM(AB280:AB281,AB278)</f>
        <v>-189</v>
      </c>
      <c r="AC279" s="6">
        <f t="shared" si="617"/>
        <v>96</v>
      </c>
      <c r="AD279" s="6">
        <f t="shared" si="617"/>
        <v>68.000402519445402</v>
      </c>
      <c r="AE279" s="6">
        <f t="shared" ca="1" si="617"/>
        <v>80.044900360759584</v>
      </c>
      <c r="AF279" s="6">
        <f t="shared" ca="1" si="617"/>
        <v>54.990792687265412</v>
      </c>
      <c r="AG279" s="6">
        <f t="shared" ca="1" si="617"/>
        <v>54.524387722438973</v>
      </c>
      <c r="AH279" s="6">
        <f t="shared" ca="1" si="617"/>
        <v>63.103323032254821</v>
      </c>
      <c r="AI279" s="6">
        <f t="shared" ca="1" si="617"/>
        <v>63.702379729625818</v>
      </c>
      <c r="AJ279" s="6">
        <f t="shared" ca="1" si="617"/>
        <v>74.46721984861847</v>
      </c>
      <c r="AK279" s="6">
        <f t="shared" ca="1" si="617"/>
        <v>76.328812164589181</v>
      </c>
      <c r="AL279" s="6">
        <f t="shared" ca="1" si="617"/>
        <v>66.759357721065498</v>
      </c>
      <c r="AM279" s="6">
        <f t="shared" ca="1" si="617"/>
        <v>67.481740712904866</v>
      </c>
      <c r="AN279" s="6">
        <f t="shared" ca="1" si="617"/>
        <v>68.23681579117715</v>
      </c>
      <c r="AO279" s="6"/>
    </row>
    <row r="280" spans="1:42" ht="15" customHeight="1" outlineLevel="1">
      <c r="E280" s="45" t="s">
        <v>4</v>
      </c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40"/>
      <c r="Y280" s="40"/>
      <c r="Z280" s="40"/>
      <c r="AA280" s="51"/>
      <c r="AB280" s="6">
        <f>-AB298</f>
        <v>0</v>
      </c>
      <c r="AC280" s="6">
        <f>-AC298</f>
        <v>0</v>
      </c>
      <c r="AD280" s="132"/>
      <c r="AE280" s="132"/>
      <c r="AF280" s="132"/>
      <c r="AG280" s="132"/>
      <c r="AH280" s="132"/>
      <c r="AI280" s="132"/>
      <c r="AJ280" s="132"/>
      <c r="AK280" s="132"/>
      <c r="AL280" s="132"/>
      <c r="AM280" s="132"/>
      <c r="AN280" s="132"/>
      <c r="AO280" s="6"/>
    </row>
    <row r="281" spans="1:42" ht="15" customHeight="1" outlineLevel="1">
      <c r="E281" s="45" t="s">
        <v>90</v>
      </c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40"/>
      <c r="Y281" s="40"/>
      <c r="Z281" s="40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</row>
    <row r="282" spans="1:42" s="3" customFormat="1" outlineLevel="1">
      <c r="A282" s="263"/>
      <c r="B282" s="263" t="s">
        <v>181</v>
      </c>
      <c r="C282" s="96"/>
      <c r="E282" s="103" t="s">
        <v>181</v>
      </c>
      <c r="F282" s="2"/>
      <c r="G282" s="2"/>
      <c r="H282" s="142"/>
      <c r="I282" s="142"/>
      <c r="J282" s="142"/>
      <c r="K282" s="142"/>
      <c r="L282" s="142"/>
      <c r="M282" s="142"/>
      <c r="N282" s="142"/>
      <c r="O282" s="142"/>
      <c r="P282" s="142"/>
      <c r="Q282" s="142"/>
      <c r="R282" s="142"/>
      <c r="S282" s="142"/>
      <c r="T282" s="142"/>
      <c r="U282" s="142"/>
      <c r="V282" s="142"/>
      <c r="W282" s="142"/>
      <c r="X282" s="142"/>
      <c r="Y282" s="142"/>
      <c r="Z282" s="142"/>
      <c r="AA282" s="191">
        <v>877</v>
      </c>
      <c r="AB282" s="191">
        <v>688</v>
      </c>
      <c r="AC282" s="191">
        <v>784</v>
      </c>
      <c r="AD282" s="71">
        <f t="shared" ref="AD282:AN282" si="618">AD104*AD284</f>
        <v>852.0004025194454</v>
      </c>
      <c r="AE282" s="71">
        <f t="shared" ca="1" si="618"/>
        <v>932.04530288020499</v>
      </c>
      <c r="AF282" s="71">
        <f t="shared" ca="1" si="618"/>
        <v>987.0360955674704</v>
      </c>
      <c r="AG282" s="71">
        <f t="shared" ca="1" si="618"/>
        <v>1041.5604832899094</v>
      </c>
      <c r="AH282" s="71">
        <f t="shared" ca="1" si="618"/>
        <v>1104.6638063221642</v>
      </c>
      <c r="AI282" s="71">
        <f t="shared" ca="1" si="618"/>
        <v>1168.36618605179</v>
      </c>
      <c r="AJ282" s="71">
        <f t="shared" ca="1" si="618"/>
        <v>1242.8334059004085</v>
      </c>
      <c r="AK282" s="71">
        <f t="shared" ca="1" si="618"/>
        <v>1319.1622180649977</v>
      </c>
      <c r="AL282" s="71">
        <f t="shared" ca="1" si="618"/>
        <v>1385.9215757860632</v>
      </c>
      <c r="AM282" s="71">
        <f t="shared" ca="1" si="618"/>
        <v>1453.403316498968</v>
      </c>
      <c r="AN282" s="71">
        <f t="shared" ca="1" si="618"/>
        <v>1521.6401322901452</v>
      </c>
      <c r="AO282"/>
    </row>
    <row r="283" spans="1:42" ht="15" customHeight="1" outlineLevel="1">
      <c r="E283" s="45" t="s">
        <v>177</v>
      </c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40"/>
      <c r="Y283" s="40"/>
      <c r="Z283" s="40"/>
      <c r="AA283" s="51"/>
      <c r="AB283" s="63"/>
      <c r="AC283" s="63"/>
      <c r="AD283" s="280">
        <v>5</v>
      </c>
      <c r="AE283" s="280">
        <f t="shared" ref="AE283:AN283" si="619">AD283</f>
        <v>5</v>
      </c>
      <c r="AF283" s="280">
        <f t="shared" si="619"/>
        <v>5</v>
      </c>
      <c r="AG283" s="280">
        <f t="shared" si="619"/>
        <v>5</v>
      </c>
      <c r="AH283" s="280">
        <f t="shared" si="619"/>
        <v>5</v>
      </c>
      <c r="AI283" s="280">
        <f t="shared" si="619"/>
        <v>5</v>
      </c>
      <c r="AJ283" s="280">
        <f t="shared" si="619"/>
        <v>5</v>
      </c>
      <c r="AK283" s="280">
        <f t="shared" si="619"/>
        <v>5</v>
      </c>
      <c r="AL283" s="280">
        <f t="shared" si="619"/>
        <v>5</v>
      </c>
      <c r="AM283" s="280">
        <f t="shared" si="619"/>
        <v>5</v>
      </c>
      <c r="AN283" s="280">
        <f t="shared" si="619"/>
        <v>5</v>
      </c>
      <c r="AO283" s="6"/>
    </row>
    <row r="284" spans="1:42" ht="15" customHeight="1" outlineLevel="1">
      <c r="E284" s="45" t="s">
        <v>229</v>
      </c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40"/>
      <c r="Y284" s="40"/>
      <c r="Z284" s="40"/>
      <c r="AA284" s="143">
        <f>AVERAGE(Z282:AA282)/AA104</f>
        <v>9.3786760774248745E-2</v>
      </c>
      <c r="AB284" s="143">
        <f>AVERAGE(AA282:AB282)/AB104</f>
        <v>9.1735052754982421E-2</v>
      </c>
      <c r="AC284" s="143">
        <f>AVERAGE(AB282:AC282)/AC104</f>
        <v>7.5751337999176618E-2</v>
      </c>
      <c r="AD284" s="202">
        <v>7.4999999999999997E-2</v>
      </c>
      <c r="AE284" s="202">
        <f t="shared" ref="AE284:AN284" si="620">AD284</f>
        <v>7.4999999999999997E-2</v>
      </c>
      <c r="AF284" s="202">
        <f t="shared" si="620"/>
        <v>7.4999999999999997E-2</v>
      </c>
      <c r="AG284" s="202">
        <f t="shared" si="620"/>
        <v>7.4999999999999997E-2</v>
      </c>
      <c r="AH284" s="202">
        <f t="shared" si="620"/>
        <v>7.4999999999999997E-2</v>
      </c>
      <c r="AI284" s="202">
        <f t="shared" si="620"/>
        <v>7.4999999999999997E-2</v>
      </c>
      <c r="AJ284" s="202">
        <f t="shared" si="620"/>
        <v>7.4999999999999997E-2</v>
      </c>
      <c r="AK284" s="202">
        <f t="shared" si="620"/>
        <v>7.4999999999999997E-2</v>
      </c>
      <c r="AL284" s="202">
        <f t="shared" si="620"/>
        <v>7.4999999999999997E-2</v>
      </c>
      <c r="AM284" s="202">
        <f t="shared" si="620"/>
        <v>7.4999999999999997E-2</v>
      </c>
      <c r="AN284" s="202">
        <f t="shared" si="620"/>
        <v>7.4999999999999997E-2</v>
      </c>
      <c r="AO284" s="6"/>
    </row>
    <row r="285" spans="1:42" ht="15" customHeight="1" outlineLevel="1">
      <c r="E285" s="45" t="s">
        <v>228</v>
      </c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40"/>
      <c r="Y285" s="40"/>
      <c r="Z285" s="40"/>
      <c r="AA285" s="102">
        <f t="shared" ref="AA285:AN285" si="621">AA282/AA273</f>
        <v>8.4399961505148682E-2</v>
      </c>
      <c r="AB285" s="102">
        <f t="shared" si="621"/>
        <v>7.3906971747770972E-2</v>
      </c>
      <c r="AC285" s="102">
        <f t="shared" si="621"/>
        <v>7.0175438596491224E-2</v>
      </c>
      <c r="AD285" s="102">
        <f t="shared" si="621"/>
        <v>6.1864706014066094E-2</v>
      </c>
      <c r="AE285" s="102">
        <f t="shared" ca="1" si="621"/>
        <v>6.4847161403646159E-2</v>
      </c>
      <c r="AF285" s="102">
        <f t="shared" ca="1" si="621"/>
        <v>6.5488586601438942E-2</v>
      </c>
      <c r="AG285" s="102">
        <f t="shared" ca="1" si="621"/>
        <v>6.5715239570674641E-2</v>
      </c>
      <c r="AH285" s="102">
        <f t="shared" ca="1" si="621"/>
        <v>6.6045385255447217E-2</v>
      </c>
      <c r="AI285" s="102">
        <f t="shared" ca="1" si="621"/>
        <v>6.6063655703054905E-2</v>
      </c>
      <c r="AJ285" s="102">
        <f t="shared" ca="1" si="621"/>
        <v>6.6263322271327543E-2</v>
      </c>
      <c r="AK285" s="102">
        <f t="shared" ca="1" si="621"/>
        <v>6.6206094201083643E-2</v>
      </c>
      <c r="AL285" s="102">
        <f t="shared" ca="1" si="621"/>
        <v>6.556652661945099E-2</v>
      </c>
      <c r="AM285" s="102">
        <f t="shared" ca="1" si="621"/>
        <v>6.491752985795661E-2</v>
      </c>
      <c r="AN285" s="102">
        <f t="shared" ca="1" si="621"/>
        <v>6.4276447602280601E-2</v>
      </c>
      <c r="AO285" s="6"/>
    </row>
    <row r="286" spans="1:42" ht="15" customHeight="1" outlineLevel="1"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40"/>
      <c r="Y286" s="40"/>
      <c r="Z286" s="40"/>
      <c r="AA286" s="51"/>
      <c r="AB286" s="281">
        <f t="shared" ref="AB286:AN286" si="622">-AB280/AB15</f>
        <v>0</v>
      </c>
      <c r="AC286" s="281">
        <f t="shared" si="622"/>
        <v>0</v>
      </c>
      <c r="AD286" s="281">
        <f t="shared" si="622"/>
        <v>0</v>
      </c>
      <c r="AE286" s="281">
        <f t="shared" si="622"/>
        <v>0</v>
      </c>
      <c r="AF286" s="281">
        <f t="shared" ca="1" si="622"/>
        <v>0</v>
      </c>
      <c r="AG286" s="281">
        <f t="shared" ca="1" si="622"/>
        <v>0</v>
      </c>
      <c r="AH286" s="281">
        <f t="shared" ca="1" si="622"/>
        <v>0</v>
      </c>
      <c r="AI286" s="281">
        <f t="shared" ca="1" si="622"/>
        <v>0</v>
      </c>
      <c r="AJ286" s="281">
        <f t="shared" ca="1" si="622"/>
        <v>0</v>
      </c>
      <c r="AK286" s="281">
        <f t="shared" ca="1" si="622"/>
        <v>0</v>
      </c>
      <c r="AL286" s="281">
        <f t="shared" ca="1" si="622"/>
        <v>0</v>
      </c>
      <c r="AM286" s="281">
        <f t="shared" ca="1" si="622"/>
        <v>0</v>
      </c>
      <c r="AN286" s="281">
        <f t="shared" ca="1" si="622"/>
        <v>0</v>
      </c>
      <c r="AO286" s="6"/>
    </row>
    <row r="287" spans="1:42" ht="15" customHeight="1" outlineLevel="1"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40"/>
      <c r="Y287" s="40"/>
      <c r="Z287" s="40"/>
      <c r="AA287" s="51"/>
      <c r="AB287" s="51"/>
      <c r="AC287" s="145"/>
      <c r="AD287" s="145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6"/>
    </row>
    <row r="288" spans="1:42" ht="15" customHeight="1" outlineLevel="1">
      <c r="E288" s="3" t="s">
        <v>224</v>
      </c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40"/>
      <c r="Y288" s="40"/>
      <c r="Z288" s="145">
        <f>Y292</f>
        <v>875</v>
      </c>
      <c r="AA288" s="145">
        <f t="shared" ref="AA288:AN288" si="623">Z292</f>
        <v>1084</v>
      </c>
      <c r="AB288" s="145">
        <f t="shared" si="623"/>
        <v>895</v>
      </c>
      <c r="AC288" s="145">
        <f t="shared" si="623"/>
        <v>648</v>
      </c>
      <c r="AD288" s="145">
        <f t="shared" si="623"/>
        <v>615</v>
      </c>
      <c r="AE288" s="145">
        <f t="shared" si="623"/>
        <v>579.3949358763565</v>
      </c>
      <c r="AF288" s="145">
        <f t="shared" si="623"/>
        <v>548.58792602990229</v>
      </c>
      <c r="AG288" s="145">
        <f t="shared" si="623"/>
        <v>520.98645387006036</v>
      </c>
      <c r="AH288" s="145">
        <f t="shared" si="623"/>
        <v>495.48052083694859</v>
      </c>
      <c r="AI288" s="145">
        <f t="shared" si="623"/>
        <v>471.31166383693102</v>
      </c>
      <c r="AJ288" s="145">
        <f t="shared" si="623"/>
        <v>447.97300678180613</v>
      </c>
      <c r="AK288" s="145">
        <f t="shared" si="623"/>
        <v>425.13417121357202</v>
      </c>
      <c r="AL288" s="145">
        <f t="shared" si="623"/>
        <v>402.58584074230191</v>
      </c>
      <c r="AM288" s="145">
        <f t="shared" si="623"/>
        <v>380.19963663382305</v>
      </c>
      <c r="AN288" s="145">
        <f t="shared" si="623"/>
        <v>357.89972362082227</v>
      </c>
      <c r="AO288" s="6"/>
    </row>
    <row r="289" spans="1:45" ht="15" customHeight="1" outlineLevel="1">
      <c r="B289" s="262" t="s">
        <v>243</v>
      </c>
      <c r="E289" s="45" t="s">
        <v>89</v>
      </c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40"/>
      <c r="Y289" s="40"/>
      <c r="Z289" s="132">
        <v>0</v>
      </c>
      <c r="AA289" s="132">
        <v>0</v>
      </c>
      <c r="AB289" s="132">
        <v>0</v>
      </c>
      <c r="AC289" s="132">
        <v>0</v>
      </c>
      <c r="AD289" s="132">
        <v>200</v>
      </c>
      <c r="AE289" s="6">
        <f>+AD289</f>
        <v>200</v>
      </c>
      <c r="AF289" s="6">
        <f t="shared" ref="AF289:AN289" si="624">+AE289</f>
        <v>200</v>
      </c>
      <c r="AG289" s="6">
        <f t="shared" si="624"/>
        <v>200</v>
      </c>
      <c r="AH289" s="6">
        <f t="shared" si="624"/>
        <v>200</v>
      </c>
      <c r="AI289" s="6">
        <f t="shared" si="624"/>
        <v>200</v>
      </c>
      <c r="AJ289" s="6">
        <f t="shared" si="624"/>
        <v>200</v>
      </c>
      <c r="AK289" s="6">
        <f t="shared" si="624"/>
        <v>200</v>
      </c>
      <c r="AL289" s="6">
        <f t="shared" si="624"/>
        <v>200</v>
      </c>
      <c r="AM289" s="6">
        <f t="shared" si="624"/>
        <v>200</v>
      </c>
      <c r="AN289" s="6">
        <f t="shared" si="624"/>
        <v>200</v>
      </c>
      <c r="AO289" s="6"/>
    </row>
    <row r="290" spans="1:45" ht="15" customHeight="1" outlineLevel="1">
      <c r="E290" s="45" t="s">
        <v>4</v>
      </c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40"/>
      <c r="Y290" s="40"/>
      <c r="Z290" s="6">
        <f>-Z299</f>
        <v>-213</v>
      </c>
      <c r="AA290" s="6">
        <f>-AA299</f>
        <v>-290</v>
      </c>
      <c r="AB290" s="6">
        <f>-AB299</f>
        <v>-250</v>
      </c>
      <c r="AC290" s="6">
        <f>-AC299</f>
        <v>-233</v>
      </c>
      <c r="AD290" s="140">
        <f>-AD288/AD293</f>
        <v>-235.60506412364353</v>
      </c>
      <c r="AE290" s="132">
        <f t="shared" ref="AE290:AL290" si="625">-AE288/AE293</f>
        <v>-230.80700984645421</v>
      </c>
      <c r="AF290" s="132">
        <f t="shared" si="625"/>
        <v>-227.60147215984196</v>
      </c>
      <c r="AG290" s="132">
        <f t="shared" si="625"/>
        <v>-225.5059330331118</v>
      </c>
      <c r="AH290" s="132">
        <f t="shared" si="625"/>
        <v>-224.16885700001757</v>
      </c>
      <c r="AI290" s="132">
        <f t="shared" si="625"/>
        <v>-223.33865705512497</v>
      </c>
      <c r="AJ290" s="132">
        <f t="shared" si="625"/>
        <v>-222.83883556823412</v>
      </c>
      <c r="AK290" s="132">
        <f t="shared" si="625"/>
        <v>-222.54833047127008</v>
      </c>
      <c r="AL290" s="132">
        <f t="shared" si="625"/>
        <v>-222.38620410847886</v>
      </c>
      <c r="AM290" s="132">
        <f t="shared" ref="AM290:AN290" si="626">-AM288/AM293</f>
        <v>-222.29991301300078</v>
      </c>
      <c r="AN290" s="132">
        <f t="shared" si="626"/>
        <v>-222.25649148094786</v>
      </c>
      <c r="AO290" s="6"/>
    </row>
    <row r="291" spans="1:45" ht="15" customHeight="1" outlineLevel="1">
      <c r="E291" s="45" t="s">
        <v>86</v>
      </c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40"/>
      <c r="Y291" s="40"/>
      <c r="Z291" s="6">
        <f>Z292-SUM(Z288:Z290)</f>
        <v>422</v>
      </c>
      <c r="AA291" s="6">
        <f>AA292-SUM(AA288:AA290)</f>
        <v>101</v>
      </c>
      <c r="AB291" s="6">
        <f>AB292-SUM(AB288:AB290)</f>
        <v>3</v>
      </c>
      <c r="AC291" s="6">
        <f>AC292-SUM(AC288:AC290)</f>
        <v>200</v>
      </c>
      <c r="AD291" s="132">
        <v>0</v>
      </c>
      <c r="AE291" s="132">
        <f>+AD291</f>
        <v>0</v>
      </c>
      <c r="AF291" s="132">
        <f t="shared" ref="AF291:AN291" si="627">+AE291</f>
        <v>0</v>
      </c>
      <c r="AG291" s="132">
        <f t="shared" si="627"/>
        <v>0</v>
      </c>
      <c r="AH291" s="132">
        <f t="shared" si="627"/>
        <v>0</v>
      </c>
      <c r="AI291" s="132">
        <f t="shared" si="627"/>
        <v>0</v>
      </c>
      <c r="AJ291" s="132">
        <f t="shared" si="627"/>
        <v>0</v>
      </c>
      <c r="AK291" s="132">
        <f t="shared" si="627"/>
        <v>0</v>
      </c>
      <c r="AL291" s="132">
        <f t="shared" si="627"/>
        <v>0</v>
      </c>
      <c r="AM291" s="132">
        <f t="shared" si="627"/>
        <v>0</v>
      </c>
      <c r="AN291" s="132">
        <f t="shared" si="627"/>
        <v>0</v>
      </c>
      <c r="AO291" s="6"/>
    </row>
    <row r="292" spans="1:45" s="3" customFormat="1" outlineLevel="1">
      <c r="A292" s="263"/>
      <c r="B292" s="263"/>
      <c r="C292" s="96"/>
      <c r="E292" s="103" t="s">
        <v>225</v>
      </c>
      <c r="F292" s="2"/>
      <c r="G292" s="2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>
        <f>Y182</f>
        <v>875</v>
      </c>
      <c r="Z292" s="70">
        <f>Z182</f>
        <v>1084</v>
      </c>
      <c r="AA292" s="70">
        <f>AA182</f>
        <v>895</v>
      </c>
      <c r="AB292" s="70">
        <f>AB182</f>
        <v>648</v>
      </c>
      <c r="AC292" s="70">
        <f>AC182</f>
        <v>615</v>
      </c>
      <c r="AD292" s="71">
        <f t="shared" ref="AD292:AI292" si="628">SUM(AD288:AD291)</f>
        <v>579.3949358763565</v>
      </c>
      <c r="AE292" s="71">
        <f t="shared" si="628"/>
        <v>548.58792602990229</v>
      </c>
      <c r="AF292" s="71">
        <f t="shared" si="628"/>
        <v>520.98645387006036</v>
      </c>
      <c r="AG292" s="71">
        <f t="shared" si="628"/>
        <v>495.48052083694859</v>
      </c>
      <c r="AH292" s="71">
        <f t="shared" si="628"/>
        <v>471.31166383693102</v>
      </c>
      <c r="AI292" s="71">
        <f t="shared" si="628"/>
        <v>447.97300678180613</v>
      </c>
      <c r="AJ292" s="71">
        <f t="shared" ref="AJ292:AN292" si="629">SUM(AJ288:AJ291)</f>
        <v>425.13417121357202</v>
      </c>
      <c r="AK292" s="71">
        <f t="shared" si="629"/>
        <v>402.58584074230191</v>
      </c>
      <c r="AL292" s="71">
        <f t="shared" si="629"/>
        <v>380.19963663382305</v>
      </c>
      <c r="AM292" s="71">
        <f t="shared" si="629"/>
        <v>357.89972362082227</v>
      </c>
      <c r="AN292" s="71">
        <f t="shared" si="629"/>
        <v>335.64323213987439</v>
      </c>
      <c r="AO292"/>
    </row>
    <row r="293" spans="1:45" ht="15" customHeight="1" outlineLevel="1">
      <c r="E293" s="45" t="s">
        <v>177</v>
      </c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40"/>
      <c r="Y293" s="63"/>
      <c r="Z293" s="63">
        <f>-AVERAGE(Y292:Z292)/(Z290)</f>
        <v>4.598591549295775</v>
      </c>
      <c r="AA293" s="63">
        <f>-AVERAGE(Z292:AA292)/(AA290)</f>
        <v>3.4120689655172414</v>
      </c>
      <c r="AB293" s="63">
        <f>-AVERAGE(AA292:AB292)/(AB290)</f>
        <v>3.0859999999999999</v>
      </c>
      <c r="AC293" s="63">
        <f>-AVERAGE(AB292:AC292)/(AC290)</f>
        <v>2.7103004291845494</v>
      </c>
      <c r="AD293" s="282">
        <f>AC293-0.1</f>
        <v>2.6103004291845493</v>
      </c>
      <c r="AE293" s="282">
        <f>AD293-0.1</f>
        <v>2.5103004291845492</v>
      </c>
      <c r="AF293" s="282">
        <f>AE293-0.1</f>
        <v>2.4103004291845491</v>
      </c>
      <c r="AG293" s="282">
        <f t="shared" ref="AG293:AN293" si="630">AF293-0.1</f>
        <v>2.310300429184549</v>
      </c>
      <c r="AH293" s="282">
        <f t="shared" si="630"/>
        <v>2.2103004291845489</v>
      </c>
      <c r="AI293" s="282">
        <f t="shared" si="630"/>
        <v>2.1103004291845489</v>
      </c>
      <c r="AJ293" s="282">
        <f t="shared" si="630"/>
        <v>2.0103004291845488</v>
      </c>
      <c r="AK293" s="282">
        <f t="shared" si="630"/>
        <v>1.9103004291845487</v>
      </c>
      <c r="AL293" s="282">
        <f t="shared" si="630"/>
        <v>1.8103004291845486</v>
      </c>
      <c r="AM293" s="282">
        <f t="shared" si="630"/>
        <v>1.7103004291845485</v>
      </c>
      <c r="AN293" s="282">
        <f t="shared" si="630"/>
        <v>1.6103004291845484</v>
      </c>
      <c r="AO293" s="6"/>
      <c r="AP293" s="197"/>
      <c r="AQ293" s="197"/>
      <c r="AR293" s="197"/>
      <c r="AS293" s="40"/>
    </row>
    <row r="294" spans="1:45" ht="15" customHeight="1" outlineLevel="1">
      <c r="E294" s="45" t="s">
        <v>230</v>
      </c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40"/>
      <c r="Y294" s="60"/>
      <c r="Z294" s="60">
        <f>-Z291/Z290</f>
        <v>1.9812206572769953</v>
      </c>
      <c r="AA294" s="60">
        <f>-AA291/AA290</f>
        <v>0.34827586206896549</v>
      </c>
      <c r="AB294" s="60">
        <f>-AB291/AB290</f>
        <v>1.2E-2</v>
      </c>
      <c r="AC294" s="60">
        <f>-AC291/AC290</f>
        <v>0.85836909871244638</v>
      </c>
      <c r="AD294" s="202">
        <f t="shared" ref="AD294:AN294" si="631">+AD289/AD290</f>
        <v>-0.84887818835269901</v>
      </c>
      <c r="AE294" s="202">
        <f t="shared" si="631"/>
        <v>-0.86652480846682789</v>
      </c>
      <c r="AF294" s="202">
        <f t="shared" si="631"/>
        <v>-0.87872893835916066</v>
      </c>
      <c r="AG294" s="202">
        <f t="shared" si="631"/>
        <v>-0.8868946253872324</v>
      </c>
      <c r="AH294" s="202">
        <f t="shared" si="631"/>
        <v>-0.89218459101116054</v>
      </c>
      <c r="AI294" s="202">
        <f t="shared" si="631"/>
        <v>-0.89550104149966092</v>
      </c>
      <c r="AJ294" s="202">
        <f t="shared" si="631"/>
        <v>-0.89750962613856966</v>
      </c>
      <c r="AK294" s="202">
        <f t="shared" si="631"/>
        <v>-0.89868119691789394</v>
      </c>
      <c r="AL294" s="202">
        <f t="shared" si="631"/>
        <v>-0.89933636307062026</v>
      </c>
      <c r="AM294" s="202">
        <f t="shared" si="631"/>
        <v>-0.89968546226243185</v>
      </c>
      <c r="AN294" s="202">
        <f t="shared" si="631"/>
        <v>-0.89986123090197478</v>
      </c>
      <c r="AO294" s="6"/>
    </row>
    <row r="295" spans="1:45" ht="15" customHeight="1" outlineLevel="1">
      <c r="E295" s="45" t="s">
        <v>245</v>
      </c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40"/>
      <c r="Y295" s="63">
        <f t="shared" ref="Y295:AN295" si="632">Y104/AVERAGE(X292:Y292)</f>
        <v>7.5897142857142859</v>
      </c>
      <c r="Z295" s="63">
        <f t="shared" si="632"/>
        <v>8.2154160285860129</v>
      </c>
      <c r="AA295" s="63">
        <f t="shared" si="632"/>
        <v>9.4502273875694787</v>
      </c>
      <c r="AB295" s="63">
        <f t="shared" si="632"/>
        <v>11.056383668178873</v>
      </c>
      <c r="AC295" s="63">
        <f t="shared" si="632"/>
        <v>15.385589865399842</v>
      </c>
      <c r="AD295" s="63">
        <f t="shared" si="632"/>
        <v>19.022192786828633</v>
      </c>
      <c r="AE295" s="63">
        <f t="shared" ca="1" si="632"/>
        <v>22.034502694602416</v>
      </c>
      <c r="AF295" s="63">
        <f t="shared" ca="1" si="632"/>
        <v>24.608819211738862</v>
      </c>
      <c r="AG295" s="63">
        <f t="shared" ca="1" si="632"/>
        <v>27.32498636177553</v>
      </c>
      <c r="AH295" s="63">
        <f t="shared" ca="1" si="632"/>
        <v>30.46952795947675</v>
      </c>
      <c r="AI295" s="63">
        <f t="shared" ca="1" si="632"/>
        <v>33.892038694692332</v>
      </c>
      <c r="AJ295" s="63">
        <f t="shared" ca="1" si="632"/>
        <v>37.958941344907451</v>
      </c>
      <c r="AK295" s="63">
        <f t="shared" ca="1" si="632"/>
        <v>42.499466776544807</v>
      </c>
      <c r="AL295" s="63">
        <f t="shared" ca="1" si="632"/>
        <v>47.21332952102054</v>
      </c>
      <c r="AM295" s="63">
        <f t="shared" ca="1" si="632"/>
        <v>52.509762046040052</v>
      </c>
      <c r="AN295" s="63">
        <f t="shared" ca="1" si="632"/>
        <v>58.506931484723744</v>
      </c>
      <c r="AO295" s="6"/>
    </row>
    <row r="296" spans="1:45" ht="15" customHeight="1" outlineLevel="1"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40"/>
      <c r="Y296" s="40"/>
      <c r="Z296" s="40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6"/>
    </row>
    <row r="297" spans="1:45" ht="15" customHeight="1" outlineLevel="1">
      <c r="B297" s="262" t="s">
        <v>217</v>
      </c>
      <c r="E297" s="97" t="s">
        <v>217</v>
      </c>
      <c r="H297" s="141"/>
      <c r="I297" s="141"/>
      <c r="J297" s="141"/>
      <c r="K297" s="141"/>
      <c r="L297" s="141"/>
      <c r="M297" s="141"/>
      <c r="N297" s="141"/>
      <c r="O297" s="141"/>
      <c r="P297" s="141"/>
      <c r="Q297" s="141"/>
      <c r="R297" s="141"/>
      <c r="S297" s="141"/>
      <c r="T297" s="141"/>
      <c r="U297" s="141"/>
      <c r="V297" s="141"/>
      <c r="W297" s="141"/>
      <c r="X297" s="141"/>
      <c r="Y297" s="189">
        <f t="shared" ref="Y297:AN297" si="633">+Y86+Y87</f>
        <v>1210</v>
      </c>
      <c r="Z297" s="189">
        <f t="shared" si="633"/>
        <v>1458</v>
      </c>
      <c r="AA297" s="189">
        <f t="shared" si="633"/>
        <v>1748</v>
      </c>
      <c r="AB297" s="189">
        <f t="shared" si="633"/>
        <v>1738</v>
      </c>
      <c r="AC297" s="189">
        <f t="shared" si="633"/>
        <v>1750</v>
      </c>
      <c r="AD297" s="6">
        <f t="shared" si="633"/>
        <v>1926.2068965517244</v>
      </c>
      <c r="AE297" s="6">
        <f t="shared" si="633"/>
        <v>2374.4818425330045</v>
      </c>
      <c r="AF297" s="6">
        <f t="shared" ca="1" si="633"/>
        <v>2478.0956102851546</v>
      </c>
      <c r="AG297" s="6">
        <f t="shared" ca="1" si="633"/>
        <v>2598.5999392918029</v>
      </c>
      <c r="AH297" s="6">
        <f t="shared" ca="1" si="633"/>
        <v>2732.6902381226523</v>
      </c>
      <c r="AI297" s="6">
        <f t="shared" ca="1" si="633"/>
        <v>2883.7635849264548</v>
      </c>
      <c r="AJ297" s="6">
        <f t="shared" ca="1" si="633"/>
        <v>3049.2173605476573</v>
      </c>
      <c r="AK297" s="6">
        <f t="shared" ca="1" si="633"/>
        <v>3233.789287376067</v>
      </c>
      <c r="AL297" s="6">
        <f t="shared" ca="1" si="633"/>
        <v>3435.3599087804478</v>
      </c>
      <c r="AM297" s="6">
        <f t="shared" ca="1" si="633"/>
        <v>3644.4205320203082</v>
      </c>
      <c r="AN297" s="6">
        <f t="shared" ca="1" si="633"/>
        <v>3860.0787684777488</v>
      </c>
      <c r="AO297" s="6"/>
    </row>
    <row r="298" spans="1:45" ht="15" customHeight="1" outlineLevel="1">
      <c r="B298" s="262" t="s">
        <v>218</v>
      </c>
      <c r="E298" s="97" t="s">
        <v>345</v>
      </c>
      <c r="H298" s="141"/>
      <c r="I298" s="141"/>
      <c r="J298" s="141"/>
      <c r="K298" s="141"/>
      <c r="L298" s="141"/>
      <c r="M298" s="141"/>
      <c r="N298" s="141"/>
      <c r="O298" s="141"/>
      <c r="P298" s="141"/>
      <c r="Q298" s="141"/>
      <c r="R298" s="141"/>
      <c r="S298" s="141"/>
      <c r="T298" s="141"/>
      <c r="U298" s="141"/>
      <c r="V298" s="141"/>
      <c r="W298" s="141"/>
      <c r="X298" s="141"/>
      <c r="Y298" s="141"/>
      <c r="Z298" s="141"/>
      <c r="AA298" s="190"/>
      <c r="AB298" s="190"/>
      <c r="AC298" s="190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</row>
    <row r="299" spans="1:45" ht="15" customHeight="1" outlineLevel="1">
      <c r="B299" s="262" t="s">
        <v>219</v>
      </c>
      <c r="E299" s="97" t="s">
        <v>219</v>
      </c>
      <c r="H299" s="141"/>
      <c r="I299" s="141"/>
      <c r="J299" s="141"/>
      <c r="K299" s="141"/>
      <c r="L299" s="141"/>
      <c r="M299" s="141"/>
      <c r="N299" s="141"/>
      <c r="O299" s="141"/>
      <c r="P299" s="141"/>
      <c r="Q299" s="141"/>
      <c r="R299" s="141"/>
      <c r="S299" s="141"/>
      <c r="T299" s="141"/>
      <c r="U299" s="141"/>
      <c r="V299" s="141"/>
      <c r="W299" s="141"/>
      <c r="X299" s="141"/>
      <c r="Y299" s="189">
        <f>Y88</f>
        <v>173</v>
      </c>
      <c r="Z299" s="189">
        <f>Z88</f>
        <v>213</v>
      </c>
      <c r="AA299" s="189">
        <f>AA88</f>
        <v>290</v>
      </c>
      <c r="AB299" s="189">
        <f>AB88</f>
        <v>250</v>
      </c>
      <c r="AC299" s="189">
        <f>AC88</f>
        <v>233</v>
      </c>
      <c r="AD299" s="6">
        <f t="shared" ref="AD299:AN299" si="634">-AD290</f>
        <v>235.60506412364353</v>
      </c>
      <c r="AE299" s="6">
        <f t="shared" si="634"/>
        <v>230.80700984645421</v>
      </c>
      <c r="AF299" s="6">
        <f t="shared" si="634"/>
        <v>227.60147215984196</v>
      </c>
      <c r="AG299" s="6">
        <f t="shared" si="634"/>
        <v>225.5059330331118</v>
      </c>
      <c r="AH299" s="6">
        <f t="shared" si="634"/>
        <v>224.16885700001757</v>
      </c>
      <c r="AI299" s="6">
        <f t="shared" si="634"/>
        <v>223.33865705512497</v>
      </c>
      <c r="AJ299" s="6">
        <f t="shared" si="634"/>
        <v>222.83883556823412</v>
      </c>
      <c r="AK299" s="6">
        <f t="shared" si="634"/>
        <v>222.54833047127008</v>
      </c>
      <c r="AL299" s="6">
        <f t="shared" si="634"/>
        <v>222.38620410847886</v>
      </c>
      <c r="AM299" s="6">
        <f t="shared" si="634"/>
        <v>222.29991301300078</v>
      </c>
      <c r="AN299" s="6">
        <f t="shared" si="634"/>
        <v>222.25649148094786</v>
      </c>
      <c r="AO299" s="6"/>
    </row>
    <row r="300" spans="1:45" ht="15" customHeight="1" outlineLevel="1">
      <c r="B300" s="262" t="s">
        <v>220</v>
      </c>
      <c r="E300" s="97" t="s">
        <v>220</v>
      </c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>
        <f>Y301-SUM(Y297:Y299)</f>
        <v>0</v>
      </c>
      <c r="Z300" s="49">
        <f>Z301-SUM(Z297:Z299)</f>
        <v>0</v>
      </c>
      <c r="AA300" s="49">
        <f>AA301-SUM(AA297:AA299)</f>
        <v>0</v>
      </c>
      <c r="AB300" s="49">
        <f>AB301-SUM(AB297:AB299)</f>
        <v>0</v>
      </c>
      <c r="AC300" s="49">
        <f>AC301-SUM(AC297:AC299)</f>
        <v>0</v>
      </c>
      <c r="AD300" s="273">
        <v>0</v>
      </c>
      <c r="AE300" s="273">
        <v>0</v>
      </c>
      <c r="AF300" s="273">
        <v>0</v>
      </c>
      <c r="AG300" s="273">
        <f>AF300</f>
        <v>0</v>
      </c>
      <c r="AH300" s="273">
        <f t="shared" ref="AH300:AN300" si="635">AG300</f>
        <v>0</v>
      </c>
      <c r="AI300" s="273">
        <f t="shared" si="635"/>
        <v>0</v>
      </c>
      <c r="AJ300" s="273">
        <f t="shared" si="635"/>
        <v>0</v>
      </c>
      <c r="AK300" s="273">
        <f t="shared" si="635"/>
        <v>0</v>
      </c>
      <c r="AL300" s="273">
        <f t="shared" si="635"/>
        <v>0</v>
      </c>
      <c r="AM300" s="273">
        <f t="shared" si="635"/>
        <v>0</v>
      </c>
      <c r="AN300" s="273">
        <f t="shared" si="635"/>
        <v>0</v>
      </c>
      <c r="AO300" s="6"/>
    </row>
    <row r="301" spans="1:45" s="3" customFormat="1" outlineLevel="1">
      <c r="A301" s="263"/>
      <c r="B301" s="263"/>
      <c r="C301" s="96"/>
      <c r="E301" s="103" t="s">
        <v>221</v>
      </c>
      <c r="F301" s="2"/>
      <c r="G301" s="2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>
        <f>Y15+Y12</f>
        <v>1383</v>
      </c>
      <c r="Z301" s="70">
        <f>Z15+Z12</f>
        <v>1671</v>
      </c>
      <c r="AA301" s="70">
        <f>AA15+AA12</f>
        <v>2038</v>
      </c>
      <c r="AB301" s="70">
        <f>AB15+AB12</f>
        <v>1988</v>
      </c>
      <c r="AC301" s="70">
        <f>AC15+AC12</f>
        <v>1983</v>
      </c>
      <c r="AD301" s="70">
        <f>SUM(AD297:AD300)</f>
        <v>2161.811960675368</v>
      </c>
      <c r="AE301" s="70">
        <f>SUM(AE297:AE300)</f>
        <v>2605.2888523794586</v>
      </c>
      <c r="AF301" s="70">
        <f ca="1">SUM(AF297:AF300)</f>
        <v>2705.6970824449968</v>
      </c>
      <c r="AG301" s="70">
        <f t="shared" ref="AG301:AN301" ca="1" si="636">SUM(AG297:AG300)</f>
        <v>2824.1058723249148</v>
      </c>
      <c r="AH301" s="70">
        <f t="shared" ca="1" si="636"/>
        <v>2956.8590951226697</v>
      </c>
      <c r="AI301" s="70">
        <f t="shared" ca="1" si="636"/>
        <v>3107.1022419815799</v>
      </c>
      <c r="AJ301" s="70">
        <f t="shared" ca="1" si="636"/>
        <v>3272.0561961158915</v>
      </c>
      <c r="AK301" s="70">
        <f t="shared" ca="1" si="636"/>
        <v>3456.3376178473372</v>
      </c>
      <c r="AL301" s="70">
        <f t="shared" ca="1" si="636"/>
        <v>3657.7461128889267</v>
      </c>
      <c r="AM301" s="70">
        <f t="shared" ca="1" si="636"/>
        <v>3866.7204450333088</v>
      </c>
      <c r="AN301" s="70">
        <f t="shared" ca="1" si="636"/>
        <v>4082.3352599586965</v>
      </c>
      <c r="AO301"/>
    </row>
    <row r="302" spans="1:45" s="38" customFormat="1" ht="15" customHeight="1" outlineLevel="1">
      <c r="A302" s="267"/>
      <c r="B302" s="267"/>
      <c r="C302" s="95"/>
      <c r="E302" s="133" t="str">
        <f>"% - "&amp;E297</f>
        <v>% - PP&amp;E D&amp;A</v>
      </c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134"/>
      <c r="Y302" s="134">
        <f t="shared" ref="Y302:AB305" si="637">IFERROR(Y297/Y$301,"na")</f>
        <v>0.87490961677512658</v>
      </c>
      <c r="Z302" s="134">
        <f t="shared" si="637"/>
        <v>0.87253141831238779</v>
      </c>
      <c r="AA302" s="134">
        <f t="shared" si="637"/>
        <v>0.85770363101079494</v>
      </c>
      <c r="AB302" s="134">
        <f t="shared" si="637"/>
        <v>0.87424547283702214</v>
      </c>
      <c r="AC302" s="134">
        <f t="shared" ref="AC302" si="638">IFERROR(AC297/AC$301,"na")</f>
        <v>0.8825012607160867</v>
      </c>
      <c r="AD302" s="134">
        <f t="shared" ref="AD302:AE305" si="639">IFERROR(AD297/AD$301,"na")</f>
        <v>0.89101500574081449</v>
      </c>
      <c r="AE302" s="134">
        <f t="shared" si="639"/>
        <v>0.91140828410037766</v>
      </c>
      <c r="AF302" s="134">
        <f t="shared" ref="AF302:AN302" ca="1" si="640">IFERROR(AF297/AF$301,"na")</f>
        <v>0.9158806528504031</v>
      </c>
      <c r="AG302" s="134">
        <f t="shared" ca="1" si="640"/>
        <v>0.92014961788685823</v>
      </c>
      <c r="AH302" s="134">
        <f t="shared" ca="1" si="640"/>
        <v>0.92418683143549751</v>
      </c>
      <c r="AI302" s="134">
        <f t="shared" ca="1" si="640"/>
        <v>0.92811995239889855</v>
      </c>
      <c r="AJ302" s="134">
        <f t="shared" ca="1" si="640"/>
        <v>0.93189639107275846</v>
      </c>
      <c r="AK302" s="134">
        <f t="shared" ca="1" si="640"/>
        <v>0.93561151858484326</v>
      </c>
      <c r="AL302" s="134">
        <f t="shared" ca="1" si="640"/>
        <v>0.93920130122622536</v>
      </c>
      <c r="AM302" s="134">
        <f t="shared" ca="1" si="640"/>
        <v>0.94250944277636139</v>
      </c>
      <c r="AN302" s="134">
        <f t="shared" ca="1" si="640"/>
        <v>0.94555653141452267</v>
      </c>
      <c r="AO302" s="131"/>
    </row>
    <row r="303" spans="1:45" s="38" customFormat="1" ht="15" customHeight="1" outlineLevel="1">
      <c r="A303" s="267"/>
      <c r="B303" s="267"/>
      <c r="C303" s="95"/>
      <c r="E303" s="133" t="str">
        <f>"% - "&amp;E298</f>
        <v xml:space="preserve">% - ROU D&amp;A </v>
      </c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134"/>
      <c r="Y303" s="134">
        <f t="shared" si="637"/>
        <v>0</v>
      </c>
      <c r="Z303" s="134">
        <f t="shared" si="637"/>
        <v>0</v>
      </c>
      <c r="AA303" s="134">
        <f t="shared" si="637"/>
        <v>0</v>
      </c>
      <c r="AB303" s="134">
        <f t="shared" si="637"/>
        <v>0</v>
      </c>
      <c r="AC303" s="134">
        <f t="shared" ref="AC303" si="641">IFERROR(AC298/AC$301,"na")</f>
        <v>0</v>
      </c>
      <c r="AD303" s="134">
        <f t="shared" si="639"/>
        <v>0</v>
      </c>
      <c r="AE303" s="134">
        <f t="shared" si="639"/>
        <v>0</v>
      </c>
      <c r="AF303" s="134">
        <f t="shared" ref="AF303:AN303" ca="1" si="642">IFERROR(AF298/AF$301,"na")</f>
        <v>0</v>
      </c>
      <c r="AG303" s="134">
        <f t="shared" ca="1" si="642"/>
        <v>0</v>
      </c>
      <c r="AH303" s="134">
        <f t="shared" ca="1" si="642"/>
        <v>0</v>
      </c>
      <c r="AI303" s="134">
        <f t="shared" ca="1" si="642"/>
        <v>0</v>
      </c>
      <c r="AJ303" s="134">
        <f t="shared" ca="1" si="642"/>
        <v>0</v>
      </c>
      <c r="AK303" s="134">
        <f t="shared" ca="1" si="642"/>
        <v>0</v>
      </c>
      <c r="AL303" s="134">
        <f t="shared" ca="1" si="642"/>
        <v>0</v>
      </c>
      <c r="AM303" s="134">
        <f t="shared" ca="1" si="642"/>
        <v>0</v>
      </c>
      <c r="AN303" s="134">
        <f t="shared" ca="1" si="642"/>
        <v>0</v>
      </c>
      <c r="AO303" s="131"/>
    </row>
    <row r="304" spans="1:45" s="38" customFormat="1" ht="15" customHeight="1" outlineLevel="1">
      <c r="A304" s="267"/>
      <c r="B304" s="267"/>
      <c r="C304" s="95"/>
      <c r="E304" s="133" t="str">
        <f>"% - "&amp;E299</f>
        <v>% - Intangible D&amp;A</v>
      </c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134"/>
      <c r="Y304" s="134">
        <f t="shared" si="637"/>
        <v>0.12509038322487345</v>
      </c>
      <c r="Z304" s="134">
        <f t="shared" si="637"/>
        <v>0.12746858168761221</v>
      </c>
      <c r="AA304" s="134">
        <f t="shared" si="637"/>
        <v>0.14229636898920511</v>
      </c>
      <c r="AB304" s="134">
        <f t="shared" si="637"/>
        <v>0.12575452716297786</v>
      </c>
      <c r="AC304" s="134">
        <f t="shared" ref="AC304" si="643">IFERROR(AC299/AC$301,"na")</f>
        <v>0.11749873928391326</v>
      </c>
      <c r="AD304" s="134">
        <f t="shared" si="639"/>
        <v>0.10898499425918549</v>
      </c>
      <c r="AE304" s="134">
        <f t="shared" si="639"/>
        <v>8.8591715899622378E-2</v>
      </c>
      <c r="AF304" s="134">
        <f t="shared" ref="AF304:AN304" ca="1" si="644">IFERROR(AF299/AF$301,"na")</f>
        <v>8.4119347149596818E-2</v>
      </c>
      <c r="AG304" s="134">
        <f t="shared" ca="1" si="644"/>
        <v>7.9850382113141702E-2</v>
      </c>
      <c r="AH304" s="134">
        <f t="shared" ca="1" si="644"/>
        <v>7.5813168564502598E-2</v>
      </c>
      <c r="AI304" s="134">
        <f t="shared" ca="1" si="644"/>
        <v>7.1880047601101435E-2</v>
      </c>
      <c r="AJ304" s="134">
        <f t="shared" ca="1" si="644"/>
        <v>6.8103608927241502E-2</v>
      </c>
      <c r="AK304" s="134">
        <f t="shared" ca="1" si="644"/>
        <v>6.4388481415156643E-2</v>
      </c>
      <c r="AL304" s="134">
        <f t="shared" ca="1" si="644"/>
        <v>6.0798698773774619E-2</v>
      </c>
      <c r="AM304" s="134">
        <f t="shared" ca="1" si="644"/>
        <v>5.7490557223638605E-2</v>
      </c>
      <c r="AN304" s="134">
        <f t="shared" ca="1" si="644"/>
        <v>5.4443468585477363E-2</v>
      </c>
      <c r="AO304" s="131"/>
    </row>
    <row r="305" spans="1:46" s="38" customFormat="1" ht="15" customHeight="1" outlineLevel="1">
      <c r="A305" s="267"/>
      <c r="B305" s="267"/>
      <c r="C305" s="95"/>
      <c r="E305" s="133" t="str">
        <f>"% - "&amp;E300</f>
        <v>% - Other D&amp;A</v>
      </c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134"/>
      <c r="Y305" s="134">
        <f t="shared" si="637"/>
        <v>0</v>
      </c>
      <c r="Z305" s="134">
        <f t="shared" si="637"/>
        <v>0</v>
      </c>
      <c r="AA305" s="134">
        <f t="shared" si="637"/>
        <v>0</v>
      </c>
      <c r="AB305" s="134">
        <f t="shared" si="637"/>
        <v>0</v>
      </c>
      <c r="AC305" s="134">
        <f t="shared" ref="AC305" si="645">IFERROR(AC300/AC$301,"na")</f>
        <v>0</v>
      </c>
      <c r="AD305" s="134">
        <f t="shared" si="639"/>
        <v>0</v>
      </c>
      <c r="AE305" s="134">
        <f t="shared" si="639"/>
        <v>0</v>
      </c>
      <c r="AF305" s="134">
        <f t="shared" ref="AF305:AN305" ca="1" si="646">IFERROR(AF300/AF$301,"na")</f>
        <v>0</v>
      </c>
      <c r="AG305" s="134">
        <f t="shared" ca="1" si="646"/>
        <v>0</v>
      </c>
      <c r="AH305" s="134">
        <f t="shared" ca="1" si="646"/>
        <v>0</v>
      </c>
      <c r="AI305" s="134">
        <f t="shared" ca="1" si="646"/>
        <v>0</v>
      </c>
      <c r="AJ305" s="134">
        <f t="shared" ca="1" si="646"/>
        <v>0</v>
      </c>
      <c r="AK305" s="134">
        <f t="shared" ca="1" si="646"/>
        <v>0</v>
      </c>
      <c r="AL305" s="134">
        <f t="shared" ca="1" si="646"/>
        <v>0</v>
      </c>
      <c r="AM305" s="134">
        <f t="shared" ca="1" si="646"/>
        <v>0</v>
      </c>
      <c r="AN305" s="134">
        <f t="shared" ca="1" si="646"/>
        <v>0</v>
      </c>
      <c r="AO305" s="131"/>
    </row>
    <row r="306" spans="1:46" ht="15" customHeight="1" outlineLevel="1"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40"/>
      <c r="Y306" s="40"/>
      <c r="Z306" s="40"/>
      <c r="AA306" s="51"/>
      <c r="AB306" s="51"/>
      <c r="AC306" s="51"/>
      <c r="AD306" s="225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6"/>
    </row>
    <row r="307" spans="1:46">
      <c r="E307" s="21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C307" s="6"/>
      <c r="AQ307" s="1"/>
    </row>
    <row r="308" spans="1:46">
      <c r="C308" s="94" t="s">
        <v>122</v>
      </c>
      <c r="D308" s="249" t="s">
        <v>122</v>
      </c>
      <c r="E308" s="249"/>
      <c r="F308" s="249"/>
      <c r="G308" s="249"/>
      <c r="H308" s="249"/>
      <c r="I308" s="249"/>
      <c r="J308" s="249"/>
      <c r="K308" s="249"/>
      <c r="L308" s="249"/>
      <c r="M308" s="249"/>
      <c r="N308" s="249"/>
      <c r="O308" s="249"/>
      <c r="P308" s="249"/>
      <c r="Q308" s="249"/>
      <c r="R308" s="249"/>
      <c r="S308" s="249"/>
      <c r="T308" s="249"/>
      <c r="U308" s="249"/>
      <c r="V308" s="249"/>
      <c r="W308" s="249"/>
      <c r="X308" s="249"/>
      <c r="Y308" s="249"/>
      <c r="Z308" s="249"/>
      <c r="AA308" s="249"/>
      <c r="AB308" s="249"/>
      <c r="AC308" s="249"/>
      <c r="AD308" s="249"/>
      <c r="AE308" s="249"/>
      <c r="AF308" s="249"/>
      <c r="AG308" s="249"/>
      <c r="AH308" s="249"/>
      <c r="AI308" s="249"/>
      <c r="AJ308" s="249"/>
      <c r="AK308" s="249"/>
      <c r="AL308" s="249"/>
      <c r="AM308" s="249"/>
      <c r="AN308" s="249"/>
    </row>
    <row r="309" spans="1:46">
      <c r="D309" s="258"/>
      <c r="E309" s="259" t="s">
        <v>148</v>
      </c>
      <c r="F309" s="258"/>
      <c r="G309" s="258"/>
      <c r="H309" s="258"/>
      <c r="I309" s="258"/>
      <c r="J309" s="258"/>
      <c r="K309" s="258"/>
      <c r="L309" s="258"/>
      <c r="M309" s="258"/>
      <c r="N309" s="258"/>
      <c r="O309" s="258"/>
      <c r="P309" s="258"/>
      <c r="Q309" s="258"/>
      <c r="R309" s="258"/>
      <c r="S309" s="258"/>
      <c r="T309" s="258"/>
      <c r="U309" s="258"/>
      <c r="V309" s="258"/>
      <c r="W309" s="258"/>
      <c r="X309" s="258"/>
      <c r="Y309" s="258"/>
      <c r="Z309" s="258"/>
      <c r="AA309" s="258"/>
      <c r="AB309" s="260"/>
      <c r="AC309" s="258"/>
      <c r="AD309" s="258"/>
      <c r="AE309" s="258"/>
      <c r="AF309" s="258"/>
      <c r="AG309" s="258"/>
      <c r="AH309" s="258"/>
      <c r="AI309" s="258"/>
      <c r="AJ309" s="258"/>
      <c r="AK309" s="258"/>
      <c r="AL309" s="258"/>
      <c r="AM309" s="258"/>
      <c r="AN309" s="258"/>
    </row>
    <row r="310" spans="1:46" ht="5.0999999999999996" customHeight="1">
      <c r="C310" s="95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6"/>
      <c r="AP310" s="1"/>
    </row>
    <row r="311" spans="1:46" outlineLevel="1">
      <c r="E311" s="21" t="s">
        <v>123</v>
      </c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>
        <f t="shared" ref="S311" si="647">+SUM(S198:S202)</f>
        <v>103</v>
      </c>
      <c r="T311" s="62">
        <f t="shared" ref="T311" si="648">+SUM(T198:T202)</f>
        <v>1574</v>
      </c>
      <c r="U311" s="62">
        <f t="shared" ref="U311" si="649">+SUM(U198:U202)</f>
        <v>1848</v>
      </c>
      <c r="V311" s="62">
        <f t="shared" ref="V311" si="650">+SUM(V198:V202)</f>
        <v>1798</v>
      </c>
      <c r="W311" s="62">
        <f t="shared" ref="W311" si="651">+SUM(W198:W202)</f>
        <v>1476</v>
      </c>
      <c r="X311" s="62">
        <f t="shared" ref="X311" si="652">+SUM(X198:X202)</f>
        <v>1648</v>
      </c>
      <c r="Y311" s="62">
        <f t="shared" ref="Y311:AN311" si="653">+SUM(Y198:Y202)</f>
        <v>3106</v>
      </c>
      <c r="Z311" s="62">
        <f t="shared" si="653"/>
        <v>3403</v>
      </c>
      <c r="AA311" s="62">
        <f t="shared" si="653"/>
        <v>3830</v>
      </c>
      <c r="AB311" s="62">
        <f t="shared" si="653"/>
        <v>4545</v>
      </c>
      <c r="AC311" s="62">
        <f t="shared" si="653"/>
        <v>5991</v>
      </c>
      <c r="AD311" s="62">
        <f t="shared" ca="1" si="653"/>
        <v>6843.6255161764602</v>
      </c>
      <c r="AE311" s="62">
        <f t="shared" ca="1" si="653"/>
        <v>8020.0178986067776</v>
      </c>
      <c r="AF311" s="62">
        <f t="shared" ca="1" si="653"/>
        <v>9381.3011110384796</v>
      </c>
      <c r="AG311" s="62">
        <f t="shared" ca="1" si="653"/>
        <v>10947.512501380435</v>
      </c>
      <c r="AH311" s="62">
        <f t="shared" ca="1" si="653"/>
        <v>12249.666519861001</v>
      </c>
      <c r="AI311" s="62">
        <f t="shared" ca="1" si="653"/>
        <v>13293.71596224992</v>
      </c>
      <c r="AJ311" s="62">
        <f t="shared" ca="1" si="653"/>
        <v>14370.105605250403</v>
      </c>
      <c r="AK311" s="62">
        <f t="shared" ca="1" si="653"/>
        <v>15490.118020199725</v>
      </c>
      <c r="AL311" s="62">
        <f t="shared" ca="1" si="653"/>
        <v>16128.450977742099</v>
      </c>
      <c r="AM311" s="62">
        <f t="shared" ca="1" si="653"/>
        <v>16796.067169080747</v>
      </c>
      <c r="AN311" s="62">
        <f t="shared" ca="1" si="653"/>
        <v>17418.21289992864</v>
      </c>
      <c r="AP311" s="160">
        <f ca="1">+(AM311/AC311)^(0.1)-1</f>
        <v>0.10858967219617055</v>
      </c>
      <c r="AQ311" s="160">
        <f t="shared" ref="AQ311" si="654">+(AC311/S311)^(1/10)-1</f>
        <v>0.50129559211356511</v>
      </c>
    </row>
    <row r="312" spans="1:46" outlineLevel="1">
      <c r="E312" s="21" t="s">
        <v>124</v>
      </c>
      <c r="H312" s="152"/>
      <c r="I312" s="152"/>
      <c r="J312" s="152"/>
      <c r="K312" s="152"/>
      <c r="L312" s="152"/>
      <c r="M312" s="152"/>
      <c r="N312" s="152"/>
      <c r="O312" s="152"/>
      <c r="P312" s="152"/>
      <c r="Q312" s="152"/>
      <c r="R312" s="152"/>
      <c r="S312" s="152">
        <f t="shared" ref="S312" si="655">+S311/S131</f>
        <v>1.4042454566524423</v>
      </c>
      <c r="T312" s="152">
        <f t="shared" ref="T312" si="656">+T311/T131</f>
        <v>16.594973009446694</v>
      </c>
      <c r="U312" s="152">
        <f t="shared" ref="U312" si="657">+U311/U131</f>
        <v>17.38623213630505</v>
      </c>
      <c r="V312" s="152">
        <f t="shared" ref="V312" si="658">+V311/V131</f>
        <v>17.130988223636571</v>
      </c>
      <c r="W312" s="152">
        <f t="shared" ref="W312" si="659">+W311/W131</f>
        <v>15.314539474366821</v>
      </c>
      <c r="X312" s="152">
        <f t="shared" ref="X312" si="660">+X311/X131</f>
        <v>18.775277698661348</v>
      </c>
      <c r="Y312" s="152">
        <f t="shared" ref="Y312:AN312" si="661">+Y311/Y131</f>
        <v>36.301161730674835</v>
      </c>
      <c r="Z312" s="152">
        <f t="shared" si="661"/>
        <v>40.73985394469053</v>
      </c>
      <c r="AA312" s="152">
        <f t="shared" si="661"/>
        <v>49.285806202547938</v>
      </c>
      <c r="AB312" s="152">
        <f t="shared" si="661"/>
        <v>62.320887438467551</v>
      </c>
      <c r="AC312" s="152">
        <f t="shared" si="661"/>
        <v>82.274743535163495</v>
      </c>
      <c r="AD312" s="152">
        <f t="shared" ca="1" si="661"/>
        <v>98.34632487844938</v>
      </c>
      <c r="AE312" s="152">
        <f t="shared" ca="1" si="661"/>
        <v>119.57790658369932</v>
      </c>
      <c r="AF312" s="152">
        <f t="shared" ca="1" si="661"/>
        <v>144.69975157933862</v>
      </c>
      <c r="AG312" s="152">
        <f t="shared" ca="1" si="661"/>
        <v>174.20255522291561</v>
      </c>
      <c r="AH312" s="152">
        <f t="shared" ca="1" si="661"/>
        <v>203.5006231840826</v>
      </c>
      <c r="AI312" s="152">
        <f t="shared" ca="1" si="661"/>
        <v>229.75992286880737</v>
      </c>
      <c r="AJ312" s="152">
        <f t="shared" ca="1" si="661"/>
        <v>257.50684471056451</v>
      </c>
      <c r="AK312" s="152">
        <f t="shared" ca="1" si="661"/>
        <v>286.93900885504354</v>
      </c>
      <c r="AL312" s="152">
        <f t="shared" ca="1" si="661"/>
        <v>311.37438017787076</v>
      </c>
      <c r="AM312" s="152">
        <f t="shared" ca="1" si="661"/>
        <v>336.9973212382597</v>
      </c>
      <c r="AN312" s="152">
        <f t="shared" ca="1" si="661"/>
        <v>362.53836034352724</v>
      </c>
    </row>
    <row r="313" spans="1:46" outlineLevel="1">
      <c r="E313" s="21" t="s">
        <v>161</v>
      </c>
      <c r="H313" s="152"/>
      <c r="I313" s="152"/>
      <c r="J313" s="152"/>
      <c r="K313" s="152"/>
      <c r="L313" s="152"/>
      <c r="M313" s="152"/>
      <c r="N313" s="152"/>
      <c r="O313" s="152"/>
      <c r="P313" s="152"/>
      <c r="Q313" s="152"/>
      <c r="R313" s="152"/>
      <c r="S313" s="152">
        <f t="shared" ref="S313" si="662">(S311-S174)/S131</f>
        <v>0.91344121937586054</v>
      </c>
      <c r="T313" s="152">
        <f t="shared" ref="T313" si="663">(T311-T174)/T131</f>
        <v>15.477395411605938</v>
      </c>
      <c r="U313" s="152">
        <f t="shared" ref="U313" si="664">(U311-U174)/U131</f>
        <v>15.73980863854889</v>
      </c>
      <c r="V313" s="152">
        <f t="shared" ref="V313" si="665">(V311-V174)/V131</f>
        <v>15.625595487632912</v>
      </c>
      <c r="W313" s="152">
        <f t="shared" ref="W313" si="666">(W311-W174)/W131</f>
        <v>13.457288413451062</v>
      </c>
      <c r="X313" s="152">
        <f t="shared" ref="X313" si="667">(X311-X174)/X131</f>
        <v>15.220734833380803</v>
      </c>
      <c r="Y313" s="152">
        <f t="shared" ref="Y313:AN313" si="668">(Y311-Y174)/Y131</f>
        <v>32.187185900282834</v>
      </c>
      <c r="Z313" s="152">
        <f t="shared" si="668"/>
        <v>40.225068837543397</v>
      </c>
      <c r="AA313" s="152">
        <f t="shared" si="668"/>
        <v>48.616651653583844</v>
      </c>
      <c r="AB313" s="152">
        <f t="shared" si="668"/>
        <v>59.551070218980101</v>
      </c>
      <c r="AC313" s="152">
        <f t="shared" si="668"/>
        <v>80.297183350041891</v>
      </c>
      <c r="AD313" s="152">
        <f t="shared" ca="1" si="668"/>
        <v>92.237019799711362</v>
      </c>
      <c r="AE313" s="152">
        <f t="shared" ca="1" si="668"/>
        <v>72.271265850002294</v>
      </c>
      <c r="AF313" s="152">
        <f t="shared" ca="1" si="668"/>
        <v>67.99328860041831</v>
      </c>
      <c r="AG313" s="152">
        <f t="shared" ca="1" si="668"/>
        <v>65.032046940114753</v>
      </c>
      <c r="AH313" s="152">
        <f t="shared" ca="1" si="668"/>
        <v>63.863138918433549</v>
      </c>
      <c r="AI313" s="152">
        <f t="shared" ca="1" si="668"/>
        <v>64.758948915351141</v>
      </c>
      <c r="AJ313" s="152">
        <f t="shared" ca="1" si="668"/>
        <v>67.306054616380976</v>
      </c>
      <c r="AK313" s="152">
        <f t="shared" ca="1" si="668"/>
        <v>70.540055604809851</v>
      </c>
      <c r="AL313" s="152">
        <f t="shared" ca="1" si="668"/>
        <v>76.422163001057172</v>
      </c>
      <c r="AM313" s="152">
        <f t="shared" ca="1" si="668"/>
        <v>82.830787302615704</v>
      </c>
      <c r="AN313" s="152">
        <f t="shared" ca="1" si="668"/>
        <v>94.749959389977434</v>
      </c>
    </row>
    <row r="314" spans="1:46" outlineLevel="1">
      <c r="E314" s="21" t="s">
        <v>183</v>
      </c>
      <c r="H314" s="152"/>
      <c r="I314" s="152"/>
      <c r="J314" s="152"/>
      <c r="K314" s="152"/>
      <c r="L314" s="152"/>
      <c r="M314" s="152"/>
      <c r="N314" s="152"/>
      <c r="O314" s="152"/>
      <c r="P314" s="152"/>
      <c r="Q314" s="152"/>
      <c r="R314" s="152"/>
      <c r="S314" s="152">
        <f t="shared" ref="S314" si="669">S133/S312</f>
        <v>17.724821456310682</v>
      </c>
      <c r="T314" s="152">
        <f t="shared" ref="T314" si="670">T133/T312</f>
        <v>2.2000638373570518</v>
      </c>
      <c r="U314" s="152">
        <f t="shared" ref="U314" si="671">U133/U312</f>
        <v>3.2416454329004325</v>
      </c>
      <c r="V314" s="152">
        <f t="shared" ref="V314" si="672">V133/V312</f>
        <v>5.6067985539488321</v>
      </c>
      <c r="W314" s="152">
        <f t="shared" ref="W314" si="673">W133/W312</f>
        <v>5.3876905758807601</v>
      </c>
      <c r="X314" s="152">
        <f t="shared" ref="X314" si="674">X133/X312</f>
        <v>3.8113950242718451</v>
      </c>
      <c r="Y314" s="152">
        <f t="shared" ref="Y314:AN314" si="675">Y133/Y312</f>
        <v>3.528537211848036</v>
      </c>
      <c r="Z314" s="152">
        <f t="shared" si="675"/>
        <v>3.7825368792242138</v>
      </c>
      <c r="AA314" s="152">
        <f t="shared" si="675"/>
        <v>2.6234733681462141</v>
      </c>
      <c r="AB314" s="152">
        <f t="shared" si="675"/>
        <v>2.5679993751375134</v>
      </c>
      <c r="AC314" s="152">
        <f t="shared" si="675"/>
        <v>3.9510302436988813</v>
      </c>
      <c r="AD314" s="152">
        <f t="shared" ca="1" si="675"/>
        <v>3.6139632105142665</v>
      </c>
      <c r="AE314" s="152">
        <f t="shared" ca="1" si="675"/>
        <v>2.9722881939835726</v>
      </c>
      <c r="AF314" s="152">
        <f t="shared" ca="1" si="675"/>
        <v>2.4562585361808575</v>
      </c>
      <c r="AG314" s="152">
        <f t="shared" ca="1" si="675"/>
        <v>2.0402685801318605</v>
      </c>
      <c r="AH314" s="152">
        <f t="shared" ca="1" si="675"/>
        <v>1.7465302780841816</v>
      </c>
      <c r="AI314" s="152">
        <f t="shared" ca="1" si="675"/>
        <v>1.5469190429827242</v>
      </c>
      <c r="AJ314" s="152">
        <f t="shared" ca="1" si="675"/>
        <v>1.3802351560770707</v>
      </c>
      <c r="AK314" s="152">
        <f t="shared" ca="1" si="675"/>
        <v>1.2386604436190545</v>
      </c>
      <c r="AL314" s="152">
        <f t="shared" ca="1" si="675"/>
        <v>1.1414555038117409</v>
      </c>
      <c r="AM314" s="152">
        <f t="shared" ca="1" si="675"/>
        <v>1.0546671370978504</v>
      </c>
      <c r="AN314" s="152">
        <f t="shared" ca="1" si="675"/>
        <v>0.98036522166431672</v>
      </c>
    </row>
    <row r="315" spans="1:46" outlineLevel="1">
      <c r="E315" s="21" t="s">
        <v>21</v>
      </c>
      <c r="H315" s="152"/>
      <c r="I315" s="152"/>
      <c r="J315" s="152"/>
      <c r="K315" s="152"/>
      <c r="L315" s="152"/>
      <c r="M315" s="152"/>
      <c r="N315" s="152"/>
      <c r="O315" s="152"/>
      <c r="P315" s="152"/>
      <c r="Q315" s="152"/>
      <c r="R315" s="152"/>
      <c r="S315" s="152">
        <f t="shared" ref="S315" si="676">+S135</f>
        <v>1.3769785545815212</v>
      </c>
      <c r="T315" s="152">
        <f t="shared" ref="T315" si="677">+T135</f>
        <v>0.79073886639676116</v>
      </c>
      <c r="U315" s="152">
        <f t="shared" ref="U315" si="678">+U135</f>
        <v>3.6409479636093369</v>
      </c>
      <c r="V315" s="152">
        <f t="shared" ref="V315" si="679">+V135</f>
        <v>5.1450131483669344</v>
      </c>
      <c r="W315" s="152">
        <f t="shared" ref="W315" si="680">+W135</f>
        <v>6.069786986791728</v>
      </c>
      <c r="X315" s="152">
        <f t="shared" ref="X315" si="681">+X135</f>
        <v>6.4483053261179144</v>
      </c>
      <c r="Y315" s="152">
        <f t="shared" ref="Y315:AN315" si="682">+Y135</f>
        <v>15.73128257871485</v>
      </c>
      <c r="Z315" s="152">
        <f t="shared" si="682"/>
        <v>13.121034358912965</v>
      </c>
      <c r="AA315" s="152">
        <f t="shared" si="682"/>
        <v>15.107450778535583</v>
      </c>
      <c r="AB315" s="152">
        <f t="shared" si="682"/>
        <v>12.203650125464492</v>
      </c>
      <c r="AC315" s="152">
        <f t="shared" si="682"/>
        <v>19.034016781795462</v>
      </c>
      <c r="AD315" s="152">
        <f t="shared" ca="1" si="682"/>
        <v>28.06020623511986</v>
      </c>
      <c r="AE315" s="152">
        <f t="shared" ca="1" si="682"/>
        <v>32.449858377614987</v>
      </c>
      <c r="AF315" s="152">
        <f t="shared" ca="1" si="682"/>
        <v>36.421077439385961</v>
      </c>
      <c r="AG315" s="152">
        <f t="shared" ca="1" si="682"/>
        <v>40.83490029203891</v>
      </c>
      <c r="AH315" s="152">
        <f t="shared" ca="1" si="682"/>
        <v>46.55147861323551</v>
      </c>
      <c r="AI315" s="152">
        <f t="shared" ca="1" si="682"/>
        <v>52.611366684695042</v>
      </c>
      <c r="AJ315" s="152">
        <f t="shared" ca="1" si="682"/>
        <v>59.607641361660647</v>
      </c>
      <c r="AK315" s="152">
        <f t="shared" ca="1" si="682"/>
        <v>67.057124615446796</v>
      </c>
      <c r="AL315" s="152">
        <f t="shared" ca="1" si="682"/>
        <v>75.067795800774377</v>
      </c>
      <c r="AM315" s="152">
        <f t="shared" ca="1" si="682"/>
        <v>83.619306727694536</v>
      </c>
      <c r="AN315" s="152">
        <f t="shared" ca="1" si="682"/>
        <v>91.000756136758497</v>
      </c>
      <c r="AP315" s="160">
        <f ca="1">+(AM315/AC315)^(0.1)-1</f>
        <v>0.15951831128021987</v>
      </c>
      <c r="AQ315" s="160">
        <f t="shared" ref="AQ315" si="683">+(AC315/S315)^(1/10)-1</f>
        <v>0.30035019501452265</v>
      </c>
    </row>
    <row r="316" spans="1:46" outlineLevel="1">
      <c r="E316" s="21" t="s">
        <v>0</v>
      </c>
      <c r="H316" s="153"/>
      <c r="I316" s="153"/>
      <c r="J316" s="153"/>
      <c r="K316" s="153"/>
      <c r="L316" s="153"/>
      <c r="M316" s="153"/>
      <c r="N316" s="153"/>
      <c r="O316" s="153"/>
      <c r="P316" s="153"/>
      <c r="Q316" s="153"/>
      <c r="R316" s="69"/>
      <c r="S316" s="69">
        <f t="shared" ref="S316:AN316" si="684">+S315/AVERAGE(R312:S312)</f>
        <v>0.98058252427184478</v>
      </c>
      <c r="T316" s="69">
        <f t="shared" si="684"/>
        <v>8.7863688958061001E-2</v>
      </c>
      <c r="U316" s="69">
        <f t="shared" si="684"/>
        <v>0.21429186798953304</v>
      </c>
      <c r="V316" s="69">
        <f t="shared" si="684"/>
        <v>0.29811283149195256</v>
      </c>
      <c r="W316" s="69">
        <f t="shared" si="684"/>
        <v>0.37415245905618272</v>
      </c>
      <c r="X316" s="69">
        <f t="shared" si="684"/>
        <v>0.37831269633325038</v>
      </c>
      <c r="Y316" s="69">
        <f t="shared" si="684"/>
        <v>0.5712527077534959</v>
      </c>
      <c r="Z316" s="69">
        <f t="shared" si="684"/>
        <v>0.34062464633649803</v>
      </c>
      <c r="AA316" s="69">
        <f t="shared" si="684"/>
        <v>0.33562543732147243</v>
      </c>
      <c r="AB316" s="69">
        <f t="shared" si="684"/>
        <v>0.2186902904716039</v>
      </c>
      <c r="AC316" s="69">
        <f t="shared" si="684"/>
        <v>0.26327236381390484</v>
      </c>
      <c r="AD316" s="69">
        <f t="shared" ca="1" si="684"/>
        <v>0.31070800855704656</v>
      </c>
      <c r="AE316" s="69">
        <f t="shared" ca="1" si="684"/>
        <v>0.29780862972322752</v>
      </c>
      <c r="AF316" s="69">
        <f t="shared" ca="1" si="684"/>
        <v>0.27562736625217937</v>
      </c>
      <c r="AG316" s="69">
        <f t="shared" ca="1" si="684"/>
        <v>0.25609661279345919</v>
      </c>
      <c r="AH316" s="69">
        <f t="shared" ca="1" si="684"/>
        <v>0.24649768005432804</v>
      </c>
      <c r="AI316" s="69">
        <f t="shared" ca="1" si="684"/>
        <v>0.24286248615987549</v>
      </c>
      <c r="AJ316" s="69">
        <f t="shared" ca="1" si="684"/>
        <v>0.24466122185092806</v>
      </c>
      <c r="AK316" s="69">
        <f t="shared" ca="1" si="684"/>
        <v>0.24633165695462908</v>
      </c>
      <c r="AL316" s="69">
        <f t="shared" ca="1" si="684"/>
        <v>0.25093135863835653</v>
      </c>
      <c r="AM316" s="69">
        <f t="shared" ca="1" si="684"/>
        <v>0.25793632431846975</v>
      </c>
      <c r="AN316" s="69">
        <f t="shared" ca="1" si="684"/>
        <v>0.2601747374229374</v>
      </c>
      <c r="AS316" s="15">
        <f ca="1">+AVERAGE(AD316:AM316)</f>
        <v>0.26294613453024995</v>
      </c>
      <c r="AT316" s="15">
        <f>+AVERAGE(T316:AC316)</f>
        <v>0.30821989895259544</v>
      </c>
    </row>
    <row r="317" spans="1:46" outlineLevel="1">
      <c r="E317" s="21" t="s">
        <v>361</v>
      </c>
      <c r="H317" s="153"/>
      <c r="I317" s="153"/>
      <c r="J317" s="153"/>
      <c r="K317" s="153"/>
      <c r="L317" s="153"/>
      <c r="M317" s="153"/>
      <c r="N317" s="153"/>
      <c r="O317" s="153"/>
      <c r="P317" s="153"/>
      <c r="Q317" s="153"/>
      <c r="R317" s="69"/>
      <c r="S317" s="69">
        <f t="shared" ref="S317:AN317" si="685">+S315/AVERAGE(R313:S313)</f>
        <v>1.5074626865671643</v>
      </c>
      <c r="T317" s="69">
        <f t="shared" si="685"/>
        <v>9.6485479563881968E-2</v>
      </c>
      <c r="U317" s="69">
        <f t="shared" si="685"/>
        <v>0.23326547488107149</v>
      </c>
      <c r="V317" s="69">
        <f t="shared" si="685"/>
        <v>0.32806930385266175</v>
      </c>
      <c r="W317" s="69">
        <f t="shared" si="685"/>
        <v>0.41741300535642517</v>
      </c>
      <c r="X317" s="69">
        <f t="shared" si="685"/>
        <v>0.44970361245733881</v>
      </c>
      <c r="Y317" s="69">
        <f t="shared" si="685"/>
        <v>0.66365629773525625</v>
      </c>
      <c r="Z317" s="69">
        <f t="shared" si="685"/>
        <v>0.36239817159177301</v>
      </c>
      <c r="AA317" s="69">
        <f t="shared" si="685"/>
        <v>0.34009811370198278</v>
      </c>
      <c r="AB317" s="69">
        <f t="shared" si="685"/>
        <v>0.22564310155005438</v>
      </c>
      <c r="AC317" s="69">
        <f t="shared" si="685"/>
        <v>0.27220957424972397</v>
      </c>
      <c r="AD317" s="69">
        <f t="shared" ca="1" si="685"/>
        <v>0.32527122996898938</v>
      </c>
      <c r="AE317" s="69">
        <f t="shared" ca="1" si="685"/>
        <v>0.39450728271170782</v>
      </c>
      <c r="AF317" s="69">
        <f t="shared" ca="1" si="685"/>
        <v>0.51931976089169041</v>
      </c>
      <c r="AG317" s="69">
        <f t="shared" ca="1" si="685"/>
        <v>0.6139416995433391</v>
      </c>
      <c r="AH317" s="69">
        <f t="shared" ca="1" si="685"/>
        <v>0.72231524091709476</v>
      </c>
      <c r="AI317" s="69">
        <f t="shared" ca="1" si="685"/>
        <v>0.81807670161105572</v>
      </c>
      <c r="AJ317" s="69">
        <f t="shared" ca="1" si="685"/>
        <v>0.90270154496059707</v>
      </c>
      <c r="AK317" s="69">
        <f t="shared" ca="1" si="685"/>
        <v>0.97292733915879814</v>
      </c>
      <c r="AL317" s="69">
        <f t="shared" ca="1" si="685"/>
        <v>1.0215931211830185</v>
      </c>
      <c r="AM317" s="69">
        <f t="shared" ca="1" si="685"/>
        <v>1.0501445225126984</v>
      </c>
      <c r="AN317" s="69">
        <f t="shared" ca="1" si="685"/>
        <v>1.024894396849094</v>
      </c>
      <c r="AS317" s="15">
        <f ca="1">+AVERAGE(AD317:AM317)</f>
        <v>0.73407984434589901</v>
      </c>
      <c r="AT317" s="15">
        <f>+AVERAGE(T317:AC317)</f>
        <v>0.33889421349401694</v>
      </c>
    </row>
    <row r="318" spans="1:46" outlineLevel="1">
      <c r="E318" s="21" t="s">
        <v>125</v>
      </c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>
        <f t="shared" ref="S318:AN318" si="686">AVERAGE(SUM(S198:S202,S247,S194,S187),SUM(R198:R202,R247,R194,R187))</f>
        <v>1572.5</v>
      </c>
      <c r="T318" s="62">
        <f t="shared" si="686"/>
        <v>6014</v>
      </c>
      <c r="U318" s="62">
        <f t="shared" si="686"/>
        <v>8952</v>
      </c>
      <c r="V318" s="62">
        <f t="shared" si="686"/>
        <v>9435.5</v>
      </c>
      <c r="W318" s="62">
        <f t="shared" si="686"/>
        <v>9744</v>
      </c>
      <c r="X318" s="62">
        <f t="shared" si="686"/>
        <v>9538</v>
      </c>
      <c r="Y318" s="62">
        <f t="shared" si="686"/>
        <v>10992</v>
      </c>
      <c r="Z318" s="62">
        <f t="shared" si="686"/>
        <v>13848</v>
      </c>
      <c r="AA318" s="62">
        <f t="shared" si="686"/>
        <v>15204</v>
      </c>
      <c r="AB318" s="62">
        <f t="shared" si="686"/>
        <v>14742.5</v>
      </c>
      <c r="AC318" s="62">
        <f t="shared" si="686"/>
        <v>15363</v>
      </c>
      <c r="AD318" s="62">
        <f t="shared" ca="1" si="686"/>
        <v>17844.183203428234</v>
      </c>
      <c r="AE318" s="62">
        <f t="shared" ca="1" si="686"/>
        <v>20698.044821906071</v>
      </c>
      <c r="AF318" s="62">
        <f t="shared" ca="1" si="686"/>
        <v>23289.940894267806</v>
      </c>
      <c r="AG318" s="62">
        <f t="shared" ca="1" si="686"/>
        <v>25574.833010851507</v>
      </c>
      <c r="AH318" s="62">
        <f t="shared" ca="1" si="686"/>
        <v>27904.301952611371</v>
      </c>
      <c r="AI318" s="62">
        <f t="shared" ca="1" si="686"/>
        <v>30051.65087422316</v>
      </c>
      <c r="AJ318" s="62">
        <f t="shared" ca="1" si="686"/>
        <v>32177.427139500687</v>
      </c>
      <c r="AK318" s="62">
        <f t="shared" ca="1" si="686"/>
        <v>34440.605551059256</v>
      </c>
      <c r="AL318" s="62">
        <f t="shared" ca="1" si="686"/>
        <v>36479.387140581333</v>
      </c>
      <c r="AM318" s="62">
        <f t="shared" ca="1" si="686"/>
        <v>38267.364607296891</v>
      </c>
      <c r="AN318" s="62">
        <f t="shared" ca="1" si="686"/>
        <v>39947.155154969216</v>
      </c>
      <c r="AS318" s="15"/>
      <c r="AT318" s="15"/>
    </row>
    <row r="319" spans="1:46" outlineLevel="1">
      <c r="E319" s="21" t="s">
        <v>162</v>
      </c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>
        <f t="shared" ref="S319:AN319" si="687">S318-AVERAGE(S174,R174)</f>
        <v>1536.5</v>
      </c>
      <c r="T319" s="62">
        <f t="shared" si="687"/>
        <v>5943</v>
      </c>
      <c r="U319" s="62">
        <f t="shared" si="687"/>
        <v>8811.5</v>
      </c>
      <c r="V319" s="62">
        <f t="shared" si="687"/>
        <v>9269</v>
      </c>
      <c r="W319" s="62">
        <f t="shared" si="687"/>
        <v>9575.5</v>
      </c>
      <c r="X319" s="62">
        <f t="shared" si="687"/>
        <v>9292.5</v>
      </c>
      <c r="Y319" s="62">
        <f t="shared" si="687"/>
        <v>10660</v>
      </c>
      <c r="Z319" s="62">
        <f t="shared" si="687"/>
        <v>13650.5</v>
      </c>
      <c r="AA319" s="62">
        <f t="shared" si="687"/>
        <v>15156.5</v>
      </c>
      <c r="AB319" s="62">
        <f t="shared" si="687"/>
        <v>14615.5</v>
      </c>
      <c r="AC319" s="62">
        <f t="shared" si="687"/>
        <v>15190</v>
      </c>
      <c r="AD319" s="62">
        <f t="shared" ca="1" si="687"/>
        <v>17559.619103170127</v>
      </c>
      <c r="AE319" s="62">
        <f t="shared" ca="1" si="687"/>
        <v>18899.066825274695</v>
      </c>
      <c r="AF319" s="62">
        <f t="shared" ca="1" si="687"/>
        <v>19216.976680724787</v>
      </c>
      <c r="AG319" s="62">
        <f t="shared" ca="1" si="687"/>
        <v>19657.949818602316</v>
      </c>
      <c r="AH319" s="62">
        <f t="shared" ca="1" si="687"/>
        <v>20271.248247583309</v>
      </c>
      <c r="AI319" s="62">
        <f t="shared" ca="1" si="687"/>
        <v>21075.521231623788</v>
      </c>
      <c r="AJ319" s="62">
        <f t="shared" ca="1" si="687"/>
        <v>22096.964366929798</v>
      </c>
      <c r="AK319" s="62">
        <f t="shared" ca="1" si="687"/>
        <v>23292.510077353178</v>
      </c>
      <c r="AL319" s="62">
        <f t="shared" ca="1" si="687"/>
        <v>24553.363113649364</v>
      </c>
      <c r="AM319" s="62">
        <f t="shared" ca="1" si="687"/>
        <v>25848.506560022652</v>
      </c>
      <c r="AN319" s="62">
        <f t="shared" ca="1" si="687"/>
        <v>27180.311568135374</v>
      </c>
      <c r="AS319" s="15"/>
      <c r="AT319" s="15"/>
    </row>
    <row r="320" spans="1:46" outlineLevel="1">
      <c r="E320" s="21" t="s">
        <v>43</v>
      </c>
      <c r="H320" s="154"/>
      <c r="I320" s="154"/>
      <c r="J320" s="154"/>
      <c r="K320" s="154"/>
      <c r="L320" s="154"/>
      <c r="M320" s="154"/>
      <c r="N320" s="154"/>
      <c r="O320" s="154"/>
      <c r="P320" s="154"/>
      <c r="Q320" s="154"/>
      <c r="R320" s="154"/>
      <c r="S320" s="154">
        <f>+(IF(SUM(S120:S121)&gt;0,S116,IF(ABS(SUM(S122:S123))&gt;0.5,S116*(1-DCF!$B$15),S116*(1-SUM(S122:S123))))/AVERAGE(R318:S318))</f>
        <v>0.15508937919267904</v>
      </c>
      <c r="T320" s="154">
        <f>+(IF(SUM(T120:T121)&gt;0,T116,IF(ABS(SUM(T122:T123))&gt;0.5,T116*(1-DCF!$B$15),T116*(1-SUM(T122:T123))))/AVERAGE(S318:T318))</f>
        <v>0.13278670844742155</v>
      </c>
      <c r="U320" s="154">
        <f>+(IF(SUM(U120:U121)&gt;0,U116,IF(ABS(SUM(U122:U123))&gt;0.5,U116*(1-DCF!$B$15),U116*(1-SUM(U122:U123))))/AVERAGE(T318:U318))</f>
        <v>9.215069308614679E-2</v>
      </c>
      <c r="V320" s="154">
        <f>+(IF(SUM(V120:V121)&gt;0,V116,IF(ABS(SUM(V122:V123))&gt;0.5,V116*(1-DCF!$B$15),V116*(1-SUM(V122:V123))))/AVERAGE(U318:V318))</f>
        <v>9.6119006678130114E-2</v>
      </c>
      <c r="W320" s="154">
        <f>+(IF(SUM(W120:W121)&gt;0,W116,IF(ABS(SUM(W122:W123))&gt;0.5,W116*(1-DCF!$B$15),W116*(1-SUM(W122:W123))))/AVERAGE(V318:W318))</f>
        <v>9.6159913731878335E-2</v>
      </c>
      <c r="X320" s="154">
        <f>+(IF(SUM(X120:X121)&gt;0,X116,IF(ABS(SUM(X122:X123))&gt;0.5,X116*(1-DCF!$B$15),X116*(1-SUM(X122:X123))))/AVERAGE(W318:X318))</f>
        <v>9.1387522737337523E-2</v>
      </c>
      <c r="Y320" s="154">
        <f>+(IF(SUM(Y120:Y121)&gt;0,Y116,IF(ABS(SUM(Y122:Y123))&gt;0.5,Y116*(1-DCF!$B$15),Y116*(1-SUM(Y122:Y123))))/AVERAGE(X318:Y318))</f>
        <v>0.14680954700438384</v>
      </c>
      <c r="Z320" s="154">
        <f>+(IF(SUM(Z120:Z121)&gt;0,Z116,IF(ABS(SUM(Z122:Z123))&gt;0.5,Z116*(1-DCF!$B$15),Z116*(1-SUM(Z122:Z123))))/AVERAGE(Y318:Z318))</f>
        <v>0.11664331941226017</v>
      </c>
      <c r="AA320" s="154">
        <f>+(IF(SUM(AA120:AA121)&gt;0,AA116,IF(ABS(SUM(AA122:AA123))&gt;0.5,AA116*(1-DCF!$B$15),AA116*(1-SUM(AA122:AA123))))/AVERAGE(Z318:AA318))</f>
        <v>0.1148784187093302</v>
      </c>
      <c r="AB320" s="154">
        <f>+(IF(SUM(AB120:AB121)&gt;0,AB116,IF(ABS(SUM(AB122:AB123))&gt;0.5,AB116*(1-DCF!$B$15),AB116*(1-SUM(AB122:AB123))))/AVERAGE(AA318:AB318))</f>
        <v>9.3933977401636962E-2</v>
      </c>
      <c r="AC320" s="154">
        <f>+(IF(SUM(AC120:AC121)&gt;0,AC116,IF(ABS(SUM(AC122:AC123))&gt;0.5,AC116*(1-DCF!$B$15),AC116*(1-SUM(AC122:AC123))))/AVERAGE(AB318:AC318))</f>
        <v>0.11357394606864019</v>
      </c>
      <c r="AD320" s="154">
        <f ca="1">+(IF(SUM(AD120:AD121)&gt;0,AD116,IF(ABS(SUM(AD122:AD123))&gt;0.5,AD116*(1-DCF!$B$15),AD116*(1-SUM(AD122:AD123))))/AVERAGE(AC318:AD318))</f>
        <v>0.13937436754859123</v>
      </c>
      <c r="AE320" s="154">
        <f ca="1">+(IF(SUM(AE120:AE121)&gt;0,AE116,IF(ABS(SUM(AE122:AE123))&gt;0.5,AE116*(1-DCF!$B$15),AE116*(1-SUM(AE122:AE123))))/AVERAGE(AD318:AE318))</f>
        <v>0.13453842832139035</v>
      </c>
      <c r="AF320" s="154">
        <f ca="1">+(IF(SUM(AF120:AF121)&gt;0,AF116,IF(ABS(SUM(AF122:AF123))&gt;0.5,AF116*(1-DCF!$B$15),AF116*(1-SUM(AF122:AF123))))/AVERAGE(AE318:AF318))</f>
        <v>0.1282154963367555</v>
      </c>
      <c r="AG320" s="154">
        <f ca="1">+(IF(SUM(AG120:AG121)&gt;0,AG116,IF(ABS(SUM(AG122:AG123))&gt;0.5,AG116*(1-DCF!$B$15),AG116*(1-SUM(AG122:AG123))))/AVERAGE(AF318:AG318))</f>
        <v>0.1248655918639498</v>
      </c>
      <c r="AH320" s="154">
        <f ca="1">+(IF(SUM(AH120:AH121)&gt;0,AH116,IF(ABS(SUM(AH122:AH123))&gt;0.5,AH116*(1-DCF!$B$15),AH116*(1-SUM(AH122:AH123))))/AVERAGE(AG318:AH318))</f>
        <v>0.12397126583200432</v>
      </c>
      <c r="AI320" s="154">
        <f ca="1">+(IF(SUM(AI120:AI121)&gt;0,AI116,IF(ABS(SUM(AI122:AI123))&gt;0.5,AI116*(1-DCF!$B$15),AI116*(1-SUM(AI122:AI123))))/AVERAGE(AH318:AI318))</f>
        <v>0.12380348433253312</v>
      </c>
      <c r="AJ320" s="154">
        <f ca="1">+(IF(SUM(AJ120:AJ121)&gt;0,AJ116,IF(ABS(SUM(AJ122:AJ123))&gt;0.5,AJ116*(1-DCF!$B$15),AJ116*(1-SUM(AJ122:AJ123))))/AVERAGE(AI318:AJ318))</f>
        <v>0.12545728464856867</v>
      </c>
      <c r="AK320" s="154">
        <f ca="1">+(IF(SUM(AK120:AK121)&gt;0,AK116,IF(ABS(SUM(AK122:AK123))&gt;0.5,AK116*(1-DCF!$B$15),AK116*(1-SUM(AK122:AK123))))/AVERAGE(AJ318:AK318))</f>
        <v>0.12711097825810314</v>
      </c>
      <c r="AL320" s="154">
        <f ca="1">+(IF(SUM(AL120:AL121)&gt;0,AL116,IF(ABS(SUM(AL122:AL123))&gt;0.5,AL116*(1-DCF!$B$15),AL116*(1-SUM(AL122:AL123))))/AVERAGE(AK318:AL318))</f>
        <v>0.12800295686467275</v>
      </c>
      <c r="AM320" s="154">
        <f ca="1">+(IF(SUM(AM120:AM121)&gt;0,AM116,IF(ABS(SUM(AM122:AM123))&gt;0.5,AM116*(1-DCF!$B$15),AM116*(1-SUM(AM122:AM123))))/AVERAGE(AL318:AM318))</f>
        <v>0.12988681198946597</v>
      </c>
      <c r="AN320" s="154">
        <f ca="1">+(IF(SUM(AN120:AN121)&gt;0,AN116,IF(ABS(SUM(AN122:AN123))&gt;0.5,AN116*(1-DCF!$B$15),AN116*(1-SUM(AN122:AN123))))/AVERAGE(AM318:AN318))</f>
        <v>0.13019260741971828</v>
      </c>
      <c r="AS320" s="15">
        <f ca="1">+AVERAGE(AD320:AM320)</f>
        <v>0.12852266659960349</v>
      </c>
      <c r="AT320" s="15">
        <f>+AVERAGE(T320:AC320)</f>
        <v>0.10944430532771657</v>
      </c>
    </row>
    <row r="321" spans="1:46" outlineLevel="1">
      <c r="E321" s="21" t="s">
        <v>157</v>
      </c>
      <c r="F321" s="66"/>
      <c r="G321" s="66"/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4"/>
      <c r="S321" s="154">
        <f>+(IF(SUM(S120:S121)&gt;0,S116,IF(ABS(SUM(S122:S123))&gt;0.5,S116*(1-DCF!$B$15),S116*(1-SUM(S122:S123))))/AVERAGE(R319:S319))</f>
        <v>0.1587231036644893</v>
      </c>
      <c r="T321" s="154">
        <f>+(IF(SUM(T120:T121)&gt;0,T116,IF(ABS(SUM(T122:T123))&gt;0.5,T116*(1-DCF!$B$15),T116*(1-SUM(T122:T123))))/AVERAGE(S319:T319))</f>
        <v>0.13468632443831322</v>
      </c>
      <c r="U321" s="154">
        <f>+(IF(SUM(U120:U121)&gt;0,U116,IF(ABS(SUM(U122:U123))&gt;0.5,U116*(1-DCF!$B$15),U116*(1-SUM(U122:U123))))/AVERAGE(T319:U319))</f>
        <v>9.3471637312499425E-2</v>
      </c>
      <c r="V321" s="154">
        <f>+(IF(SUM(V120:V121)&gt;0,V116,IF(ABS(SUM(V122:V123))&gt;0.5,V116*(1-DCF!$B$15),V116*(1-SUM(V122:V123))))/AVERAGE(U319:V319))</f>
        <v>9.7751070783115374E-2</v>
      </c>
      <c r="W321" s="154">
        <f>+(IF(SUM(W120:W121)&gt;0,W116,IF(ABS(SUM(W122:W123))&gt;0.5,W116*(1-DCF!$B$15),W116*(1-SUM(W122:W123))))/AVERAGE(V319:W319))</f>
        <v>9.786935527185972E-2</v>
      </c>
      <c r="X321" s="154">
        <f>+(IF(SUM(X120:X121)&gt;0,X116,IF(ABS(SUM(X122:X123))&gt;0.5,X116*(1-DCF!$B$15),X116*(1-SUM(X122:X123))))/AVERAGE(W319:X319))</f>
        <v>9.3392739740372169E-2</v>
      </c>
      <c r="Y321" s="154">
        <f>+(IF(SUM(Y120:Y121)&gt;0,Y116,IF(ABS(SUM(Y122:Y123))&gt;0.5,Y116*(1-DCF!$B$15),Y116*(1-SUM(Y122:Y123))))/AVERAGE(X319:Y319))</f>
        <v>0.15105876456584388</v>
      </c>
      <c r="Z321" s="154">
        <f>+(IF(SUM(Z120:Z121)&gt;0,Z116,IF(ABS(SUM(Z122:Z123))&gt;0.5,Z116*(1-DCF!$B$15),Z116*(1-SUM(Z122:Z123))))/AVERAGE(Y319:Z319))</f>
        <v>0.11918389396353601</v>
      </c>
      <c r="AA321" s="154">
        <f>+(IF(SUM(AA120:AA121)&gt;0,AA116,IF(ABS(SUM(AA122:AA123))&gt;0.5,AA116*(1-DCF!$B$15),AA116*(1-SUM(AA122:AA123))))/AVERAGE(Z319:AA319))</f>
        <v>0.1158554455633513</v>
      </c>
      <c r="AB321" s="154">
        <f>+(IF(SUM(AB120:AB121)&gt;0,AB116,IF(ABS(SUM(AB122:AB123))&gt;0.5,AB116*(1-DCF!$B$15),AB116*(1-SUM(AB122:AB123))))/AVERAGE(AA319:AB319))</f>
        <v>9.4484544345630833E-2</v>
      </c>
      <c r="AC321" s="154">
        <f>+(IF(SUM(AC120:AC121)&gt;0,AC116,IF(ABS(SUM(AC122:AC123))&gt;0.5,AC116*(1-DCF!$B$15),AC116*(1-SUM(AC122:AC123))))/AVERAGE(AB319:AC319))</f>
        <v>0.11471709695758994</v>
      </c>
      <c r="AD321" s="154">
        <f ca="1">+(IF(SUM(AD120:AD121)&gt;0,AD116,IF(ABS(SUM(AD122:AD123))&gt;0.5,AD116*(1-DCF!$B$15),AD116*(1-SUM(AD122:AD123))))/AVERAGE(AC319:AD319))</f>
        <v>0.14132164842796613</v>
      </c>
      <c r="AE321" s="154">
        <f ca="1">+(IF(SUM(AE120:AE121)&gt;0,AE116,IF(ABS(SUM(AE122:AE123))&gt;0.5,AE116*(1-DCF!$B$15),AE116*(1-SUM(AE122:AE123))))/AVERAGE(AD319:AE319))</f>
        <v>0.14222703453191379</v>
      </c>
      <c r="AF321" s="154">
        <f ca="1">+(IF(SUM(AF120:AF121)&gt;0,AF116,IF(ABS(SUM(AF122:AF123))&gt;0.5,AF116*(1-DCF!$B$15),AF116*(1-SUM(AF122:AF123))))/AVERAGE(AE319:AF319))</f>
        <v>0.14796765095951306</v>
      </c>
      <c r="AG321" s="154">
        <f ca="1">+(IF(SUM(AG120:AG121)&gt;0,AG116,IF(ABS(SUM(AG122:AG123))&gt;0.5,AG116*(1-DCF!$B$15),AG116*(1-SUM(AG122:AG123))))/AVERAGE(AF319:AG319))</f>
        <v>0.15695280903145695</v>
      </c>
      <c r="AH321" s="154">
        <f ca="1">+(IF(SUM(AH120:AH121)&gt;0,AH116,IF(ABS(SUM(AH122:AH123))&gt;0.5,AH116*(1-DCF!$B$15),AH116*(1-SUM(AH122:AH123))))/AVERAGE(AG319:AH319))</f>
        <v>0.16604080167178864</v>
      </c>
      <c r="AI321" s="154">
        <f ca="1">+(IF(SUM(AI120:AI121)&gt;0,AI116,IF(ABS(SUM(AI122:AI123))&gt;0.5,AI116*(1-DCF!$B$15),AI116*(1-SUM(AI122:AI123))))/AVERAGE(AH319:AI319))</f>
        <v>0.17353590106676539</v>
      </c>
      <c r="AJ321" s="154">
        <f ca="1">+(IF(SUM(AJ120:AJ121)&gt;0,AJ116,IF(ABS(SUM(AJ122:AJ123))&gt;0.5,AJ116*(1-DCF!$B$15),AJ116*(1-SUM(AJ122:AJ123))))/AVERAGE(AI319:AJ319))</f>
        <v>0.18083487771311693</v>
      </c>
      <c r="AK321" s="154">
        <f ca="1">+(IF(SUM(AK120:AK121)&gt;0,AK116,IF(ABS(SUM(AK122:AK123))&gt;0.5,AK116*(1-DCF!$B$15),AK116*(1-SUM(AK122:AK123))))/AVERAGE(AJ319:AK319))</f>
        <v>0.18656050568115665</v>
      </c>
      <c r="AL321" s="154">
        <f ca="1">+(IF(SUM(AL120:AL121)&gt;0,AL116,IF(ABS(SUM(AL122:AL123))&gt;0.5,AL116*(1-DCF!$B$15),AL116*(1-SUM(AL122:AL123))))/AVERAGE(AK319:AL319))</f>
        <v>0.189733579092838</v>
      </c>
      <c r="AM321" s="154">
        <f ca="1">+(IF(SUM(AM120:AM121)&gt;0,AM116,IF(ABS(SUM(AM122:AM123))&gt;0.5,AM116*(1-DCF!$B$15),AM116*(1-SUM(AM122:AM123))))/AVERAGE(AL319:AM319))</f>
        <v>0.19262414973806721</v>
      </c>
      <c r="AN321" s="154">
        <f ca="1">+(IF(SUM(AN120:AN121)&gt;0,AN116,IF(ABS(SUM(AN122:AN123))&gt;0.5,AN116*(1-DCF!$B$15),AN116*(1-SUM(AN122:AN123))))/AVERAGE(AM319:AN319))</f>
        <v>0.19202676252977649</v>
      </c>
      <c r="AS321" s="15">
        <f ca="1">+AVERAGE(AD321:AM321)</f>
        <v>0.16777989579145827</v>
      </c>
      <c r="AT321" s="15">
        <f>+AVERAGE(T321:AC321)</f>
        <v>0.11124708729421118</v>
      </c>
    </row>
    <row r="322" spans="1:46" outlineLevel="1">
      <c r="D322" s="21"/>
      <c r="E322" s="21"/>
      <c r="F322" s="21"/>
      <c r="G322" s="21"/>
      <c r="H322" s="156"/>
      <c r="I322" s="156"/>
      <c r="J322" s="156"/>
      <c r="K322" s="156"/>
      <c r="L322" s="156"/>
      <c r="M322" s="156"/>
      <c r="N322" s="157"/>
      <c r="O322" s="157"/>
      <c r="P322" s="157"/>
      <c r="Q322" s="157"/>
      <c r="R322" s="157"/>
      <c r="S322" s="157"/>
      <c r="T322" s="157"/>
      <c r="U322" s="157"/>
      <c r="V322" s="157"/>
      <c r="W322" s="157"/>
      <c r="X322" s="157"/>
      <c r="Y322" s="157"/>
      <c r="Z322" s="157"/>
      <c r="AA322" s="158"/>
      <c r="AB322" s="157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62"/>
      <c r="AS322" s="3"/>
      <c r="AT322" s="3"/>
    </row>
    <row r="323" spans="1:46" outlineLevel="1">
      <c r="E323" s="97" t="s">
        <v>127</v>
      </c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>
        <f t="shared" ref="S323:Z323" si="688">+S333</f>
        <v>3.8682497127537345E-2</v>
      </c>
      <c r="T323" s="69">
        <f t="shared" si="688"/>
        <v>1.8217148409035707E-2</v>
      </c>
      <c r="U323" s="69">
        <f t="shared" si="688"/>
        <v>7.8102926337033293E-2</v>
      </c>
      <c r="V323" s="69">
        <f t="shared" si="688"/>
        <v>9.498680738786279E-2</v>
      </c>
      <c r="W323" s="69">
        <f t="shared" si="688"/>
        <v>0.10056730273336771</v>
      </c>
      <c r="X323" s="69">
        <f t="shared" si="688"/>
        <v>9.8229781325928495E-2</v>
      </c>
      <c r="Y323" s="69">
        <f t="shared" si="688"/>
        <v>0.20268031922903176</v>
      </c>
      <c r="Z323" s="69">
        <f t="shared" si="688"/>
        <v>0.13619982602212005</v>
      </c>
      <c r="AA323" s="69">
        <f t="shared" ref="AA323:AN323" si="689">+AA333</f>
        <v>0.12554806972516308</v>
      </c>
      <c r="AB323" s="69">
        <f t="shared" si="689"/>
        <v>0.10433763188745604</v>
      </c>
      <c r="AC323" s="69">
        <f t="shared" si="689"/>
        <v>0.14265129682997119</v>
      </c>
      <c r="AD323" s="69">
        <f t="shared" ca="1" si="689"/>
        <v>0.17188596775327478</v>
      </c>
      <c r="AE323" s="69">
        <f t="shared" ca="1" si="689"/>
        <v>0.17513035919805878</v>
      </c>
      <c r="AF323" s="69">
        <f t="shared" ca="1" si="689"/>
        <v>0.1794222538848094</v>
      </c>
      <c r="AG323" s="69">
        <f t="shared" ca="1" si="689"/>
        <v>0.18478605646377563</v>
      </c>
      <c r="AH323" s="69">
        <f t="shared" ca="1" si="689"/>
        <v>0.19024933213458692</v>
      </c>
      <c r="AI323" s="69">
        <f t="shared" ca="1" si="689"/>
        <v>0.19540424132836806</v>
      </c>
      <c r="AJ323" s="69">
        <f t="shared" ca="1" si="689"/>
        <v>0.2007342432546648</v>
      </c>
      <c r="AK323" s="69">
        <f t="shared" ca="1" si="689"/>
        <v>0.20581314974245402</v>
      </c>
      <c r="AL323" s="69">
        <f t="shared" ca="1" si="689"/>
        <v>0.21041953376782879</v>
      </c>
      <c r="AM323" s="69">
        <f t="shared" ca="1" si="689"/>
        <v>0.21506158050012991</v>
      </c>
      <c r="AN323" s="69">
        <f t="shared" ca="1" si="689"/>
        <v>0.21549834474993071</v>
      </c>
      <c r="AS323" s="15">
        <f ca="1">+AVERAGE(AD323:AM323)</f>
        <v>0.19289067180279512</v>
      </c>
      <c r="AT323" s="15">
        <f>+AVERAGE(T323:AC323)</f>
        <v>0.11015211098869701</v>
      </c>
    </row>
    <row r="324" spans="1:46" outlineLevel="1">
      <c r="E324" s="97" t="s">
        <v>128</v>
      </c>
      <c r="H324" s="154"/>
      <c r="I324" s="154"/>
      <c r="J324" s="154"/>
      <c r="K324" s="154"/>
      <c r="L324" s="154"/>
      <c r="M324" s="154"/>
      <c r="N324" s="154"/>
      <c r="O324" s="154"/>
      <c r="P324" s="154"/>
      <c r="Q324" s="154"/>
      <c r="R324" s="154"/>
      <c r="S324" s="154">
        <f t="shared" ref="S324" si="690">+S104/S185</f>
        <v>0.63021964759835869</v>
      </c>
      <c r="T324" s="154">
        <f t="shared" ref="T324" si="691">+T104/T185</f>
        <v>0.37339016869218211</v>
      </c>
      <c r="U324" s="154">
        <f t="shared" ref="U324" si="692">+U104/U185</f>
        <v>0.44118956459798769</v>
      </c>
      <c r="V324" s="154">
        <f t="shared" ref="V324" si="693">+V104/V185</f>
        <v>0.45600385016443412</v>
      </c>
      <c r="W324" s="154">
        <f t="shared" ref="W324" si="694">+W104/W185</f>
        <v>0.48142017710833401</v>
      </c>
      <c r="X324" s="154">
        <f t="shared" ref="X324" si="695">+X104/X185</f>
        <v>0.48064731398064731</v>
      </c>
      <c r="Y324" s="154">
        <f t="shared" ref="Y324:AN324" si="696">+Y104/Y185</f>
        <v>0.44184963406520295</v>
      </c>
      <c r="Z324" s="154">
        <f t="shared" si="696"/>
        <v>0.44377654000992667</v>
      </c>
      <c r="AA324" s="154">
        <f t="shared" si="696"/>
        <v>0.49293621507643648</v>
      </c>
      <c r="AB324" s="154">
        <f t="shared" si="696"/>
        <v>0.47738974703380344</v>
      </c>
      <c r="AC324" s="154">
        <f t="shared" si="696"/>
        <v>0.47880938300808201</v>
      </c>
      <c r="AD324" s="154">
        <f t="shared" ca="1" si="696"/>
        <v>0.48936856677639418</v>
      </c>
      <c r="AE324" s="154">
        <f t="shared" ca="1" si="696"/>
        <v>0.46603021832972041</v>
      </c>
      <c r="AF324" s="154">
        <f t="shared" ca="1" si="696"/>
        <v>0.45053980069206784</v>
      </c>
      <c r="AG324" s="154">
        <f t="shared" ca="1" si="696"/>
        <v>0.43504710801243435</v>
      </c>
      <c r="AH324" s="154">
        <f t="shared" ca="1" si="696"/>
        <v>0.42814522496794449</v>
      </c>
      <c r="AI324" s="154">
        <f t="shared" ca="1" si="696"/>
        <v>0.42607201658581678</v>
      </c>
      <c r="AJ324" s="154">
        <f t="shared" ca="1" si="696"/>
        <v>0.42736759718493073</v>
      </c>
      <c r="AK324" s="154">
        <f t="shared" ca="1" si="696"/>
        <v>0.42806915121905165</v>
      </c>
      <c r="AL324" s="154">
        <f t="shared" ca="1" si="696"/>
        <v>0.43122324722451166</v>
      </c>
      <c r="AM324" s="154">
        <f t="shared" ca="1" si="696"/>
        <v>0.43387071815689215</v>
      </c>
      <c r="AN324" s="154">
        <f t="shared" ca="1" si="696"/>
        <v>0.43903185478630069</v>
      </c>
      <c r="AS324" s="15">
        <f ca="1">+AVERAGE(AD324:AM324)</f>
        <v>0.44157336491497645</v>
      </c>
      <c r="AT324" s="15">
        <f>+AVERAGE(T324:AC324)</f>
        <v>0.45674125937370375</v>
      </c>
    </row>
    <row r="325" spans="1:46" outlineLevel="1">
      <c r="E325" s="97" t="s">
        <v>129</v>
      </c>
      <c r="H325" s="154"/>
      <c r="I325" s="154"/>
      <c r="J325" s="154"/>
      <c r="K325" s="154"/>
      <c r="L325" s="154"/>
      <c r="M325" s="154"/>
      <c r="N325" s="154"/>
      <c r="O325" s="154"/>
      <c r="P325" s="154"/>
      <c r="Q325" s="154"/>
      <c r="R325" s="154"/>
      <c r="S325" s="154">
        <f t="shared" ref="S325" si="697">+S185/SUM(S198:S202)</f>
        <v>40.223300970873787</v>
      </c>
      <c r="T325" s="154">
        <f t="shared" ref="T325" si="698">+T185/SUM(T198:T202)</f>
        <v>7.0050825921219824</v>
      </c>
      <c r="U325" s="154">
        <f t="shared" ref="U325" si="699">+U185/SUM(U198:U202)</f>
        <v>6.0773809523809526</v>
      </c>
      <c r="V325" s="154">
        <f t="shared" ref="V325" si="700">+V185/SUM(V198:V202)</f>
        <v>6.9338153503893212</v>
      </c>
      <c r="W325" s="154">
        <f t="shared" ref="W325" si="701">+W185/SUM(W198:W202)</f>
        <v>8.1863143631436319</v>
      </c>
      <c r="X325" s="154">
        <f t="shared" ref="X325" si="702">+X185/SUM(X198:X202)</f>
        <v>7.2742718446601939</v>
      </c>
      <c r="Y325" s="154">
        <f t="shared" ref="Y325:AN325" si="703">+Y185/SUM(Y198:Y202)</f>
        <v>4.8390212491951061</v>
      </c>
      <c r="Z325" s="154">
        <f t="shared" si="703"/>
        <v>5.3285336467822511</v>
      </c>
      <c r="AA325" s="154">
        <f t="shared" si="703"/>
        <v>4.9530026109660579</v>
      </c>
      <c r="AB325" s="154">
        <f t="shared" si="703"/>
        <v>3.9313531353135311</v>
      </c>
      <c r="AC325" s="154">
        <f t="shared" si="703"/>
        <v>3.3870806209313971</v>
      </c>
      <c r="AD325" s="154">
        <f t="shared" ca="1" si="703"/>
        <v>3.3920030137544446</v>
      </c>
      <c r="AE325" s="154">
        <f t="shared" ca="1" si="703"/>
        <v>3.3249593728581366</v>
      </c>
      <c r="AF325" s="154">
        <f t="shared" ca="1" si="703"/>
        <v>3.1136911570512926</v>
      </c>
      <c r="AG325" s="154">
        <f t="shared" ca="1" si="703"/>
        <v>2.9158924086576685</v>
      </c>
      <c r="AH325" s="154">
        <f t="shared" ca="1" si="703"/>
        <v>2.8083646054476881</v>
      </c>
      <c r="AI325" s="154">
        <f t="shared" ca="1" si="703"/>
        <v>2.7503521846475234</v>
      </c>
      <c r="AJ325" s="154">
        <f t="shared" ca="1" si="703"/>
        <v>2.6982991953099242</v>
      </c>
      <c r="AK325" s="154">
        <f t="shared" ca="1" si="703"/>
        <v>2.6525787284766649</v>
      </c>
      <c r="AL325" s="154">
        <f t="shared" ca="1" si="703"/>
        <v>2.6569450240043486</v>
      </c>
      <c r="AM325" s="154">
        <f t="shared" ca="1" si="703"/>
        <v>2.6592363584748928</v>
      </c>
      <c r="AN325" s="154">
        <f t="shared" ca="1" si="703"/>
        <v>2.653084385352984</v>
      </c>
      <c r="AS325" s="15">
        <f ca="1">+AVERAGE(AD325:AM325)</f>
        <v>2.8972322048682582</v>
      </c>
      <c r="AT325" s="15">
        <f>+AVERAGE(T325:AC325)</f>
        <v>5.7915856365884428</v>
      </c>
    </row>
    <row r="326" spans="1:46" outlineLevel="1">
      <c r="E326" s="104" t="s">
        <v>0</v>
      </c>
      <c r="H326" s="153"/>
      <c r="I326" s="153"/>
      <c r="J326" s="153"/>
      <c r="K326" s="153"/>
      <c r="L326" s="153"/>
      <c r="M326" s="153"/>
      <c r="N326" s="153"/>
      <c r="O326" s="153"/>
      <c r="P326" s="153"/>
      <c r="Q326" s="153"/>
      <c r="R326" s="154"/>
      <c r="S326" s="154">
        <f t="shared" ref="S326:AC326" si="704">+S323*S324*S325</f>
        <v>0.98058252427184478</v>
      </c>
      <c r="T326" s="154">
        <f t="shared" si="704"/>
        <v>4.7649301143583234E-2</v>
      </c>
      <c r="U326" s="154">
        <f t="shared" si="704"/>
        <v>0.20941558441558439</v>
      </c>
      <c r="V326" s="154">
        <f t="shared" si="704"/>
        <v>0.30033370411568405</v>
      </c>
      <c r="W326" s="154">
        <f t="shared" si="704"/>
        <v>0.39634146341463417</v>
      </c>
      <c r="X326" s="154">
        <f t="shared" si="704"/>
        <v>0.34344660194174753</v>
      </c>
      <c r="Y326" s="154">
        <f t="shared" si="704"/>
        <v>0.43335479716677394</v>
      </c>
      <c r="Z326" s="154">
        <f t="shared" si="704"/>
        <v>0.32206876285630326</v>
      </c>
      <c r="AA326" s="154">
        <f t="shared" si="704"/>
        <v>0.30652741514360315</v>
      </c>
      <c r="AB326" s="154">
        <f t="shared" si="704"/>
        <v>0.19581958195819579</v>
      </c>
      <c r="AC326" s="154">
        <f t="shared" si="704"/>
        <v>0.2313470205307962</v>
      </c>
      <c r="AD326" s="154">
        <f t="shared" ref="AD326:AN326" ca="1" si="705">+AD323*AD324*AD325</f>
        <v>0.2853203337267633</v>
      </c>
      <c r="AE326" s="154">
        <f t="shared" ca="1" si="705"/>
        <v>0.27137001562158558</v>
      </c>
      <c r="AF326" s="154">
        <f t="shared" ca="1" si="705"/>
        <v>0.25170103640030334</v>
      </c>
      <c r="AG326" s="154">
        <f t="shared" ca="1" si="705"/>
        <v>0.23441045534484359</v>
      </c>
      <c r="AH326" s="154">
        <f t="shared" ca="1" si="705"/>
        <v>0.22875349414102761</v>
      </c>
      <c r="AI326" s="154">
        <f t="shared" ca="1" si="705"/>
        <v>0.22898408925187563</v>
      </c>
      <c r="AJ326" s="154">
        <f t="shared" ca="1" si="705"/>
        <v>0.23147983281244083</v>
      </c>
      <c r="AK326" s="154">
        <f t="shared" ca="1" si="705"/>
        <v>0.2336981816554711</v>
      </c>
      <c r="AL326" s="154">
        <f t="shared" ca="1" si="705"/>
        <v>0.2410853319335147</v>
      </c>
      <c r="AM326" s="154">
        <f t="shared" ca="1" si="705"/>
        <v>0.24813047896180468</v>
      </c>
      <c r="AN326" s="154">
        <f t="shared" ca="1" si="705"/>
        <v>0.25101000636327075</v>
      </c>
      <c r="AS326" s="15">
        <f ca="1">+AVERAGE(AD326:AM326)</f>
        <v>0.24549332498496304</v>
      </c>
      <c r="AT326" s="15">
        <f>+AVERAGE(T326:AC326)</f>
        <v>0.27863042326869059</v>
      </c>
    </row>
    <row r="328" spans="1:46">
      <c r="D328" s="258"/>
      <c r="E328" s="259" t="s">
        <v>149</v>
      </c>
      <c r="F328" s="258"/>
      <c r="G328" s="258"/>
      <c r="H328" s="258"/>
      <c r="I328" s="258"/>
      <c r="J328" s="258"/>
      <c r="K328" s="258"/>
      <c r="L328" s="258"/>
      <c r="M328" s="258"/>
      <c r="N328" s="258"/>
      <c r="O328" s="258"/>
      <c r="P328" s="258"/>
      <c r="Q328" s="258"/>
      <c r="R328" s="258"/>
      <c r="S328" s="258"/>
      <c r="T328" s="258"/>
      <c r="U328" s="258"/>
      <c r="V328" s="258"/>
      <c r="W328" s="258"/>
      <c r="X328" s="258"/>
      <c r="Y328" s="258"/>
      <c r="Z328" s="258"/>
      <c r="AA328" s="258"/>
      <c r="AB328" s="258"/>
      <c r="AC328" s="258"/>
      <c r="AD328" s="258"/>
      <c r="AE328" s="258"/>
      <c r="AF328" s="258"/>
      <c r="AG328" s="258"/>
      <c r="AH328" s="258"/>
      <c r="AI328" s="258"/>
      <c r="AJ328" s="258"/>
      <c r="AK328" s="258"/>
      <c r="AL328" s="258"/>
      <c r="AM328" s="258"/>
      <c r="AN328" s="258"/>
    </row>
    <row r="329" spans="1:46" ht="5.0999999999999996" customHeight="1">
      <c r="C329" s="95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6"/>
      <c r="AP329" s="1"/>
    </row>
    <row r="330" spans="1:46" outlineLevel="1">
      <c r="E330" s="97" t="s">
        <v>112</v>
      </c>
      <c r="G330" s="21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>
        <f t="shared" ref="S330" si="706">+S106/S$104</f>
        <v>0.50593642282650331</v>
      </c>
      <c r="T330" s="69">
        <f t="shared" ref="T330" si="707">+T106/T$104</f>
        <v>0.55525868350740826</v>
      </c>
      <c r="U330" s="69">
        <f t="shared" ref="U330" si="708">+U106/U$104</f>
        <v>0.57295660948536831</v>
      </c>
      <c r="V330" s="69">
        <f t="shared" ref="V330" si="709">+V106/V$104</f>
        <v>0.58979771328056285</v>
      </c>
      <c r="W330" s="69">
        <f t="shared" ref="W330" si="710">+W106/W$104</f>
        <v>0.59412068076328006</v>
      </c>
      <c r="X330" s="69">
        <f t="shared" ref="X330" si="711">+X106/X$104</f>
        <v>0.58885803540437354</v>
      </c>
      <c r="Y330" s="69">
        <f t="shared" ref="Y330:AN330" si="712">+Y106/Y$104</f>
        <v>0.58620689655172409</v>
      </c>
      <c r="Z330" s="69">
        <f t="shared" si="712"/>
        <v>0.5874238846775196</v>
      </c>
      <c r="AA330" s="69">
        <f t="shared" si="712"/>
        <v>0.56689124157844084</v>
      </c>
      <c r="AB330" s="69">
        <f t="shared" si="712"/>
        <v>0.56084407971864014</v>
      </c>
      <c r="AC330" s="69">
        <f t="shared" si="712"/>
        <v>0.56237134623301765</v>
      </c>
      <c r="AD330" s="69">
        <f t="shared" si="712"/>
        <v>0.58074076389112894</v>
      </c>
      <c r="AE330" s="69">
        <f t="shared" ca="1" si="712"/>
        <v>0.60972132800674872</v>
      </c>
      <c r="AF330" s="69">
        <f t="shared" ca="1" si="712"/>
        <v>0.61269812666405965</v>
      </c>
      <c r="AG330" s="69">
        <f t="shared" ca="1" si="712"/>
        <v>0.61716429075394708</v>
      </c>
      <c r="AH330" s="69">
        <f t="shared" ca="1" si="712"/>
        <v>0.6212432577638517</v>
      </c>
      <c r="AI330" s="69">
        <f t="shared" ca="1" si="712"/>
        <v>0.62641551164606113</v>
      </c>
      <c r="AJ330" s="69">
        <f t="shared" ca="1" si="712"/>
        <v>0.63094450979232719</v>
      </c>
      <c r="AK330" s="69">
        <f t="shared" ca="1" si="712"/>
        <v>0.63636909398019548</v>
      </c>
      <c r="AL330" s="69">
        <f t="shared" ca="1" si="712"/>
        <v>0.64385245992887252</v>
      </c>
      <c r="AM330" s="69">
        <f t="shared" ca="1" si="712"/>
        <v>0.65143512433343453</v>
      </c>
      <c r="AN330" s="69">
        <f t="shared" ca="1" si="712"/>
        <v>0.65322307799929547</v>
      </c>
    </row>
    <row r="331" spans="1:46" outlineLevel="1">
      <c r="E331" s="97" t="s">
        <v>63</v>
      </c>
      <c r="G331" s="21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>
        <f t="shared" ref="S331" si="713">(+S116+SUM(S111:S113))/S$104</f>
        <v>-3.2171581769436998E-2</v>
      </c>
      <c r="T331" s="69">
        <f t="shared" ref="T331" si="714">(+T116+SUM(T111:T113))/T$104</f>
        <v>-7.432596550886568E-2</v>
      </c>
      <c r="U331" s="69">
        <f t="shared" ref="U331" si="715">(+U116+SUM(U111:U113))/U$104</f>
        <v>-4.0363269424823411E-3</v>
      </c>
      <c r="V331" s="69">
        <f t="shared" ref="V331" si="716">(+V116+SUM(V111:V113))/V$104</f>
        <v>3.4652594547053647E-2</v>
      </c>
      <c r="W331" s="69">
        <f t="shared" ref="W331" si="717">(+W116+SUM(W111:W113))/W$104</f>
        <v>4.7103317861440605E-2</v>
      </c>
      <c r="X331" s="69">
        <f t="shared" ref="X331" si="718">(+X116+SUM(X111:X113))/X$104</f>
        <v>2.9503644567858381E-2</v>
      </c>
      <c r="Y331" s="69">
        <f t="shared" ref="Y331:AN331" si="719">(+Y116+SUM(Y111:Y113))/Y$104</f>
        <v>1.8671886764041561E-2</v>
      </c>
      <c r="Z331" s="69">
        <f t="shared" si="719"/>
        <v>3.4795575991052569E-2</v>
      </c>
      <c r="AA331" s="69">
        <f>(+AA116+SUM(AA111:AA113))/AA$104</f>
        <v>1.2191209496310555E-2</v>
      </c>
      <c r="AB331" s="69">
        <f t="shared" si="719"/>
        <v>-2.2039859320046894E-2</v>
      </c>
      <c r="AC331" s="69">
        <f t="shared" si="719"/>
        <v>3.0259365994236311E-2</v>
      </c>
      <c r="AD331" s="69">
        <f t="shared" si="719"/>
        <v>7.7735553110869118E-2</v>
      </c>
      <c r="AE331" s="69">
        <f t="shared" ca="1" si="719"/>
        <v>6.8530869691434224E-2</v>
      </c>
      <c r="AF331" s="69">
        <f t="shared" ca="1" si="719"/>
        <v>8.0108306316633182E-2</v>
      </c>
      <c r="AG331" s="69">
        <f t="shared" ca="1" si="719"/>
        <v>8.9546893166559879E-2</v>
      </c>
      <c r="AH331" s="69">
        <f t="shared" ca="1" si="719"/>
        <v>9.9332819712980552E-2</v>
      </c>
      <c r="AI331" s="69">
        <f t="shared" ca="1" si="719"/>
        <v>0.1076073394120894</v>
      </c>
      <c r="AJ331" s="69">
        <f t="shared" ca="1" si="719"/>
        <v>0.11662894020424354</v>
      </c>
      <c r="AK331" s="69">
        <f t="shared" ca="1" si="719"/>
        <v>0.12444932219831757</v>
      </c>
      <c r="AL331" s="69">
        <f t="shared" ca="1" si="719"/>
        <v>0.12956539744973145</v>
      </c>
      <c r="AM331" s="69">
        <f t="shared" ca="1" si="719"/>
        <v>0.13446152830327457</v>
      </c>
      <c r="AN331" s="69">
        <f t="shared" ca="1" si="719"/>
        <v>0.13339058591609257</v>
      </c>
    </row>
    <row r="332" spans="1:46" outlineLevel="1">
      <c r="E332" s="97" t="s">
        <v>126</v>
      </c>
      <c r="G332" s="21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>
        <f t="shared" ref="S332" si="720">+S116/S$104</f>
        <v>0.15166602834163156</v>
      </c>
      <c r="T332" s="69">
        <f t="shared" ref="T332" si="721">+T116/T$104</f>
        <v>0.14355112946320137</v>
      </c>
      <c r="U332" s="69">
        <f t="shared" ref="U332" si="722">+U116/U$104</f>
        <v>0.2175580221997982</v>
      </c>
      <c r="V332" s="69">
        <f t="shared" ref="V332" si="723">+V116/V$104</f>
        <v>0.24467897977132805</v>
      </c>
      <c r="W332" s="69">
        <f t="shared" ref="W332" si="724">+W116/W$104</f>
        <v>0.26095925734914904</v>
      </c>
      <c r="X332" s="69">
        <f t="shared" ref="X332" si="725">+X116/X$104</f>
        <v>0.24557445331482125</v>
      </c>
      <c r="Y332" s="69">
        <f t="shared" ref="Y332:AN332" si="726">+Y116/Y$104</f>
        <v>0.22692365607589218</v>
      </c>
      <c r="Z332" s="69">
        <f t="shared" si="726"/>
        <v>0.24245060270908414</v>
      </c>
      <c r="AA332" s="69">
        <f t="shared" si="726"/>
        <v>0.23013581435140626</v>
      </c>
      <c r="AB332" s="69">
        <f t="shared" si="726"/>
        <v>0.21101992966002345</v>
      </c>
      <c r="AC332" s="69">
        <f t="shared" si="726"/>
        <v>0.23435570193495264</v>
      </c>
      <c r="AD332" s="69">
        <f t="shared" si="726"/>
        <v>0.26803581185628927</v>
      </c>
      <c r="AE332" s="69">
        <f t="shared" ca="1" si="726"/>
        <v>0.27817375220438173</v>
      </c>
      <c r="AF332" s="69">
        <f t="shared" ca="1" si="726"/>
        <v>0.28570086984563664</v>
      </c>
      <c r="AG332" s="69">
        <f t="shared" ca="1" si="726"/>
        <v>0.29290324531554368</v>
      </c>
      <c r="AH332" s="69">
        <f t="shared" ca="1" si="726"/>
        <v>0.30008569209370634</v>
      </c>
      <c r="AI332" s="69">
        <f t="shared" ca="1" si="726"/>
        <v>0.30705907888436551</v>
      </c>
      <c r="AJ332" s="69">
        <f t="shared" ca="1" si="726"/>
        <v>0.31408437835357561</v>
      </c>
      <c r="AK332" s="69">
        <f t="shared" ca="1" si="726"/>
        <v>0.32095686144454677</v>
      </c>
      <c r="AL332" s="69">
        <f t="shared" ca="1" si="726"/>
        <v>0.32750658204459221</v>
      </c>
      <c r="AM332" s="69">
        <f t="shared" ca="1" si="726"/>
        <v>0.3339959796736448</v>
      </c>
      <c r="AN332" s="69">
        <f t="shared" ca="1" si="726"/>
        <v>0.33460448531298426</v>
      </c>
    </row>
    <row r="333" spans="1:46" outlineLevel="1">
      <c r="E333" s="97" t="s">
        <v>113</v>
      </c>
      <c r="G333" s="21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>
        <f t="shared" ref="S333" si="727">+S124/S$104</f>
        <v>3.8682497127537345E-2</v>
      </c>
      <c r="T333" s="69">
        <f t="shared" ref="T333" si="728">+T124/T$104</f>
        <v>1.8217148409035707E-2</v>
      </c>
      <c r="U333" s="69">
        <f t="shared" ref="U333" si="729">+U124/U$104</f>
        <v>7.8102926337033293E-2</v>
      </c>
      <c r="V333" s="69">
        <f t="shared" ref="V333" si="730">+V124/V$104</f>
        <v>9.498680738786279E-2</v>
      </c>
      <c r="W333" s="69">
        <f t="shared" ref="W333" si="731">+W124/W$104</f>
        <v>0.10056730273336771</v>
      </c>
      <c r="X333" s="69">
        <f t="shared" ref="X333" si="732">+X124/X$104</f>
        <v>9.8229781325928495E-2</v>
      </c>
      <c r="Y333" s="69">
        <f t="shared" ref="Y333:AN333" si="733">+Y124/Y$104</f>
        <v>0.20268031922903176</v>
      </c>
      <c r="Z333" s="69">
        <f t="shared" si="733"/>
        <v>0.13619982602212005</v>
      </c>
      <c r="AA333" s="69">
        <f t="shared" si="733"/>
        <v>0.12554806972516308</v>
      </c>
      <c r="AB333" s="69">
        <f t="shared" si="733"/>
        <v>0.10433763188745604</v>
      </c>
      <c r="AC333" s="69">
        <f t="shared" si="733"/>
        <v>0.14265129682997119</v>
      </c>
      <c r="AD333" s="69">
        <f t="shared" ca="1" si="733"/>
        <v>0.17188596775327478</v>
      </c>
      <c r="AE333" s="69">
        <f t="shared" ca="1" si="733"/>
        <v>0.17513035919805878</v>
      </c>
      <c r="AF333" s="69">
        <f t="shared" ca="1" si="733"/>
        <v>0.1794222538848094</v>
      </c>
      <c r="AG333" s="69">
        <f t="shared" ca="1" si="733"/>
        <v>0.18478605646377563</v>
      </c>
      <c r="AH333" s="69">
        <f t="shared" ca="1" si="733"/>
        <v>0.19024933213458692</v>
      </c>
      <c r="AI333" s="69">
        <f t="shared" ca="1" si="733"/>
        <v>0.19540424132836806</v>
      </c>
      <c r="AJ333" s="69">
        <f t="shared" ca="1" si="733"/>
        <v>0.2007342432546648</v>
      </c>
      <c r="AK333" s="69">
        <f t="shared" ca="1" si="733"/>
        <v>0.20581314974245402</v>
      </c>
      <c r="AL333" s="69">
        <f t="shared" ca="1" si="733"/>
        <v>0.21041953376782879</v>
      </c>
      <c r="AM333" s="69">
        <f t="shared" ca="1" si="733"/>
        <v>0.21506158050012991</v>
      </c>
      <c r="AN333" s="69">
        <f t="shared" ca="1" si="733"/>
        <v>0.21549834474993071</v>
      </c>
    </row>
    <row r="335" spans="1:46" s="21" customFormat="1">
      <c r="A335" s="268"/>
      <c r="B335" s="268"/>
      <c r="H335" s="149"/>
      <c r="I335" s="149"/>
      <c r="J335" s="149"/>
      <c r="K335" s="149"/>
      <c r="L335" s="149"/>
      <c r="M335" s="149"/>
      <c r="N335" s="149"/>
      <c r="O335" s="149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  <c r="AA335" s="108"/>
      <c r="AB335" s="108"/>
    </row>
  </sheetData>
  <conditionalFormatting sqref="AC204 AF204:AL204">
    <cfRule type="cellIs" dxfId="14" priority="52" operator="equal">
      <formula>FALSE</formula>
    </cfRule>
  </conditionalFormatting>
  <conditionalFormatting sqref="AM204">
    <cfRule type="cellIs" dxfId="13" priority="32" operator="equal">
      <formula>FALSE</formula>
    </cfRule>
  </conditionalFormatting>
  <conditionalFormatting sqref="AN204">
    <cfRule type="cellIs" dxfId="12" priority="29" operator="equal">
      <formula>FALSE</formula>
    </cfRule>
  </conditionalFormatting>
  <conditionalFormatting sqref="AB204">
    <cfRule type="cellIs" dxfId="11" priority="14" operator="equal">
      <formula>FALSE</formula>
    </cfRule>
  </conditionalFormatting>
  <conditionalFormatting sqref="AA204">
    <cfRule type="cellIs" dxfId="10" priority="13" operator="equal">
      <formula>FALSE</formula>
    </cfRule>
  </conditionalFormatting>
  <conditionalFormatting sqref="Z204">
    <cfRule type="cellIs" dxfId="9" priority="12" operator="equal">
      <formula>FALSE</formula>
    </cfRule>
  </conditionalFormatting>
  <conditionalFormatting sqref="Y204">
    <cfRule type="cellIs" dxfId="8" priority="11" operator="equal">
      <formula>FALSE</formula>
    </cfRule>
  </conditionalFormatting>
  <conditionalFormatting sqref="AE204">
    <cfRule type="cellIs" dxfId="7" priority="10" operator="equal">
      <formula>FALSE</formula>
    </cfRule>
  </conditionalFormatting>
  <conditionalFormatting sqref="AD204">
    <cfRule type="cellIs" dxfId="6" priority="9" operator="equal">
      <formula>FALSE</formula>
    </cfRule>
  </conditionalFormatting>
  <conditionalFormatting sqref="W204">
    <cfRule type="cellIs" dxfId="5" priority="6" operator="equal">
      <formula>FALSE</formula>
    </cfRule>
  </conditionalFormatting>
  <conditionalFormatting sqref="X204">
    <cfRule type="cellIs" dxfId="4" priority="7" operator="equal">
      <formula>FALSE</formula>
    </cfRule>
  </conditionalFormatting>
  <conditionalFormatting sqref="V204">
    <cfRule type="cellIs" dxfId="3" priority="5" operator="equal">
      <formula>FALSE</formula>
    </cfRule>
  </conditionalFormatting>
  <conditionalFormatting sqref="U204">
    <cfRule type="cellIs" dxfId="2" priority="4" operator="equal">
      <formula>FALSE</formula>
    </cfRule>
  </conditionalFormatting>
  <conditionalFormatting sqref="T204">
    <cfRule type="cellIs" dxfId="1" priority="3" operator="equal">
      <formula>FALSE</formula>
    </cfRule>
  </conditionalFormatting>
  <conditionalFormatting sqref="S204">
    <cfRule type="cellIs" dxfId="0" priority="1" operator="equal">
      <formula>FALSE</formula>
    </cfRule>
  </conditionalFormatting>
  <pageMargins left="0.7" right="0.7" top="0.75" bottom="0.75" header="0.3" footer="0.3"/>
  <pageSetup scale="10" orientation="landscape" r:id="rId1"/>
  <ignoredErrors>
    <ignoredError sqref="AC48" formulaRange="1"/>
    <ignoredError sqref="AG273:AN273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  <pageSetUpPr autoPageBreaks="0"/>
  </sheetPr>
  <dimension ref="A1:XDY69"/>
  <sheetViews>
    <sheetView showGridLines="0" tabSelected="1" topLeftCell="A13" zoomScale="70" zoomScaleNormal="70" workbookViewId="0">
      <selection activeCell="O17" sqref="O17"/>
    </sheetView>
  </sheetViews>
  <sheetFormatPr defaultRowHeight="15"/>
  <cols>
    <col min="1" max="1" width="25.28515625" bestFit="1" customWidth="1"/>
    <col min="2" max="12" width="9.7109375" customWidth="1"/>
    <col min="15" max="15" width="11.140625" style="310" bestFit="1" customWidth="1"/>
  </cols>
  <sheetData>
    <row r="1" spans="1:23">
      <c r="A1" s="249" t="s">
        <v>60</v>
      </c>
      <c r="B1" s="249"/>
      <c r="C1" s="249"/>
      <c r="D1" s="249"/>
      <c r="F1" s="249" t="s">
        <v>346</v>
      </c>
      <c r="G1" s="250"/>
      <c r="H1" s="250"/>
      <c r="I1" s="250"/>
      <c r="J1" s="250"/>
      <c r="K1" s="250"/>
      <c r="L1" s="250"/>
    </row>
    <row r="2" spans="1:23">
      <c r="A2" s="3" t="s">
        <v>52</v>
      </c>
      <c r="B2" s="25">
        <f ca="1">TODAY()</f>
        <v>45036</v>
      </c>
      <c r="F2" s="23"/>
      <c r="I2" s="16"/>
      <c r="J2" s="20" t="s">
        <v>351</v>
      </c>
      <c r="K2" s="20" t="str">
        <f>+J2</f>
        <v>'02-21</v>
      </c>
      <c r="L2" s="20" t="str">
        <f>+K2</f>
        <v>'02-21</v>
      </c>
    </row>
    <row r="3" spans="1:23">
      <c r="A3" s="3" t="s">
        <v>53</v>
      </c>
      <c r="B3" s="198" t="s">
        <v>310</v>
      </c>
      <c r="F3" s="23"/>
      <c r="I3" s="16" t="s">
        <v>42</v>
      </c>
      <c r="J3" s="16" t="s">
        <v>45</v>
      </c>
      <c r="K3" s="16" t="s">
        <v>44</v>
      </c>
      <c r="L3" s="16" t="s">
        <v>58</v>
      </c>
    </row>
    <row r="4" spans="1:23">
      <c r="A4" s="3" t="s">
        <v>54</v>
      </c>
      <c r="B4" s="198" t="s">
        <v>311</v>
      </c>
      <c r="F4" s="3" t="s">
        <v>347</v>
      </c>
      <c r="I4" s="256">
        <v>18</v>
      </c>
      <c r="J4" s="257">
        <v>0.18704478947368422</v>
      </c>
      <c r="K4" s="257">
        <v>0.13286878947368422</v>
      </c>
      <c r="L4" s="257">
        <v>0.7913621982398279</v>
      </c>
    </row>
    <row r="5" spans="1:23">
      <c r="F5" s="3" t="s">
        <v>349</v>
      </c>
      <c r="I5" s="256">
        <v>20</v>
      </c>
      <c r="J5" s="257">
        <v>0.16022820000000004</v>
      </c>
      <c r="K5" s="257">
        <v>0.10139482352941177</v>
      </c>
      <c r="L5" s="257">
        <v>1.9410027491859814</v>
      </c>
      <c r="P5" s="315"/>
      <c r="Q5" s="12"/>
      <c r="R5" s="12"/>
      <c r="S5" s="12"/>
      <c r="T5" s="15"/>
      <c r="U5" s="12"/>
      <c r="V5" s="12"/>
      <c r="W5" s="12"/>
    </row>
    <row r="6" spans="1:23">
      <c r="A6" s="249" t="s">
        <v>380</v>
      </c>
      <c r="B6" s="250"/>
      <c r="C6" s="250"/>
      <c r="D6" s="250"/>
      <c r="F6" s="3" t="s">
        <v>350</v>
      </c>
      <c r="I6" s="256">
        <v>7</v>
      </c>
      <c r="J6" s="257">
        <v>0.14291314285714285</v>
      </c>
      <c r="K6" s="257">
        <v>6.0818428571428572E-2</v>
      </c>
      <c r="L6" s="257">
        <v>4.1135862534309551</v>
      </c>
      <c r="P6" s="12"/>
      <c r="Q6" s="316"/>
      <c r="R6" s="316"/>
      <c r="S6" s="316"/>
      <c r="T6" s="316"/>
      <c r="U6" s="316"/>
      <c r="V6" s="316"/>
      <c r="W6" s="316"/>
    </row>
    <row r="7" spans="1:23">
      <c r="A7" t="s">
        <v>26</v>
      </c>
      <c r="B7" s="199">
        <v>2022</v>
      </c>
      <c r="F7" s="3" t="s">
        <v>348</v>
      </c>
      <c r="I7" s="256">
        <v>20</v>
      </c>
      <c r="J7" s="257">
        <v>0.24398400000000003</v>
      </c>
      <c r="K7" s="257">
        <v>9.3906764705882356E-2</v>
      </c>
      <c r="L7" s="257">
        <v>2.1427289236805436</v>
      </c>
      <c r="P7" s="12"/>
      <c r="Q7" s="316"/>
      <c r="R7" s="316"/>
      <c r="S7" s="316"/>
      <c r="T7" s="316"/>
      <c r="U7" s="316"/>
      <c r="V7" s="316"/>
      <c r="W7" s="316"/>
    </row>
    <row r="8" spans="1:23">
      <c r="A8" t="s">
        <v>27</v>
      </c>
      <c r="B8" s="200">
        <v>3.5000000000000003E-2</v>
      </c>
      <c r="F8" s="3" t="s">
        <v>46</v>
      </c>
      <c r="I8" s="256">
        <v>20</v>
      </c>
      <c r="J8" s="257">
        <v>0.18814331249999999</v>
      </c>
      <c r="K8" s="257">
        <v>8.1679388888888885E-2</v>
      </c>
      <c r="L8" s="257">
        <v>1.3508118873488064</v>
      </c>
      <c r="P8" s="15"/>
      <c r="Q8" s="316"/>
      <c r="R8" s="316"/>
      <c r="S8" s="316"/>
      <c r="T8" s="316"/>
      <c r="U8" s="316"/>
      <c r="V8" s="316"/>
      <c r="W8" s="316"/>
    </row>
    <row r="9" spans="1:23">
      <c r="A9" t="s">
        <v>28</v>
      </c>
      <c r="B9" s="200">
        <v>5.7500000000000002E-2</v>
      </c>
      <c r="F9" s="3" t="s">
        <v>50</v>
      </c>
      <c r="I9" s="92" t="s">
        <v>36</v>
      </c>
      <c r="J9" s="92" t="s">
        <v>36</v>
      </c>
      <c r="K9" s="27">
        <f ca="1">+I19</f>
        <v>0.11520620418772146</v>
      </c>
      <c r="L9" s="27">
        <f ca="1">IFERROR(-M47/M43,"na")</f>
        <v>0.83453547218617219</v>
      </c>
      <c r="P9" s="12"/>
      <c r="Q9" s="316"/>
      <c r="R9" s="316"/>
      <c r="S9" s="316"/>
      <c r="T9" s="316"/>
      <c r="U9" s="316"/>
      <c r="V9" s="316"/>
      <c r="W9" s="316"/>
    </row>
    <row r="10" spans="1:23">
      <c r="A10" t="s">
        <v>369</v>
      </c>
      <c r="B10" s="201">
        <v>1.32</v>
      </c>
      <c r="P10" s="12"/>
      <c r="Q10" s="316"/>
      <c r="R10" s="316"/>
      <c r="S10" s="316"/>
      <c r="T10" s="316"/>
      <c r="U10" s="316"/>
      <c r="V10" s="316"/>
      <c r="W10" s="316"/>
    </row>
    <row r="11" spans="1:23">
      <c r="A11" t="s">
        <v>379</v>
      </c>
      <c r="B11" s="1">
        <f>+B8+B9*B10</f>
        <v>0.11090000000000001</v>
      </c>
      <c r="F11" s="249" t="s">
        <v>37</v>
      </c>
      <c r="G11" s="250"/>
      <c r="H11" s="250"/>
      <c r="I11" s="250"/>
      <c r="J11" s="250"/>
      <c r="K11" s="250"/>
      <c r="L11" s="250"/>
      <c r="P11" s="12"/>
    </row>
    <row r="12" spans="1:23">
      <c r="A12" t="s">
        <v>378</v>
      </c>
      <c r="B12" s="202">
        <v>0</v>
      </c>
      <c r="I12" s="126"/>
      <c r="K12" s="16"/>
    </row>
    <row r="13" spans="1:23">
      <c r="A13" t="s">
        <v>59</v>
      </c>
      <c r="B13" s="279">
        <f>6.07%-B8</f>
        <v>2.5700000000000001E-2</v>
      </c>
      <c r="F13" t="s">
        <v>27</v>
      </c>
      <c r="H13" s="18"/>
      <c r="I13" s="305">
        <f>+$B$8</f>
        <v>3.5000000000000003E-2</v>
      </c>
      <c r="K13" s="19"/>
      <c r="L13" s="17"/>
    </row>
    <row r="14" spans="1:23">
      <c r="A14" t="s">
        <v>29</v>
      </c>
      <c r="B14" s="26">
        <f>+B8+B13</f>
        <v>6.0700000000000004E-2</v>
      </c>
      <c r="F14" t="s">
        <v>57</v>
      </c>
      <c r="H14" s="18"/>
      <c r="I14" s="306">
        <v>0</v>
      </c>
      <c r="K14" s="19"/>
      <c r="L14" s="17"/>
    </row>
    <row r="15" spans="1:23">
      <c r="A15" t="s">
        <v>2</v>
      </c>
      <c r="B15" s="203">
        <f ca="1">+Model!AN122</f>
        <v>0.25</v>
      </c>
      <c r="F15" t="s">
        <v>41</v>
      </c>
      <c r="H15" s="18"/>
      <c r="I15" s="307">
        <f>+I13+I14</f>
        <v>3.5000000000000003E-2</v>
      </c>
      <c r="K15" s="19"/>
      <c r="L15" s="17"/>
    </row>
    <row r="16" spans="1:23">
      <c r="A16" t="s">
        <v>30</v>
      </c>
      <c r="B16" s="135">
        <f ca="1">+B14*(1-B15)</f>
        <v>4.5525000000000003E-2</v>
      </c>
      <c r="F16" t="s">
        <v>51</v>
      </c>
      <c r="H16" s="17"/>
      <c r="I16" s="308">
        <f ca="1">+I15/I19</f>
        <v>0.30380308288752961</v>
      </c>
      <c r="K16" s="19"/>
      <c r="L16" s="17"/>
    </row>
    <row r="17" spans="1:15">
      <c r="A17" t="s">
        <v>18</v>
      </c>
      <c r="B17" s="304">
        <f ca="1">Model!AD131</f>
        <v>69.586998036121869</v>
      </c>
      <c r="F17" t="s">
        <v>39</v>
      </c>
      <c r="H17" s="17"/>
      <c r="I17" s="305">
        <f ca="1">+$B$26</f>
        <v>9.0206204187721462E-2</v>
      </c>
      <c r="K17" s="19"/>
      <c r="L17" s="17"/>
    </row>
    <row r="18" spans="1:15">
      <c r="A18" t="s">
        <v>31</v>
      </c>
      <c r="B18" s="204">
        <v>355.42</v>
      </c>
      <c r="C18" s="12"/>
      <c r="F18" t="s">
        <v>40</v>
      </c>
      <c r="H18" s="207"/>
      <c r="I18" s="309">
        <v>2.5000000000000001E-2</v>
      </c>
      <c r="K18" s="19"/>
      <c r="L18" s="17"/>
    </row>
    <row r="19" spans="1:15">
      <c r="C19" s="12"/>
      <c r="D19" s="117"/>
      <c r="F19" s="2" t="s">
        <v>47</v>
      </c>
      <c r="G19" s="2"/>
      <c r="H19" s="2"/>
      <c r="I19" s="307">
        <f ca="1">+I18+I17</f>
        <v>0.11520620418772146</v>
      </c>
      <c r="K19" s="19"/>
    </row>
    <row r="20" spans="1:15">
      <c r="A20" t="s">
        <v>17</v>
      </c>
      <c r="B20" s="6">
        <f ca="1">+B18*B17</f>
        <v>24732.610841998438</v>
      </c>
      <c r="C20" s="12">
        <f ca="1">+B20/SUM($B$20:$B$22)</f>
        <v>0.68346010229784249</v>
      </c>
      <c r="K20" s="19"/>
      <c r="L20" s="21"/>
    </row>
    <row r="21" spans="1:15">
      <c r="A21" t="s">
        <v>32</v>
      </c>
      <c r="B21" s="205">
        <v>0</v>
      </c>
      <c r="C21" s="12">
        <f ca="1">+B21/SUM($B$20:$B$22)</f>
        <v>0</v>
      </c>
      <c r="F21" s="249" t="s">
        <v>164</v>
      </c>
      <c r="G21" s="250"/>
      <c r="H21" s="250"/>
      <c r="I21" s="250"/>
      <c r="J21" s="250"/>
      <c r="K21" s="19"/>
      <c r="L21" s="21"/>
    </row>
    <row r="22" spans="1:15">
      <c r="A22" t="s">
        <v>33</v>
      </c>
      <c r="B22" s="136">
        <f ca="1">Model!AD222</f>
        <v>11454.740488160565</v>
      </c>
      <c r="C22" s="12">
        <f ca="1">+B22/SUM($B$20:$B$22)</f>
        <v>0.31653989770215757</v>
      </c>
      <c r="F22" s="96" t="s">
        <v>165</v>
      </c>
      <c r="G22" s="21"/>
      <c r="H22" s="21"/>
      <c r="I22" s="21"/>
      <c r="J22" s="22">
        <f>Model!AN228</f>
        <v>2</v>
      </c>
    </row>
    <row r="23" spans="1:15">
      <c r="F23" s="96" t="s">
        <v>166</v>
      </c>
      <c r="G23" s="21"/>
      <c r="H23" s="21"/>
      <c r="I23" s="21"/>
      <c r="J23" s="24">
        <f ca="1">IFERROR((-K58)/K57,0.1)</f>
        <v>0.32595314724336599</v>
      </c>
    </row>
    <row r="24" spans="1:15" ht="15.75" thickBot="1">
      <c r="A24" t="s">
        <v>8</v>
      </c>
      <c r="B24" s="188">
        <f ca="1">+(C20*B11)+(C21*B12)+(B16*C22)</f>
        <v>9.0206204187721462E-2</v>
      </c>
      <c r="C24" s="317"/>
      <c r="F24" s="96" t="s">
        <v>163</v>
      </c>
      <c r="G24" s="21"/>
      <c r="H24" s="21"/>
      <c r="I24" s="21"/>
      <c r="J24" s="123">
        <f ca="1">+J23*B16+C21*B12+(1-J23-C21)*B11</f>
        <v>8.9590812998964958E-2</v>
      </c>
    </row>
    <row r="25" spans="1:15" ht="15.75" thickBot="1">
      <c r="A25" t="s">
        <v>34</v>
      </c>
      <c r="B25" s="14"/>
    </row>
    <row r="26" spans="1:15">
      <c r="A26" t="s">
        <v>35</v>
      </c>
      <c r="B26" s="15">
        <f ca="1">+IF(ISBLANK(B25)=TRUE,B24,B25)</f>
        <v>9.0206204187721462E-2</v>
      </c>
    </row>
    <row r="28" spans="1:15">
      <c r="A28" s="249" t="s">
        <v>25</v>
      </c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O28" s="275" t="s">
        <v>381</v>
      </c>
    </row>
    <row r="29" spans="1:15">
      <c r="A29" s="5" t="s">
        <v>8</v>
      </c>
      <c r="B29" s="122">
        <f ca="1">+B26</f>
        <v>9.0206204187721462E-2</v>
      </c>
      <c r="C29" s="122">
        <f ca="1">B29-($B$29-$K$29)/8</f>
        <v>9.0129280289126895E-2</v>
      </c>
      <c r="D29" s="122">
        <f t="shared" ref="D29:J29" ca="1" si="0">C29-($B$29-$K$29)/8</f>
        <v>9.0052356390532329E-2</v>
      </c>
      <c r="E29" s="122">
        <f t="shared" ca="1" si="0"/>
        <v>8.9975432491937762E-2</v>
      </c>
      <c r="F29" s="122">
        <f t="shared" ca="1" si="0"/>
        <v>8.9898508593343196E-2</v>
      </c>
      <c r="G29" s="122">
        <f t="shared" ca="1" si="0"/>
        <v>8.982158469474863E-2</v>
      </c>
      <c r="H29" s="122">
        <f t="shared" ca="1" si="0"/>
        <v>8.9744660796154063E-2</v>
      </c>
      <c r="I29" s="122">
        <f t="shared" ca="1" si="0"/>
        <v>8.9667736897559497E-2</v>
      </c>
      <c r="J29" s="122">
        <f t="shared" ca="1" si="0"/>
        <v>8.959081299896493E-2</v>
      </c>
      <c r="K29" s="29">
        <f ca="1">+J24</f>
        <v>8.9590812998964958E-2</v>
      </c>
      <c r="L29" s="122">
        <f ca="1">+K29</f>
        <v>8.9590812998964958E-2</v>
      </c>
    </row>
    <row r="30" spans="1:15">
      <c r="A30" s="5" t="s">
        <v>10</v>
      </c>
      <c r="B30" s="124">
        <v>0</v>
      </c>
      <c r="C30" s="21"/>
    </row>
    <row r="31" spans="1:15">
      <c r="A31" t="s">
        <v>352</v>
      </c>
      <c r="B31" s="206">
        <v>0.5</v>
      </c>
      <c r="C31" s="21"/>
    </row>
    <row r="32" spans="1:15">
      <c r="A32" s="253" t="s">
        <v>6</v>
      </c>
      <c r="B32" s="253">
        <v>0</v>
      </c>
      <c r="C32" s="253">
        <v>1</v>
      </c>
      <c r="D32" s="253">
        <f t="shared" ref="D32:M32" si="1">+C32+1</f>
        <v>2</v>
      </c>
      <c r="E32" s="253">
        <f t="shared" si="1"/>
        <v>3</v>
      </c>
      <c r="F32" s="253">
        <f t="shared" si="1"/>
        <v>4</v>
      </c>
      <c r="G32" s="253">
        <f t="shared" si="1"/>
        <v>5</v>
      </c>
      <c r="H32" s="253">
        <f t="shared" si="1"/>
        <v>6</v>
      </c>
      <c r="I32" s="253">
        <f t="shared" si="1"/>
        <v>7</v>
      </c>
      <c r="J32" s="253">
        <f t="shared" si="1"/>
        <v>8</v>
      </c>
      <c r="K32" s="253">
        <f t="shared" si="1"/>
        <v>9</v>
      </c>
      <c r="L32" s="253">
        <f t="shared" si="1"/>
        <v>10</v>
      </c>
      <c r="M32" s="253">
        <f t="shared" si="1"/>
        <v>11</v>
      </c>
    </row>
    <row r="33" spans="1:16353">
      <c r="A33" s="253" t="s">
        <v>5</v>
      </c>
      <c r="B33" s="253">
        <f>+C33-1</f>
        <v>2021</v>
      </c>
      <c r="C33" s="253">
        <f>+B7</f>
        <v>2022</v>
      </c>
      <c r="D33" s="253">
        <f>+C33+1</f>
        <v>2023</v>
      </c>
      <c r="E33" s="253">
        <f t="shared" ref="E33:L33" si="2">+D33+1</f>
        <v>2024</v>
      </c>
      <c r="F33" s="253">
        <f t="shared" si="2"/>
        <v>2025</v>
      </c>
      <c r="G33" s="253">
        <f>+F33+1</f>
        <v>2026</v>
      </c>
      <c r="H33" s="253">
        <f t="shared" si="2"/>
        <v>2027</v>
      </c>
      <c r="I33" s="253">
        <f t="shared" si="2"/>
        <v>2028</v>
      </c>
      <c r="J33" s="253">
        <f t="shared" si="2"/>
        <v>2029</v>
      </c>
      <c r="K33" s="253">
        <f t="shared" si="2"/>
        <v>2030</v>
      </c>
      <c r="L33" s="253">
        <f t="shared" si="2"/>
        <v>2031</v>
      </c>
      <c r="M33" s="253">
        <f>+L33+1</f>
        <v>2032</v>
      </c>
    </row>
    <row r="35" spans="1:16353">
      <c r="A35" t="s">
        <v>150</v>
      </c>
      <c r="B35" s="74">
        <f>+INDEX(Model!$A:$AQ,MATCH("Gross Revenue",Model!$A:$A,0),MATCH(DCF!B$33,Model!$3:$3,0))</f>
        <v>9716</v>
      </c>
      <c r="C35" s="74">
        <f>+INDEX(Model!$A:$AQ,MATCH("Gross Revenue",Model!$A:$A,0),MATCH(DCF!C$33,Model!$3:$3,0))</f>
        <v>11360.00536692594</v>
      </c>
      <c r="D35" s="74">
        <f ca="1">+INDEX(Model!$A:$AQ,MATCH("Gross Revenue",Model!$A:$A,0),MATCH(DCF!D$33,Model!$3:$3,0))</f>
        <v>12427.270705069401</v>
      </c>
      <c r="E35" s="74">
        <f ca="1">+INDEX(Model!$A:$AQ,MATCH("Gross Revenue",Model!$A:$A,0),MATCH(DCF!E$33,Model!$3:$3,0))</f>
        <v>13160.48127423294</v>
      </c>
      <c r="F35" s="74">
        <f ca="1">+INDEX(Model!$A:$AQ,MATCH("Gross Revenue",Model!$A:$A,0),MATCH(DCF!F$33,Model!$3:$3,0))</f>
        <v>13887.473110532126</v>
      </c>
      <c r="G35" s="74">
        <f ca="1">+INDEX(Model!$A:$AQ,MATCH("Gross Revenue",Model!$A:$A,0),MATCH(DCF!G$33,Model!$3:$3,0))</f>
        <v>14728.85075096219</v>
      </c>
      <c r="H35" s="74">
        <f ca="1">+INDEX(Model!$A:$AQ,MATCH("Gross Revenue",Model!$A:$A,0),MATCH(DCF!H$33,Model!$3:$3,0))</f>
        <v>15578.215814023868</v>
      </c>
      <c r="I35" s="74">
        <f ca="1">+INDEX(Model!$A:$AQ,MATCH("Gross Revenue",Model!$A:$A,0),MATCH(DCF!I$33,Model!$3:$3,0))</f>
        <v>16571.112078672115</v>
      </c>
      <c r="J35" s="74">
        <f ca="1">+INDEX(Model!$A:$AQ,MATCH("Gross Revenue",Model!$A:$A,0),MATCH(DCF!J$33,Model!$3:$3,0))</f>
        <v>17588.829574199968</v>
      </c>
      <c r="K35" s="74">
        <f ca="1">+INDEX(Model!$A:$AQ,MATCH("Gross Revenue",Model!$A:$A,0),MATCH(DCF!K$33,Model!$3:$3,0))</f>
        <v>18478.954343814177</v>
      </c>
      <c r="L35" s="74">
        <f ca="1">+INDEX(Model!$A:$AQ,MATCH("Gross Revenue",Model!$A:$A,0),MATCH(DCF!L$33,Model!$3:$3,0))</f>
        <v>19378.710886652909</v>
      </c>
      <c r="M35" s="105">
        <f ca="1">+L35*(1+$I$15)</f>
        <v>20056.965767685761</v>
      </c>
      <c r="N35" s="13"/>
      <c r="O35" s="311">
        <f t="shared" ref="O35:O37" ca="1" si="3">+(L35/B35)^(0.1)-1</f>
        <v>7.1479182680065145E-2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  <c r="KA35" s="13"/>
      <c r="KB35" s="13"/>
      <c r="KC35" s="13"/>
      <c r="KD35" s="13"/>
      <c r="KE35" s="13"/>
      <c r="KF35" s="13"/>
      <c r="KG35" s="13"/>
      <c r="KH35" s="13"/>
      <c r="KI35" s="13"/>
      <c r="KJ35" s="13"/>
      <c r="KK35" s="13"/>
      <c r="KL35" s="13"/>
      <c r="KM35" s="13"/>
      <c r="KN35" s="13"/>
      <c r="KO35" s="13"/>
      <c r="KP35" s="13"/>
      <c r="KQ35" s="13"/>
      <c r="KR35" s="13"/>
      <c r="KS35" s="13"/>
      <c r="KT35" s="13"/>
      <c r="KU35" s="13"/>
      <c r="KV35" s="13"/>
      <c r="KW35" s="13"/>
      <c r="KX35" s="13"/>
      <c r="KY35" s="13"/>
      <c r="KZ35" s="13"/>
      <c r="LA35" s="13"/>
      <c r="LB35" s="13"/>
      <c r="LC35" s="13"/>
      <c r="LD35" s="13"/>
      <c r="LE35" s="13"/>
      <c r="LF35" s="13"/>
      <c r="LG35" s="13"/>
      <c r="LH35" s="13"/>
      <c r="LI35" s="13"/>
      <c r="LJ35" s="13"/>
      <c r="LK35" s="13"/>
      <c r="LL35" s="13"/>
      <c r="LM35" s="13"/>
      <c r="LN35" s="13"/>
      <c r="LO35" s="13"/>
      <c r="LP35" s="13"/>
      <c r="LQ35" s="13"/>
      <c r="LR35" s="13"/>
      <c r="LS35" s="13"/>
      <c r="LT35" s="13"/>
      <c r="LU35" s="13"/>
      <c r="LV35" s="13"/>
      <c r="LW35" s="13"/>
      <c r="LX35" s="13"/>
      <c r="LY35" s="13"/>
      <c r="LZ35" s="13"/>
      <c r="MA35" s="13"/>
      <c r="MB35" s="13"/>
      <c r="MC35" s="13"/>
      <c r="MD35" s="13"/>
      <c r="ME35" s="13"/>
      <c r="MF35" s="13"/>
      <c r="MG35" s="13"/>
      <c r="MH35" s="13"/>
      <c r="MI35" s="13"/>
      <c r="MJ35" s="13"/>
      <c r="MK35" s="13"/>
      <c r="ML35" s="13"/>
      <c r="MM35" s="13"/>
      <c r="MN35" s="13"/>
      <c r="MO35" s="13"/>
      <c r="MP35" s="13"/>
      <c r="MQ35" s="13"/>
      <c r="MR35" s="13"/>
      <c r="MS35" s="13"/>
      <c r="MT35" s="13"/>
      <c r="MU35" s="13"/>
      <c r="MV35" s="13"/>
      <c r="MW35" s="13"/>
      <c r="MX35" s="13"/>
      <c r="MY35" s="13"/>
      <c r="MZ35" s="13"/>
      <c r="NA35" s="13"/>
      <c r="NB35" s="13"/>
      <c r="NC35" s="13"/>
      <c r="ND35" s="13"/>
      <c r="NE35" s="13"/>
      <c r="NF35" s="13"/>
      <c r="NG35" s="13"/>
      <c r="NH35" s="13"/>
      <c r="NI35" s="13"/>
      <c r="NJ35" s="13"/>
      <c r="NK35" s="13"/>
      <c r="NL35" s="13"/>
      <c r="NM35" s="13"/>
      <c r="NN35" s="13"/>
      <c r="NO35" s="13"/>
      <c r="NP35" s="13"/>
      <c r="NQ35" s="13"/>
      <c r="NR35" s="13"/>
      <c r="NS35" s="13"/>
      <c r="NT35" s="13"/>
      <c r="NU35" s="13"/>
      <c r="NV35" s="13"/>
      <c r="NW35" s="13"/>
      <c r="NX35" s="13"/>
      <c r="NY35" s="13"/>
      <c r="NZ35" s="13"/>
      <c r="OA35" s="13"/>
      <c r="OB35" s="13"/>
      <c r="OC35" s="13"/>
      <c r="OD35" s="13"/>
      <c r="OE35" s="13"/>
      <c r="OF35" s="13"/>
      <c r="OG35" s="13"/>
      <c r="OH35" s="13"/>
      <c r="OI35" s="13"/>
      <c r="OJ35" s="13"/>
      <c r="OK35" s="13"/>
      <c r="OL35" s="13"/>
      <c r="OM35" s="13"/>
      <c r="ON35" s="13"/>
      <c r="OO35" s="13"/>
      <c r="OP35" s="13"/>
      <c r="OQ35" s="13"/>
      <c r="OR35" s="13"/>
      <c r="OS35" s="13"/>
      <c r="OT35" s="13"/>
      <c r="OU35" s="13"/>
      <c r="OV35" s="13"/>
      <c r="OW35" s="13"/>
      <c r="OX35" s="13"/>
      <c r="OY35" s="13"/>
      <c r="OZ35" s="13"/>
      <c r="PA35" s="13"/>
      <c r="PB35" s="13"/>
      <c r="PC35" s="13"/>
      <c r="PD35" s="13"/>
      <c r="PE35" s="13"/>
      <c r="PF35" s="13"/>
      <c r="PG35" s="13"/>
      <c r="PH35" s="13"/>
      <c r="PI35" s="13"/>
      <c r="PJ35" s="13"/>
      <c r="PK35" s="13"/>
      <c r="PL35" s="13"/>
      <c r="PM35" s="13"/>
      <c r="PN35" s="13"/>
      <c r="PO35" s="13"/>
      <c r="PP35" s="13"/>
      <c r="PQ35" s="13"/>
      <c r="PR35" s="13"/>
      <c r="PS35" s="13"/>
      <c r="PT35" s="13"/>
      <c r="PU35" s="13"/>
      <c r="PV35" s="13"/>
      <c r="PW35" s="13"/>
      <c r="PX35" s="13"/>
      <c r="PY35" s="13"/>
      <c r="PZ35" s="13"/>
      <c r="QA35" s="13"/>
      <c r="QB35" s="13"/>
      <c r="QC35" s="13"/>
      <c r="QD35" s="13"/>
      <c r="QE35" s="13"/>
      <c r="QF35" s="13"/>
      <c r="QG35" s="13"/>
      <c r="QH35" s="13"/>
      <c r="QI35" s="13"/>
      <c r="QJ35" s="13"/>
      <c r="QK35" s="13"/>
      <c r="QL35" s="13"/>
      <c r="QM35" s="13"/>
      <c r="QN35" s="13"/>
      <c r="QO35" s="13"/>
      <c r="QP35" s="13"/>
      <c r="QQ35" s="13"/>
      <c r="QR35" s="13"/>
      <c r="QS35" s="13"/>
      <c r="QT35" s="13"/>
      <c r="QU35" s="13"/>
      <c r="QV35" s="13"/>
      <c r="QW35" s="13"/>
      <c r="QX35" s="13"/>
      <c r="QY35" s="13"/>
      <c r="QZ35" s="13"/>
      <c r="RA35" s="13"/>
      <c r="RB35" s="13"/>
      <c r="RC35" s="13"/>
      <c r="RD35" s="13"/>
      <c r="RE35" s="13"/>
      <c r="RF35" s="13"/>
      <c r="RG35" s="13"/>
      <c r="RH35" s="13"/>
      <c r="RI35" s="13"/>
      <c r="RJ35" s="13"/>
      <c r="RK35" s="13"/>
      <c r="RL35" s="13"/>
      <c r="RM35" s="13"/>
      <c r="RN35" s="13"/>
      <c r="RO35" s="13"/>
      <c r="RP35" s="13"/>
      <c r="RQ35" s="13"/>
      <c r="RR35" s="13"/>
      <c r="RS35" s="13"/>
      <c r="RT35" s="13"/>
      <c r="RU35" s="13"/>
      <c r="RV35" s="13"/>
      <c r="RW35" s="13"/>
      <c r="RX35" s="13"/>
      <c r="RY35" s="13"/>
      <c r="RZ35" s="13"/>
      <c r="SA35" s="13"/>
      <c r="SB35" s="13"/>
      <c r="SC35" s="13"/>
      <c r="SD35" s="13"/>
      <c r="SE35" s="13"/>
      <c r="SF35" s="13"/>
      <c r="SG35" s="13"/>
      <c r="SH35" s="13"/>
      <c r="SI35" s="13"/>
      <c r="SJ35" s="13"/>
      <c r="SK35" s="13"/>
      <c r="SL35" s="13"/>
      <c r="SM35" s="13"/>
      <c r="SN35" s="13"/>
      <c r="SO35" s="13"/>
      <c r="SP35" s="13"/>
      <c r="SQ35" s="13"/>
      <c r="SR35" s="13"/>
      <c r="SS35" s="13"/>
      <c r="ST35" s="13"/>
      <c r="SU35" s="13"/>
      <c r="SV35" s="13"/>
      <c r="SW35" s="13"/>
      <c r="SX35" s="13"/>
      <c r="SY35" s="13"/>
      <c r="SZ35" s="13"/>
      <c r="TA35" s="13"/>
      <c r="TB35" s="13"/>
      <c r="TC35" s="13"/>
      <c r="TD35" s="13"/>
      <c r="TE35" s="13"/>
      <c r="TF35" s="13"/>
      <c r="TG35" s="13"/>
      <c r="TH35" s="13"/>
      <c r="TI35" s="13"/>
      <c r="TJ35" s="13"/>
      <c r="TK35" s="13"/>
      <c r="TL35" s="13"/>
      <c r="TM35" s="13"/>
      <c r="TN35" s="13"/>
      <c r="TO35" s="13"/>
      <c r="TP35" s="13"/>
      <c r="TQ35" s="13"/>
      <c r="TR35" s="13"/>
      <c r="TS35" s="13"/>
      <c r="TT35" s="13"/>
      <c r="TU35" s="13"/>
      <c r="TV35" s="13"/>
      <c r="TW35" s="13"/>
      <c r="TX35" s="13"/>
      <c r="TY35" s="13"/>
      <c r="TZ35" s="13"/>
      <c r="UA35" s="13"/>
      <c r="UB35" s="13"/>
      <c r="UC35" s="13"/>
      <c r="UD35" s="13"/>
      <c r="UE35" s="13"/>
      <c r="UF35" s="13"/>
      <c r="UG35" s="13"/>
      <c r="UH35" s="13"/>
      <c r="UI35" s="13"/>
      <c r="UJ35" s="13"/>
      <c r="UK35" s="13"/>
      <c r="UL35" s="13"/>
      <c r="UM35" s="13"/>
      <c r="UN35" s="13"/>
      <c r="UO35" s="13"/>
      <c r="UP35" s="13"/>
      <c r="UQ35" s="13"/>
      <c r="UR35" s="13"/>
      <c r="US35" s="13"/>
      <c r="UT35" s="13"/>
      <c r="UU35" s="13"/>
      <c r="UV35" s="13"/>
      <c r="UW35" s="13"/>
      <c r="UX35" s="13"/>
      <c r="UY35" s="13"/>
      <c r="UZ35" s="13"/>
      <c r="VA35" s="13"/>
      <c r="VB35" s="13"/>
      <c r="VC35" s="13"/>
      <c r="VD35" s="13"/>
      <c r="VE35" s="13"/>
      <c r="VF35" s="13"/>
      <c r="VG35" s="13"/>
      <c r="VH35" s="13"/>
      <c r="VI35" s="13"/>
      <c r="VJ35" s="13"/>
      <c r="VK35" s="13"/>
      <c r="VL35" s="13"/>
      <c r="VM35" s="13"/>
      <c r="VN35" s="13"/>
      <c r="VO35" s="13"/>
      <c r="VP35" s="13"/>
      <c r="VQ35" s="13"/>
      <c r="VR35" s="13"/>
      <c r="VS35" s="13"/>
      <c r="VT35" s="13"/>
      <c r="VU35" s="13"/>
      <c r="VV35" s="13"/>
      <c r="VW35" s="13"/>
      <c r="VX35" s="13"/>
      <c r="VY35" s="13"/>
      <c r="VZ35" s="13"/>
      <c r="WA35" s="13"/>
      <c r="WB35" s="13"/>
      <c r="WC35" s="13"/>
      <c r="WD35" s="13"/>
      <c r="WE35" s="13"/>
      <c r="WF35" s="13"/>
      <c r="WG35" s="13"/>
      <c r="WH35" s="13"/>
      <c r="WI35" s="13"/>
      <c r="WJ35" s="13"/>
      <c r="WK35" s="13"/>
      <c r="WL35" s="13"/>
      <c r="WM35" s="13"/>
      <c r="WN35" s="13"/>
      <c r="WO35" s="13"/>
      <c r="WP35" s="13"/>
      <c r="WQ35" s="13"/>
      <c r="WR35" s="13"/>
      <c r="WS35" s="13"/>
      <c r="WT35" s="13"/>
      <c r="WU35" s="13"/>
      <c r="WV35" s="13"/>
      <c r="WW35" s="13"/>
      <c r="WX35" s="13"/>
      <c r="WY35" s="13"/>
      <c r="WZ35" s="13"/>
      <c r="XA35" s="13"/>
      <c r="XB35" s="13"/>
      <c r="XC35" s="13"/>
      <c r="XD35" s="13"/>
      <c r="XE35" s="13"/>
      <c r="XF35" s="13"/>
      <c r="XG35" s="13"/>
      <c r="XH35" s="13"/>
      <c r="XI35" s="13"/>
      <c r="XJ35" s="13"/>
      <c r="XK35" s="13"/>
      <c r="XL35" s="13"/>
      <c r="XM35" s="13"/>
      <c r="XN35" s="13"/>
      <c r="XO35" s="13"/>
      <c r="XP35" s="13"/>
      <c r="XQ35" s="13"/>
      <c r="XR35" s="13"/>
      <c r="XS35" s="13"/>
      <c r="XT35" s="13"/>
      <c r="XU35" s="13"/>
      <c r="XV35" s="13"/>
      <c r="XW35" s="13"/>
      <c r="XX35" s="13"/>
      <c r="XY35" s="13"/>
      <c r="XZ35" s="13"/>
      <c r="YA35" s="13"/>
      <c r="YB35" s="13"/>
      <c r="YC35" s="13"/>
      <c r="YD35" s="13"/>
      <c r="YE35" s="13"/>
      <c r="YF35" s="13"/>
      <c r="YG35" s="13"/>
      <c r="YH35" s="13"/>
      <c r="YI35" s="13"/>
      <c r="YJ35" s="13"/>
      <c r="YK35" s="13"/>
      <c r="YL35" s="13"/>
      <c r="YM35" s="13"/>
      <c r="YN35" s="13"/>
      <c r="YO35" s="13"/>
      <c r="YP35" s="13"/>
      <c r="YQ35" s="13"/>
      <c r="YR35" s="13"/>
      <c r="YS35" s="13"/>
      <c r="YT35" s="13"/>
      <c r="YU35" s="13"/>
      <c r="YV35" s="13"/>
      <c r="YW35" s="13"/>
      <c r="YX35" s="13"/>
      <c r="YY35" s="13"/>
      <c r="YZ35" s="13"/>
      <c r="ZA35" s="13"/>
      <c r="ZB35" s="13"/>
      <c r="ZC35" s="13"/>
      <c r="ZD35" s="13"/>
      <c r="ZE35" s="13"/>
      <c r="ZF35" s="13"/>
      <c r="ZG35" s="13"/>
      <c r="ZH35" s="13"/>
      <c r="ZI35" s="13"/>
      <c r="ZJ35" s="13"/>
      <c r="ZK35" s="13"/>
      <c r="ZL35" s="13"/>
      <c r="ZM35" s="13"/>
      <c r="ZN35" s="13"/>
      <c r="ZO35" s="13"/>
      <c r="ZP35" s="13"/>
      <c r="ZQ35" s="13"/>
      <c r="ZR35" s="13"/>
      <c r="ZS35" s="13"/>
      <c r="ZT35" s="13"/>
      <c r="ZU35" s="13"/>
      <c r="ZV35" s="13"/>
      <c r="ZW35" s="13"/>
      <c r="ZX35" s="13"/>
      <c r="ZY35" s="13"/>
      <c r="ZZ35" s="13"/>
      <c r="AAA35" s="13"/>
      <c r="AAB35" s="13"/>
      <c r="AAC35" s="13"/>
      <c r="AAD35" s="13"/>
      <c r="AAE35" s="13"/>
      <c r="AAF35" s="13"/>
      <c r="AAG35" s="13"/>
      <c r="AAH35" s="13"/>
      <c r="AAI35" s="13"/>
      <c r="AAJ35" s="13"/>
      <c r="AAK35" s="13"/>
      <c r="AAL35" s="13"/>
      <c r="AAM35" s="13"/>
      <c r="AAN35" s="13"/>
      <c r="AAO35" s="13"/>
      <c r="AAP35" s="13"/>
      <c r="AAQ35" s="13"/>
      <c r="AAR35" s="13"/>
      <c r="AAS35" s="13"/>
      <c r="AAT35" s="13"/>
      <c r="AAU35" s="13"/>
      <c r="AAV35" s="13"/>
      <c r="AAW35" s="13"/>
      <c r="AAX35" s="13"/>
      <c r="AAY35" s="13"/>
      <c r="AAZ35" s="13"/>
      <c r="ABA35" s="13"/>
      <c r="ABB35" s="13"/>
      <c r="ABC35" s="13"/>
      <c r="ABD35" s="13"/>
      <c r="ABE35" s="13"/>
      <c r="ABF35" s="13"/>
      <c r="ABG35" s="13"/>
      <c r="ABH35" s="13"/>
      <c r="ABI35" s="13"/>
      <c r="ABJ35" s="13"/>
      <c r="ABK35" s="13"/>
      <c r="ABL35" s="13"/>
      <c r="ABM35" s="13"/>
      <c r="ABN35" s="13"/>
      <c r="ABO35" s="13"/>
      <c r="ABP35" s="13"/>
      <c r="ABQ35" s="13"/>
      <c r="ABR35" s="13"/>
      <c r="ABS35" s="13"/>
      <c r="ABT35" s="13"/>
      <c r="ABU35" s="13"/>
      <c r="ABV35" s="13"/>
      <c r="ABW35" s="13"/>
      <c r="ABX35" s="13"/>
      <c r="ABY35" s="13"/>
      <c r="ABZ35" s="13"/>
      <c r="ACA35" s="13"/>
      <c r="ACB35" s="13"/>
      <c r="ACC35" s="13"/>
      <c r="ACD35" s="13"/>
      <c r="ACE35" s="13"/>
      <c r="ACF35" s="13"/>
      <c r="ACG35" s="13"/>
      <c r="ACH35" s="13"/>
      <c r="ACI35" s="13"/>
      <c r="ACJ35" s="13"/>
      <c r="ACK35" s="13"/>
      <c r="ACL35" s="13"/>
      <c r="ACM35" s="13"/>
      <c r="ACN35" s="13"/>
      <c r="ACO35" s="13"/>
      <c r="ACP35" s="13"/>
      <c r="ACQ35" s="13"/>
      <c r="ACR35" s="13"/>
      <c r="ACS35" s="13"/>
      <c r="ACT35" s="13"/>
      <c r="ACU35" s="13"/>
      <c r="ACV35" s="13"/>
      <c r="ACW35" s="13"/>
      <c r="ACX35" s="13"/>
      <c r="ACY35" s="13"/>
      <c r="ACZ35" s="13"/>
      <c r="ADA35" s="13"/>
      <c r="ADB35" s="13"/>
      <c r="ADC35" s="13"/>
      <c r="ADD35" s="13"/>
      <c r="ADE35" s="13"/>
      <c r="ADF35" s="13"/>
      <c r="ADG35" s="13"/>
      <c r="ADH35" s="13"/>
      <c r="ADI35" s="13"/>
      <c r="ADJ35" s="13"/>
      <c r="ADK35" s="13"/>
      <c r="ADL35" s="13"/>
      <c r="ADM35" s="13"/>
      <c r="ADN35" s="13"/>
      <c r="ADO35" s="13"/>
      <c r="ADP35" s="13"/>
      <c r="ADQ35" s="13"/>
      <c r="ADR35" s="13"/>
      <c r="ADS35" s="13"/>
      <c r="ADT35" s="13"/>
      <c r="ADU35" s="13"/>
      <c r="ADV35" s="13"/>
      <c r="ADW35" s="13"/>
      <c r="ADX35" s="13"/>
      <c r="ADY35" s="13"/>
      <c r="ADZ35" s="13"/>
      <c r="AEA35" s="13"/>
      <c r="AEB35" s="13"/>
      <c r="AEC35" s="13"/>
      <c r="AED35" s="13"/>
      <c r="AEE35" s="13"/>
      <c r="AEF35" s="13"/>
      <c r="AEG35" s="13"/>
      <c r="AEH35" s="13"/>
      <c r="AEI35" s="13"/>
      <c r="AEJ35" s="13"/>
      <c r="AEK35" s="13"/>
      <c r="AEL35" s="13"/>
      <c r="AEM35" s="13"/>
      <c r="AEN35" s="13"/>
      <c r="AEO35" s="13"/>
      <c r="AEP35" s="13"/>
      <c r="AEQ35" s="13"/>
      <c r="AER35" s="13"/>
      <c r="AES35" s="13"/>
      <c r="AET35" s="13"/>
      <c r="AEU35" s="13"/>
      <c r="AEV35" s="13"/>
      <c r="AEW35" s="13"/>
      <c r="AEX35" s="13"/>
      <c r="AEY35" s="13"/>
      <c r="AEZ35" s="13"/>
      <c r="AFA35" s="13"/>
      <c r="AFB35" s="13"/>
      <c r="AFC35" s="13"/>
      <c r="AFD35" s="13"/>
      <c r="AFE35" s="13"/>
      <c r="AFF35" s="13"/>
      <c r="AFG35" s="13"/>
      <c r="AFH35" s="13"/>
      <c r="AFI35" s="13"/>
      <c r="AFJ35" s="13"/>
      <c r="AFK35" s="13"/>
      <c r="AFL35" s="13"/>
      <c r="AFM35" s="13"/>
      <c r="AFN35" s="13"/>
      <c r="AFO35" s="13"/>
      <c r="AFP35" s="13"/>
      <c r="AFQ35" s="13"/>
      <c r="AFR35" s="13"/>
      <c r="AFS35" s="13"/>
      <c r="AFT35" s="13"/>
      <c r="AFU35" s="13"/>
      <c r="AFV35" s="13"/>
      <c r="AFW35" s="13"/>
      <c r="AFX35" s="13"/>
      <c r="AFY35" s="13"/>
      <c r="AFZ35" s="13"/>
      <c r="AGA35" s="13"/>
      <c r="AGB35" s="13"/>
      <c r="AGC35" s="13"/>
      <c r="AGD35" s="13"/>
      <c r="AGE35" s="13"/>
      <c r="AGF35" s="13"/>
      <c r="AGG35" s="13"/>
      <c r="AGH35" s="13"/>
      <c r="AGI35" s="13"/>
      <c r="AGJ35" s="13"/>
      <c r="AGK35" s="13"/>
      <c r="AGL35" s="13"/>
      <c r="AGM35" s="13"/>
      <c r="AGN35" s="13"/>
      <c r="AGO35" s="13"/>
      <c r="AGP35" s="13"/>
      <c r="AGQ35" s="13"/>
      <c r="AGR35" s="13"/>
      <c r="AGS35" s="13"/>
      <c r="AGT35" s="13"/>
      <c r="AGU35" s="13"/>
      <c r="AGV35" s="13"/>
      <c r="AGW35" s="13"/>
      <c r="AGX35" s="13"/>
      <c r="AGY35" s="13"/>
      <c r="AGZ35" s="13"/>
      <c r="AHA35" s="13"/>
      <c r="AHB35" s="13"/>
      <c r="AHC35" s="13"/>
      <c r="AHD35" s="13"/>
      <c r="AHE35" s="13"/>
      <c r="AHF35" s="13"/>
      <c r="AHG35" s="13"/>
      <c r="AHH35" s="13"/>
      <c r="AHI35" s="13"/>
      <c r="AHJ35" s="13"/>
      <c r="AHK35" s="13"/>
      <c r="AHL35" s="13"/>
      <c r="AHM35" s="13"/>
      <c r="AHN35" s="13"/>
      <c r="AHO35" s="13"/>
      <c r="AHP35" s="13"/>
      <c r="AHQ35" s="13"/>
      <c r="AHR35" s="13"/>
      <c r="AHS35" s="13"/>
      <c r="AHT35" s="13"/>
      <c r="AHU35" s="13"/>
      <c r="AHV35" s="13"/>
      <c r="AHW35" s="13"/>
      <c r="AHX35" s="13"/>
      <c r="AHY35" s="13"/>
      <c r="AHZ35" s="13"/>
      <c r="AIA35" s="13"/>
      <c r="AIB35" s="13"/>
      <c r="AIC35" s="13"/>
      <c r="AID35" s="13"/>
      <c r="AIE35" s="13"/>
      <c r="AIF35" s="13"/>
      <c r="AIG35" s="13"/>
      <c r="AIH35" s="13"/>
      <c r="AII35" s="13"/>
      <c r="AIJ35" s="13"/>
      <c r="AIK35" s="13"/>
      <c r="AIL35" s="13"/>
      <c r="AIM35" s="13"/>
      <c r="AIN35" s="13"/>
      <c r="AIO35" s="13"/>
      <c r="AIP35" s="13"/>
      <c r="AIQ35" s="13"/>
      <c r="AIR35" s="13"/>
      <c r="AIS35" s="13"/>
      <c r="AIT35" s="13"/>
      <c r="AIU35" s="13"/>
      <c r="AIV35" s="13"/>
      <c r="AIW35" s="13"/>
      <c r="AIX35" s="13"/>
      <c r="AIY35" s="13"/>
      <c r="AIZ35" s="13"/>
      <c r="AJA35" s="13"/>
      <c r="AJB35" s="13"/>
      <c r="AJC35" s="13"/>
      <c r="AJD35" s="13"/>
      <c r="AJE35" s="13"/>
      <c r="AJF35" s="13"/>
      <c r="AJG35" s="13"/>
      <c r="AJH35" s="13"/>
      <c r="AJI35" s="13"/>
      <c r="AJJ35" s="13"/>
      <c r="AJK35" s="13"/>
      <c r="AJL35" s="13"/>
      <c r="AJM35" s="13"/>
      <c r="AJN35" s="13"/>
      <c r="AJO35" s="13"/>
      <c r="AJP35" s="13"/>
      <c r="AJQ35" s="13"/>
      <c r="AJR35" s="13"/>
      <c r="AJS35" s="13"/>
      <c r="AJT35" s="13"/>
      <c r="AJU35" s="13"/>
      <c r="AJV35" s="13"/>
      <c r="AJW35" s="13"/>
      <c r="AJX35" s="13"/>
      <c r="AJY35" s="13"/>
      <c r="AJZ35" s="13"/>
      <c r="AKA35" s="13"/>
      <c r="AKB35" s="13"/>
      <c r="AKC35" s="13"/>
      <c r="AKD35" s="13"/>
      <c r="AKE35" s="13"/>
      <c r="AKF35" s="13"/>
      <c r="AKG35" s="13"/>
      <c r="AKH35" s="13"/>
      <c r="AKI35" s="13"/>
      <c r="AKJ35" s="13"/>
      <c r="AKK35" s="13"/>
      <c r="AKL35" s="13"/>
      <c r="AKM35" s="13"/>
      <c r="AKN35" s="13"/>
      <c r="AKO35" s="13"/>
      <c r="AKP35" s="13"/>
      <c r="AKQ35" s="13"/>
      <c r="AKR35" s="13"/>
      <c r="AKS35" s="13"/>
      <c r="AKT35" s="13"/>
      <c r="AKU35" s="13"/>
      <c r="AKV35" s="13"/>
      <c r="AKW35" s="13"/>
      <c r="AKX35" s="13"/>
      <c r="AKY35" s="13"/>
      <c r="AKZ35" s="13"/>
      <c r="ALA35" s="13"/>
      <c r="ALB35" s="13"/>
      <c r="ALC35" s="13"/>
      <c r="ALD35" s="13"/>
      <c r="ALE35" s="13"/>
      <c r="ALF35" s="13"/>
      <c r="ALG35" s="13"/>
      <c r="ALH35" s="13"/>
      <c r="ALI35" s="13"/>
      <c r="ALJ35" s="13"/>
      <c r="ALK35" s="13"/>
      <c r="ALL35" s="13"/>
      <c r="ALM35" s="13"/>
      <c r="ALN35" s="13"/>
      <c r="ALO35" s="13"/>
      <c r="ALP35" s="13"/>
      <c r="ALQ35" s="13"/>
      <c r="ALR35" s="13"/>
      <c r="ALS35" s="13"/>
      <c r="ALT35" s="13"/>
      <c r="ALU35" s="13"/>
      <c r="ALV35" s="13"/>
      <c r="ALW35" s="13"/>
      <c r="ALX35" s="13"/>
      <c r="ALY35" s="13"/>
      <c r="ALZ35" s="13"/>
      <c r="AMA35" s="13"/>
      <c r="AMB35" s="13"/>
      <c r="AMC35" s="13"/>
      <c r="AMD35" s="13"/>
      <c r="AME35" s="13"/>
      <c r="AMF35" s="13"/>
      <c r="AMG35" s="13"/>
      <c r="AMH35" s="13"/>
      <c r="AMI35" s="13"/>
      <c r="AMJ35" s="13"/>
      <c r="AMK35" s="13"/>
      <c r="AML35" s="13"/>
      <c r="AMM35" s="13"/>
      <c r="AMN35" s="13"/>
      <c r="AMO35" s="13"/>
      <c r="AMP35" s="13"/>
      <c r="AMQ35" s="13"/>
      <c r="AMR35" s="13"/>
      <c r="AMS35" s="13"/>
      <c r="AMT35" s="13"/>
      <c r="AMU35" s="13"/>
      <c r="AMV35" s="13"/>
      <c r="AMW35" s="13"/>
      <c r="AMX35" s="13"/>
      <c r="AMY35" s="13"/>
      <c r="AMZ35" s="13"/>
      <c r="ANA35" s="13"/>
      <c r="ANB35" s="13"/>
      <c r="ANC35" s="13"/>
      <c r="AND35" s="13"/>
      <c r="ANE35" s="13"/>
      <c r="ANF35" s="13"/>
      <c r="ANG35" s="13"/>
      <c r="ANH35" s="13"/>
      <c r="ANI35" s="13"/>
      <c r="ANJ35" s="13"/>
      <c r="ANK35" s="13"/>
      <c r="ANL35" s="13"/>
      <c r="ANM35" s="13"/>
      <c r="ANN35" s="13"/>
      <c r="ANO35" s="13"/>
      <c r="ANP35" s="13"/>
      <c r="ANQ35" s="13"/>
      <c r="ANR35" s="13"/>
      <c r="ANS35" s="13"/>
      <c r="ANT35" s="13"/>
      <c r="ANU35" s="13"/>
      <c r="ANV35" s="13"/>
      <c r="ANW35" s="13"/>
      <c r="ANX35" s="13"/>
      <c r="ANY35" s="13"/>
      <c r="ANZ35" s="13"/>
      <c r="AOA35" s="13"/>
      <c r="AOB35" s="13"/>
      <c r="AOC35" s="13"/>
      <c r="AOD35" s="13"/>
      <c r="AOE35" s="13"/>
      <c r="AOF35" s="13"/>
      <c r="AOG35" s="13"/>
      <c r="AOH35" s="13"/>
      <c r="AOI35" s="13"/>
      <c r="AOJ35" s="13"/>
      <c r="AOK35" s="13"/>
      <c r="AOL35" s="13"/>
      <c r="AOM35" s="13"/>
      <c r="AON35" s="13"/>
      <c r="AOO35" s="13"/>
      <c r="AOP35" s="13"/>
      <c r="AOQ35" s="13"/>
      <c r="AOR35" s="13"/>
      <c r="AOS35" s="13"/>
      <c r="AOT35" s="13"/>
      <c r="AOU35" s="13"/>
      <c r="AOV35" s="13"/>
      <c r="AOW35" s="13"/>
      <c r="AOX35" s="13"/>
      <c r="AOY35" s="13"/>
      <c r="AOZ35" s="13"/>
      <c r="APA35" s="13"/>
      <c r="APB35" s="13"/>
      <c r="APC35" s="13"/>
      <c r="APD35" s="13"/>
      <c r="APE35" s="13"/>
      <c r="APF35" s="13"/>
      <c r="APG35" s="13"/>
      <c r="APH35" s="13"/>
      <c r="API35" s="13"/>
      <c r="APJ35" s="13"/>
      <c r="APK35" s="13"/>
      <c r="APL35" s="13"/>
      <c r="APM35" s="13"/>
      <c r="APN35" s="13"/>
      <c r="APO35" s="13"/>
      <c r="APP35" s="13"/>
      <c r="APQ35" s="13"/>
      <c r="APR35" s="13"/>
      <c r="APS35" s="13"/>
      <c r="APT35" s="13"/>
      <c r="APU35" s="13"/>
      <c r="APV35" s="13"/>
      <c r="APW35" s="13"/>
      <c r="APX35" s="13"/>
      <c r="APY35" s="13"/>
      <c r="APZ35" s="13"/>
      <c r="AQA35" s="13"/>
      <c r="AQB35" s="13"/>
      <c r="AQC35" s="13"/>
      <c r="AQD35" s="13"/>
      <c r="AQE35" s="13"/>
      <c r="AQF35" s="13"/>
      <c r="AQG35" s="13"/>
      <c r="AQH35" s="13"/>
      <c r="AQI35" s="13"/>
      <c r="AQJ35" s="13"/>
      <c r="AQK35" s="13"/>
      <c r="AQL35" s="13"/>
      <c r="AQM35" s="13"/>
      <c r="AQN35" s="13"/>
      <c r="AQO35" s="13"/>
      <c r="AQP35" s="13"/>
      <c r="AQQ35" s="13"/>
      <c r="AQR35" s="13"/>
      <c r="AQS35" s="13"/>
      <c r="AQT35" s="13"/>
      <c r="AQU35" s="13"/>
      <c r="AQV35" s="13"/>
      <c r="AQW35" s="13"/>
      <c r="AQX35" s="13"/>
      <c r="AQY35" s="13"/>
      <c r="AQZ35" s="13"/>
      <c r="ARA35" s="13"/>
      <c r="ARB35" s="13"/>
      <c r="ARC35" s="13"/>
      <c r="ARD35" s="13"/>
      <c r="ARE35" s="13"/>
      <c r="ARF35" s="13"/>
      <c r="ARG35" s="13"/>
      <c r="ARH35" s="13"/>
      <c r="ARI35" s="13"/>
      <c r="ARJ35" s="13"/>
      <c r="ARK35" s="13"/>
      <c r="ARL35" s="13"/>
      <c r="ARM35" s="13"/>
      <c r="ARN35" s="13"/>
      <c r="ARO35" s="13"/>
      <c r="ARP35" s="13"/>
      <c r="ARQ35" s="13"/>
      <c r="ARR35" s="13"/>
      <c r="ARS35" s="13"/>
      <c r="ART35" s="13"/>
      <c r="ARU35" s="13"/>
      <c r="ARV35" s="13"/>
      <c r="ARW35" s="13"/>
      <c r="ARX35" s="13"/>
      <c r="ARY35" s="13"/>
      <c r="ARZ35" s="13"/>
      <c r="ASA35" s="13"/>
      <c r="ASB35" s="13"/>
      <c r="ASC35" s="13"/>
      <c r="ASD35" s="13"/>
      <c r="ASE35" s="13"/>
      <c r="ASF35" s="13"/>
      <c r="ASG35" s="13"/>
      <c r="ASH35" s="13"/>
      <c r="ASI35" s="13"/>
      <c r="ASJ35" s="13"/>
      <c r="ASK35" s="13"/>
      <c r="ASL35" s="13"/>
      <c r="ASM35" s="13"/>
      <c r="ASN35" s="13"/>
      <c r="ASO35" s="13"/>
      <c r="ASP35" s="13"/>
      <c r="ASQ35" s="13"/>
      <c r="ASR35" s="13"/>
      <c r="ASS35" s="13"/>
      <c r="AST35" s="13"/>
      <c r="ASU35" s="13"/>
      <c r="ASV35" s="13"/>
      <c r="ASW35" s="13"/>
      <c r="ASX35" s="13"/>
      <c r="ASY35" s="13"/>
      <c r="ASZ35" s="13"/>
      <c r="ATA35" s="13"/>
      <c r="ATB35" s="13"/>
      <c r="ATC35" s="13"/>
      <c r="ATD35" s="13"/>
      <c r="ATE35" s="13"/>
      <c r="ATF35" s="13"/>
      <c r="ATG35" s="13"/>
      <c r="ATH35" s="13"/>
      <c r="ATI35" s="13"/>
      <c r="ATJ35" s="13"/>
      <c r="ATK35" s="13"/>
      <c r="ATL35" s="13"/>
      <c r="ATM35" s="13"/>
      <c r="ATN35" s="13"/>
      <c r="ATO35" s="13"/>
      <c r="ATP35" s="13"/>
      <c r="ATQ35" s="13"/>
      <c r="ATR35" s="13"/>
      <c r="ATS35" s="13"/>
      <c r="ATT35" s="13"/>
      <c r="ATU35" s="13"/>
      <c r="ATV35" s="13"/>
      <c r="ATW35" s="13"/>
      <c r="ATX35" s="13"/>
      <c r="ATY35" s="13"/>
      <c r="ATZ35" s="13"/>
      <c r="AUA35" s="13"/>
      <c r="AUB35" s="13"/>
      <c r="AUC35" s="13"/>
      <c r="AUD35" s="13"/>
      <c r="AUE35" s="13"/>
      <c r="AUF35" s="13"/>
      <c r="AUG35" s="13"/>
      <c r="AUH35" s="13"/>
      <c r="AUI35" s="13"/>
      <c r="AUJ35" s="13"/>
      <c r="AUK35" s="13"/>
      <c r="AUL35" s="13"/>
      <c r="AUM35" s="13"/>
      <c r="AUN35" s="13"/>
      <c r="AUO35" s="13"/>
      <c r="AUP35" s="13"/>
      <c r="AUQ35" s="13"/>
      <c r="AUR35" s="13"/>
      <c r="AUS35" s="13"/>
      <c r="AUT35" s="13"/>
      <c r="AUU35" s="13"/>
      <c r="AUV35" s="13"/>
      <c r="AUW35" s="13"/>
      <c r="AUX35" s="13"/>
      <c r="AUY35" s="13"/>
      <c r="AUZ35" s="13"/>
      <c r="AVA35" s="13"/>
      <c r="AVB35" s="13"/>
      <c r="AVC35" s="13"/>
      <c r="AVD35" s="13"/>
      <c r="AVE35" s="13"/>
      <c r="AVF35" s="13"/>
      <c r="AVG35" s="13"/>
      <c r="AVH35" s="13"/>
      <c r="AVI35" s="13"/>
      <c r="AVJ35" s="13"/>
      <c r="AVK35" s="13"/>
      <c r="AVL35" s="13"/>
      <c r="AVM35" s="13"/>
      <c r="AVN35" s="13"/>
      <c r="AVO35" s="13"/>
      <c r="AVP35" s="13"/>
      <c r="AVQ35" s="13"/>
      <c r="AVR35" s="13"/>
      <c r="AVS35" s="13"/>
      <c r="AVT35" s="13"/>
      <c r="AVU35" s="13"/>
      <c r="AVV35" s="13"/>
      <c r="AVW35" s="13"/>
      <c r="AVX35" s="13"/>
      <c r="AVY35" s="13"/>
      <c r="AVZ35" s="13"/>
      <c r="AWA35" s="13"/>
      <c r="AWB35" s="13"/>
      <c r="AWC35" s="13"/>
      <c r="AWD35" s="13"/>
      <c r="AWE35" s="13"/>
      <c r="AWF35" s="13"/>
      <c r="AWG35" s="13"/>
      <c r="AWH35" s="13"/>
      <c r="AWI35" s="13"/>
      <c r="AWJ35" s="13"/>
      <c r="AWK35" s="13"/>
      <c r="AWL35" s="13"/>
      <c r="AWM35" s="13"/>
      <c r="AWN35" s="13"/>
      <c r="AWO35" s="13"/>
      <c r="AWP35" s="13"/>
      <c r="AWQ35" s="13"/>
      <c r="AWR35" s="13"/>
      <c r="AWS35" s="13"/>
      <c r="AWT35" s="13"/>
      <c r="AWU35" s="13"/>
      <c r="AWV35" s="13"/>
      <c r="AWW35" s="13"/>
      <c r="AWX35" s="13"/>
      <c r="AWY35" s="13"/>
      <c r="AWZ35" s="13"/>
      <c r="AXA35" s="13"/>
      <c r="AXB35" s="13"/>
      <c r="AXC35" s="13"/>
      <c r="AXD35" s="13"/>
      <c r="AXE35" s="13"/>
      <c r="AXF35" s="13"/>
      <c r="AXG35" s="13"/>
      <c r="AXH35" s="13"/>
      <c r="AXI35" s="13"/>
      <c r="AXJ35" s="13"/>
      <c r="AXK35" s="13"/>
      <c r="AXL35" s="13"/>
      <c r="AXM35" s="13"/>
      <c r="AXN35" s="13"/>
      <c r="AXO35" s="13"/>
      <c r="AXP35" s="13"/>
      <c r="AXQ35" s="13"/>
      <c r="AXR35" s="13"/>
      <c r="AXS35" s="13"/>
      <c r="AXT35" s="13"/>
      <c r="AXU35" s="13"/>
      <c r="AXV35" s="13"/>
      <c r="AXW35" s="13"/>
      <c r="AXX35" s="13"/>
      <c r="AXY35" s="13"/>
      <c r="AXZ35" s="13"/>
      <c r="AYA35" s="13"/>
      <c r="AYB35" s="13"/>
      <c r="AYC35" s="13"/>
      <c r="AYD35" s="13"/>
      <c r="AYE35" s="13"/>
      <c r="AYF35" s="13"/>
      <c r="AYG35" s="13"/>
      <c r="AYH35" s="13"/>
      <c r="AYI35" s="13"/>
      <c r="AYJ35" s="13"/>
      <c r="AYK35" s="13"/>
      <c r="AYL35" s="13"/>
      <c r="AYM35" s="13"/>
      <c r="AYN35" s="13"/>
      <c r="AYO35" s="13"/>
      <c r="AYP35" s="13"/>
      <c r="AYQ35" s="13"/>
      <c r="AYR35" s="13"/>
      <c r="AYS35" s="13"/>
      <c r="AYT35" s="13"/>
      <c r="AYU35" s="13"/>
      <c r="AYV35" s="13"/>
      <c r="AYW35" s="13"/>
      <c r="AYX35" s="13"/>
      <c r="AYY35" s="13"/>
      <c r="AYZ35" s="13"/>
      <c r="AZA35" s="13"/>
      <c r="AZB35" s="13"/>
      <c r="AZC35" s="13"/>
      <c r="AZD35" s="13"/>
      <c r="AZE35" s="13"/>
      <c r="AZF35" s="13"/>
      <c r="AZG35" s="13"/>
      <c r="AZH35" s="13"/>
      <c r="AZI35" s="13"/>
      <c r="AZJ35" s="13"/>
      <c r="AZK35" s="13"/>
      <c r="AZL35" s="13"/>
      <c r="AZM35" s="13"/>
      <c r="AZN35" s="13"/>
      <c r="AZO35" s="13"/>
      <c r="AZP35" s="13"/>
      <c r="AZQ35" s="13"/>
      <c r="AZR35" s="13"/>
      <c r="AZS35" s="13"/>
      <c r="AZT35" s="13"/>
      <c r="AZU35" s="13"/>
      <c r="AZV35" s="13"/>
      <c r="AZW35" s="13"/>
      <c r="AZX35" s="13"/>
      <c r="AZY35" s="13"/>
      <c r="AZZ35" s="13"/>
      <c r="BAA35" s="13"/>
      <c r="BAB35" s="13"/>
      <c r="BAC35" s="13"/>
      <c r="BAD35" s="13"/>
      <c r="BAE35" s="13"/>
      <c r="BAF35" s="13"/>
      <c r="BAG35" s="13"/>
      <c r="BAH35" s="13"/>
      <c r="BAI35" s="13"/>
      <c r="BAJ35" s="13"/>
      <c r="BAK35" s="13"/>
      <c r="BAL35" s="13"/>
      <c r="BAM35" s="13"/>
      <c r="BAN35" s="13"/>
      <c r="BAO35" s="13"/>
      <c r="BAP35" s="13"/>
      <c r="BAQ35" s="13"/>
      <c r="BAR35" s="13"/>
      <c r="BAS35" s="13"/>
      <c r="BAT35" s="13"/>
      <c r="BAU35" s="13"/>
      <c r="BAV35" s="13"/>
      <c r="BAW35" s="13"/>
      <c r="BAX35" s="13"/>
      <c r="BAY35" s="13"/>
      <c r="BAZ35" s="13"/>
      <c r="BBA35" s="13"/>
      <c r="BBB35" s="13"/>
      <c r="BBC35" s="13"/>
      <c r="BBD35" s="13"/>
      <c r="BBE35" s="13"/>
      <c r="BBF35" s="13"/>
      <c r="BBG35" s="13"/>
      <c r="BBH35" s="13"/>
      <c r="BBI35" s="13"/>
      <c r="BBJ35" s="13"/>
      <c r="BBK35" s="13"/>
      <c r="BBL35" s="13"/>
      <c r="BBM35" s="13"/>
      <c r="BBN35" s="13"/>
      <c r="BBO35" s="13"/>
      <c r="BBP35" s="13"/>
      <c r="BBQ35" s="13"/>
      <c r="BBR35" s="13"/>
      <c r="BBS35" s="13"/>
      <c r="BBT35" s="13"/>
      <c r="BBU35" s="13"/>
      <c r="BBV35" s="13"/>
      <c r="BBW35" s="13"/>
      <c r="BBX35" s="13"/>
      <c r="BBY35" s="13"/>
      <c r="BBZ35" s="13"/>
      <c r="BCA35" s="13"/>
      <c r="BCB35" s="13"/>
      <c r="BCC35" s="13"/>
      <c r="BCD35" s="13"/>
      <c r="BCE35" s="13"/>
      <c r="BCF35" s="13"/>
      <c r="BCG35" s="13"/>
      <c r="BCH35" s="13"/>
      <c r="BCI35" s="13"/>
      <c r="BCJ35" s="13"/>
      <c r="BCK35" s="13"/>
      <c r="BCL35" s="13"/>
      <c r="BCM35" s="13"/>
      <c r="BCN35" s="13"/>
      <c r="BCO35" s="13"/>
      <c r="BCP35" s="13"/>
      <c r="BCQ35" s="13"/>
      <c r="BCR35" s="13"/>
      <c r="BCS35" s="13"/>
      <c r="BCT35" s="13"/>
      <c r="BCU35" s="13"/>
      <c r="BCV35" s="13"/>
      <c r="BCW35" s="13"/>
      <c r="BCX35" s="13"/>
      <c r="BCY35" s="13"/>
      <c r="BCZ35" s="13"/>
      <c r="BDA35" s="13"/>
      <c r="BDB35" s="13"/>
      <c r="BDC35" s="13"/>
      <c r="BDD35" s="13"/>
      <c r="BDE35" s="13"/>
      <c r="BDF35" s="13"/>
      <c r="BDG35" s="13"/>
      <c r="BDH35" s="13"/>
      <c r="BDI35" s="13"/>
      <c r="BDJ35" s="13"/>
      <c r="BDK35" s="13"/>
      <c r="BDL35" s="13"/>
      <c r="BDM35" s="13"/>
      <c r="BDN35" s="13"/>
      <c r="BDO35" s="13"/>
      <c r="BDP35" s="13"/>
      <c r="BDQ35" s="13"/>
      <c r="BDR35" s="13"/>
      <c r="BDS35" s="13"/>
      <c r="BDT35" s="13"/>
      <c r="BDU35" s="13"/>
      <c r="BDV35" s="13"/>
      <c r="BDW35" s="13"/>
      <c r="BDX35" s="13"/>
      <c r="BDY35" s="13"/>
      <c r="BDZ35" s="13"/>
      <c r="BEA35" s="13"/>
      <c r="BEB35" s="13"/>
      <c r="BEC35" s="13"/>
      <c r="BED35" s="13"/>
      <c r="BEE35" s="13"/>
      <c r="BEF35" s="13"/>
      <c r="BEG35" s="13"/>
      <c r="BEH35" s="13"/>
      <c r="BEI35" s="13"/>
      <c r="BEJ35" s="13"/>
      <c r="BEK35" s="13"/>
      <c r="BEL35" s="13"/>
      <c r="BEM35" s="13"/>
      <c r="BEN35" s="13"/>
      <c r="BEO35" s="13"/>
      <c r="BEP35" s="13"/>
      <c r="BEQ35" s="13"/>
      <c r="BER35" s="13"/>
      <c r="BES35" s="13"/>
      <c r="BET35" s="13"/>
      <c r="BEU35" s="13"/>
      <c r="BEV35" s="13"/>
      <c r="BEW35" s="13"/>
      <c r="BEX35" s="13"/>
      <c r="BEY35" s="13"/>
      <c r="BEZ35" s="13"/>
      <c r="BFA35" s="13"/>
      <c r="BFB35" s="13"/>
      <c r="BFC35" s="13"/>
      <c r="BFD35" s="13"/>
      <c r="BFE35" s="13"/>
      <c r="BFF35" s="13"/>
      <c r="BFG35" s="13"/>
      <c r="BFH35" s="13"/>
      <c r="BFI35" s="13"/>
      <c r="BFJ35" s="13"/>
      <c r="BFK35" s="13"/>
      <c r="BFL35" s="13"/>
      <c r="BFM35" s="13"/>
      <c r="BFN35" s="13"/>
      <c r="BFO35" s="13"/>
      <c r="BFP35" s="13"/>
      <c r="BFQ35" s="13"/>
      <c r="BFR35" s="13"/>
      <c r="BFS35" s="13"/>
      <c r="BFT35" s="13"/>
      <c r="BFU35" s="13"/>
      <c r="BFV35" s="13"/>
      <c r="BFW35" s="13"/>
      <c r="BFX35" s="13"/>
      <c r="BFY35" s="13"/>
      <c r="BFZ35" s="13"/>
      <c r="BGA35" s="13"/>
      <c r="BGB35" s="13"/>
      <c r="BGC35" s="13"/>
      <c r="BGD35" s="13"/>
      <c r="BGE35" s="13"/>
      <c r="BGF35" s="13"/>
      <c r="BGG35" s="13"/>
      <c r="BGH35" s="13"/>
      <c r="BGI35" s="13"/>
      <c r="BGJ35" s="13"/>
      <c r="BGK35" s="13"/>
      <c r="BGL35" s="13"/>
      <c r="BGM35" s="13"/>
      <c r="BGN35" s="13"/>
      <c r="BGO35" s="13"/>
      <c r="BGP35" s="13"/>
      <c r="BGQ35" s="13"/>
      <c r="BGR35" s="13"/>
      <c r="BGS35" s="13"/>
      <c r="BGT35" s="13"/>
      <c r="BGU35" s="13"/>
      <c r="BGV35" s="13"/>
      <c r="BGW35" s="13"/>
      <c r="BGX35" s="13"/>
      <c r="BGY35" s="13"/>
      <c r="BGZ35" s="13"/>
      <c r="BHA35" s="13"/>
      <c r="BHB35" s="13"/>
      <c r="BHC35" s="13"/>
      <c r="BHD35" s="13"/>
      <c r="BHE35" s="13"/>
      <c r="BHF35" s="13"/>
      <c r="BHG35" s="13"/>
      <c r="BHH35" s="13"/>
      <c r="BHI35" s="13"/>
      <c r="BHJ35" s="13"/>
      <c r="BHK35" s="13"/>
      <c r="BHL35" s="13"/>
      <c r="BHM35" s="13"/>
      <c r="BHN35" s="13"/>
      <c r="BHO35" s="13"/>
      <c r="BHP35" s="13"/>
      <c r="BHQ35" s="13"/>
      <c r="BHR35" s="13"/>
      <c r="BHS35" s="13"/>
      <c r="BHT35" s="13"/>
      <c r="BHU35" s="13"/>
      <c r="BHV35" s="13"/>
      <c r="BHW35" s="13"/>
      <c r="BHX35" s="13"/>
      <c r="BHY35" s="13"/>
      <c r="BHZ35" s="13"/>
      <c r="BIA35" s="13"/>
      <c r="BIB35" s="13"/>
      <c r="BIC35" s="13"/>
      <c r="BID35" s="13"/>
      <c r="BIE35" s="13"/>
      <c r="BIF35" s="13"/>
      <c r="BIG35" s="13"/>
      <c r="BIH35" s="13"/>
      <c r="BII35" s="13"/>
      <c r="BIJ35" s="13"/>
      <c r="BIK35" s="13"/>
      <c r="BIL35" s="13"/>
      <c r="BIM35" s="13"/>
      <c r="BIN35" s="13"/>
      <c r="BIO35" s="13"/>
      <c r="BIP35" s="13"/>
      <c r="BIQ35" s="13"/>
      <c r="BIR35" s="13"/>
      <c r="BIS35" s="13"/>
      <c r="BIT35" s="13"/>
      <c r="BIU35" s="13"/>
      <c r="BIV35" s="13"/>
      <c r="BIW35" s="13"/>
      <c r="BIX35" s="13"/>
      <c r="BIY35" s="13"/>
      <c r="BIZ35" s="13"/>
      <c r="BJA35" s="13"/>
      <c r="BJB35" s="13"/>
      <c r="BJC35" s="13"/>
      <c r="BJD35" s="13"/>
      <c r="BJE35" s="13"/>
      <c r="BJF35" s="13"/>
      <c r="BJG35" s="13"/>
      <c r="BJH35" s="13"/>
      <c r="BJI35" s="13"/>
      <c r="BJJ35" s="13"/>
      <c r="BJK35" s="13"/>
      <c r="BJL35" s="13"/>
      <c r="BJM35" s="13"/>
      <c r="BJN35" s="13"/>
      <c r="BJO35" s="13"/>
      <c r="BJP35" s="13"/>
      <c r="BJQ35" s="13"/>
      <c r="BJR35" s="13"/>
      <c r="BJS35" s="13"/>
      <c r="BJT35" s="13"/>
      <c r="BJU35" s="13"/>
      <c r="BJV35" s="13"/>
      <c r="BJW35" s="13"/>
      <c r="BJX35" s="13"/>
      <c r="BJY35" s="13"/>
      <c r="BJZ35" s="13"/>
      <c r="BKA35" s="13"/>
      <c r="BKB35" s="13"/>
      <c r="BKC35" s="13"/>
      <c r="BKD35" s="13"/>
      <c r="BKE35" s="13"/>
      <c r="BKF35" s="13"/>
      <c r="BKG35" s="13"/>
      <c r="BKH35" s="13"/>
      <c r="BKI35" s="13"/>
      <c r="BKJ35" s="13"/>
      <c r="BKK35" s="13"/>
      <c r="BKL35" s="13"/>
      <c r="BKM35" s="13"/>
      <c r="BKN35" s="13"/>
      <c r="BKO35" s="13"/>
      <c r="BKP35" s="13"/>
      <c r="BKQ35" s="13"/>
      <c r="BKR35" s="13"/>
      <c r="BKS35" s="13"/>
      <c r="BKT35" s="13"/>
      <c r="BKU35" s="13"/>
      <c r="BKV35" s="13"/>
      <c r="BKW35" s="13"/>
      <c r="BKX35" s="13"/>
      <c r="BKY35" s="13"/>
      <c r="BKZ35" s="13"/>
      <c r="BLA35" s="13"/>
      <c r="BLB35" s="13"/>
      <c r="BLC35" s="13"/>
      <c r="BLD35" s="13"/>
      <c r="BLE35" s="13"/>
      <c r="BLF35" s="13"/>
      <c r="BLG35" s="13"/>
      <c r="BLH35" s="13"/>
      <c r="BLI35" s="13"/>
      <c r="BLJ35" s="13"/>
      <c r="BLK35" s="13"/>
      <c r="BLL35" s="13"/>
      <c r="BLM35" s="13"/>
      <c r="BLN35" s="13"/>
      <c r="BLO35" s="13"/>
      <c r="BLP35" s="13"/>
      <c r="BLQ35" s="13"/>
      <c r="BLR35" s="13"/>
      <c r="BLS35" s="13"/>
      <c r="BLT35" s="13"/>
      <c r="BLU35" s="13"/>
      <c r="BLV35" s="13"/>
      <c r="BLW35" s="13"/>
      <c r="BLX35" s="13"/>
      <c r="BLY35" s="13"/>
      <c r="BLZ35" s="13"/>
      <c r="BMA35" s="13"/>
      <c r="BMB35" s="13"/>
      <c r="BMC35" s="13"/>
      <c r="BMD35" s="13"/>
      <c r="BME35" s="13"/>
      <c r="BMF35" s="13"/>
      <c r="BMG35" s="13"/>
      <c r="BMH35" s="13"/>
      <c r="BMI35" s="13"/>
      <c r="BMJ35" s="13"/>
      <c r="BMK35" s="13"/>
      <c r="BML35" s="13"/>
      <c r="BMM35" s="13"/>
      <c r="BMN35" s="13"/>
      <c r="BMO35" s="13"/>
      <c r="BMP35" s="13"/>
      <c r="BMQ35" s="13"/>
      <c r="BMR35" s="13"/>
      <c r="BMS35" s="13"/>
      <c r="BMT35" s="13"/>
      <c r="BMU35" s="13"/>
      <c r="BMV35" s="13"/>
      <c r="BMW35" s="13"/>
      <c r="BMX35" s="13"/>
      <c r="BMY35" s="13"/>
      <c r="BMZ35" s="13"/>
      <c r="BNA35" s="13"/>
      <c r="BNB35" s="13"/>
      <c r="BNC35" s="13"/>
      <c r="BND35" s="13"/>
      <c r="BNE35" s="13"/>
      <c r="BNF35" s="13"/>
      <c r="BNG35" s="13"/>
      <c r="BNH35" s="13"/>
      <c r="BNI35" s="13"/>
      <c r="BNJ35" s="13"/>
      <c r="BNK35" s="13"/>
      <c r="BNL35" s="13"/>
      <c r="BNM35" s="13"/>
      <c r="BNN35" s="13"/>
      <c r="BNO35" s="13"/>
      <c r="BNP35" s="13"/>
      <c r="BNQ35" s="13"/>
      <c r="BNR35" s="13"/>
      <c r="BNS35" s="13"/>
      <c r="BNT35" s="13"/>
      <c r="BNU35" s="13"/>
      <c r="BNV35" s="13"/>
      <c r="BNW35" s="13"/>
      <c r="BNX35" s="13"/>
      <c r="BNY35" s="13"/>
      <c r="BNZ35" s="13"/>
      <c r="BOA35" s="13"/>
      <c r="BOB35" s="13"/>
      <c r="BOC35" s="13"/>
      <c r="BOD35" s="13"/>
      <c r="BOE35" s="13"/>
      <c r="BOF35" s="13"/>
      <c r="BOG35" s="13"/>
      <c r="BOH35" s="13"/>
      <c r="BOI35" s="13"/>
      <c r="BOJ35" s="13"/>
      <c r="BOK35" s="13"/>
      <c r="BOL35" s="13"/>
      <c r="BOM35" s="13"/>
      <c r="BON35" s="13"/>
      <c r="BOO35" s="13"/>
      <c r="BOP35" s="13"/>
      <c r="BOQ35" s="13"/>
      <c r="BOR35" s="13"/>
      <c r="BOS35" s="13"/>
      <c r="BOT35" s="13"/>
      <c r="BOU35" s="13"/>
      <c r="BOV35" s="13"/>
      <c r="BOW35" s="13"/>
      <c r="BOX35" s="13"/>
      <c r="BOY35" s="13"/>
      <c r="BOZ35" s="13"/>
      <c r="BPA35" s="13"/>
      <c r="BPB35" s="13"/>
      <c r="BPC35" s="13"/>
      <c r="BPD35" s="13"/>
      <c r="BPE35" s="13"/>
      <c r="BPF35" s="13"/>
      <c r="BPG35" s="13"/>
      <c r="BPH35" s="13"/>
      <c r="BPI35" s="13"/>
      <c r="BPJ35" s="13"/>
      <c r="BPK35" s="13"/>
      <c r="BPL35" s="13"/>
      <c r="BPM35" s="13"/>
      <c r="BPN35" s="13"/>
      <c r="BPO35" s="13"/>
      <c r="BPP35" s="13"/>
      <c r="BPQ35" s="13"/>
      <c r="BPR35" s="13"/>
      <c r="BPS35" s="13"/>
      <c r="BPT35" s="13"/>
      <c r="BPU35" s="13"/>
      <c r="BPV35" s="13"/>
      <c r="BPW35" s="13"/>
      <c r="BPX35" s="13"/>
      <c r="BPY35" s="13"/>
      <c r="BPZ35" s="13"/>
      <c r="BQA35" s="13"/>
      <c r="BQB35" s="13"/>
      <c r="BQC35" s="13"/>
      <c r="BQD35" s="13"/>
      <c r="BQE35" s="13"/>
      <c r="BQF35" s="13"/>
      <c r="BQG35" s="13"/>
      <c r="BQH35" s="13"/>
      <c r="BQI35" s="13"/>
      <c r="BQJ35" s="13"/>
      <c r="BQK35" s="13"/>
      <c r="BQL35" s="13"/>
      <c r="BQM35" s="13"/>
      <c r="BQN35" s="13"/>
      <c r="BQO35" s="13"/>
      <c r="BQP35" s="13"/>
      <c r="BQQ35" s="13"/>
      <c r="BQR35" s="13"/>
      <c r="BQS35" s="13"/>
      <c r="BQT35" s="13"/>
      <c r="BQU35" s="13"/>
      <c r="BQV35" s="13"/>
      <c r="BQW35" s="13"/>
      <c r="BQX35" s="13"/>
      <c r="BQY35" s="13"/>
      <c r="BQZ35" s="13"/>
      <c r="BRA35" s="13"/>
      <c r="BRB35" s="13"/>
      <c r="BRC35" s="13"/>
      <c r="BRD35" s="13"/>
      <c r="BRE35" s="13"/>
      <c r="BRF35" s="13"/>
      <c r="BRG35" s="13"/>
      <c r="BRH35" s="13"/>
      <c r="BRI35" s="13"/>
      <c r="BRJ35" s="13"/>
      <c r="BRK35" s="13"/>
      <c r="BRL35" s="13"/>
      <c r="BRM35" s="13"/>
      <c r="BRN35" s="13"/>
      <c r="BRO35" s="13"/>
      <c r="BRP35" s="13"/>
      <c r="BRQ35" s="13"/>
      <c r="BRR35" s="13"/>
      <c r="BRS35" s="13"/>
      <c r="BRT35" s="13"/>
      <c r="BRU35" s="13"/>
      <c r="BRV35" s="13"/>
      <c r="BRW35" s="13"/>
      <c r="BRX35" s="13"/>
      <c r="BRY35" s="13"/>
      <c r="BRZ35" s="13"/>
      <c r="BSA35" s="13"/>
      <c r="BSB35" s="13"/>
      <c r="BSC35" s="13"/>
      <c r="BSD35" s="13"/>
      <c r="BSE35" s="13"/>
      <c r="BSF35" s="13"/>
      <c r="BSG35" s="13"/>
      <c r="BSH35" s="13"/>
      <c r="BSI35" s="13"/>
      <c r="BSJ35" s="13"/>
      <c r="BSK35" s="13"/>
      <c r="BSL35" s="13"/>
      <c r="BSM35" s="13"/>
      <c r="BSN35" s="13"/>
      <c r="BSO35" s="13"/>
      <c r="BSP35" s="13"/>
      <c r="BSQ35" s="13"/>
      <c r="BSR35" s="13"/>
      <c r="BSS35" s="13"/>
      <c r="BST35" s="13"/>
      <c r="BSU35" s="13"/>
      <c r="BSV35" s="13"/>
      <c r="BSW35" s="13"/>
      <c r="BSX35" s="13"/>
      <c r="BSY35" s="13"/>
      <c r="BSZ35" s="13"/>
      <c r="BTA35" s="13"/>
      <c r="BTB35" s="13"/>
      <c r="BTC35" s="13"/>
      <c r="BTD35" s="13"/>
      <c r="BTE35" s="13"/>
      <c r="BTF35" s="13"/>
      <c r="BTG35" s="13"/>
      <c r="BTH35" s="13"/>
      <c r="BTI35" s="13"/>
      <c r="BTJ35" s="13"/>
      <c r="BTK35" s="13"/>
      <c r="BTL35" s="13"/>
      <c r="BTM35" s="13"/>
      <c r="BTN35" s="13"/>
      <c r="BTO35" s="13"/>
      <c r="BTP35" s="13"/>
      <c r="BTQ35" s="13"/>
      <c r="BTR35" s="13"/>
      <c r="BTS35" s="13"/>
      <c r="BTT35" s="13"/>
      <c r="BTU35" s="13"/>
      <c r="BTV35" s="13"/>
      <c r="BTW35" s="13"/>
      <c r="BTX35" s="13"/>
      <c r="BTY35" s="13"/>
      <c r="BTZ35" s="13"/>
      <c r="BUA35" s="13"/>
      <c r="BUB35" s="13"/>
      <c r="BUC35" s="13"/>
      <c r="BUD35" s="13"/>
      <c r="BUE35" s="13"/>
      <c r="BUF35" s="13"/>
      <c r="BUG35" s="13"/>
      <c r="BUH35" s="13"/>
      <c r="BUI35" s="13"/>
      <c r="BUJ35" s="13"/>
      <c r="BUK35" s="13"/>
      <c r="BUL35" s="13"/>
      <c r="BUM35" s="13"/>
      <c r="BUN35" s="13"/>
      <c r="BUO35" s="13"/>
      <c r="BUP35" s="13"/>
      <c r="BUQ35" s="13"/>
      <c r="BUR35" s="13"/>
      <c r="BUS35" s="13"/>
      <c r="BUT35" s="13"/>
      <c r="BUU35" s="13"/>
      <c r="BUV35" s="13"/>
      <c r="BUW35" s="13"/>
      <c r="BUX35" s="13"/>
      <c r="BUY35" s="13"/>
      <c r="BUZ35" s="13"/>
      <c r="BVA35" s="13"/>
      <c r="BVB35" s="13"/>
      <c r="BVC35" s="13"/>
      <c r="BVD35" s="13"/>
      <c r="BVE35" s="13"/>
      <c r="BVF35" s="13"/>
      <c r="BVG35" s="13"/>
      <c r="BVH35" s="13"/>
      <c r="BVI35" s="13"/>
      <c r="BVJ35" s="13"/>
      <c r="BVK35" s="13"/>
      <c r="BVL35" s="13"/>
      <c r="BVM35" s="13"/>
      <c r="BVN35" s="13"/>
      <c r="BVO35" s="13"/>
      <c r="BVP35" s="13"/>
      <c r="BVQ35" s="13"/>
      <c r="BVR35" s="13"/>
      <c r="BVS35" s="13"/>
      <c r="BVT35" s="13"/>
      <c r="BVU35" s="13"/>
      <c r="BVV35" s="13"/>
      <c r="BVW35" s="13"/>
      <c r="BVX35" s="13"/>
      <c r="BVY35" s="13"/>
      <c r="BVZ35" s="13"/>
      <c r="BWA35" s="13"/>
      <c r="BWB35" s="13"/>
      <c r="BWC35" s="13"/>
      <c r="BWD35" s="13"/>
      <c r="BWE35" s="13"/>
      <c r="BWF35" s="13"/>
      <c r="BWG35" s="13"/>
      <c r="BWH35" s="13"/>
      <c r="BWI35" s="13"/>
      <c r="BWJ35" s="13"/>
      <c r="BWK35" s="13"/>
      <c r="BWL35" s="13"/>
      <c r="BWM35" s="13"/>
      <c r="BWN35" s="13"/>
      <c r="BWO35" s="13"/>
      <c r="BWP35" s="13"/>
      <c r="BWQ35" s="13"/>
      <c r="BWR35" s="13"/>
      <c r="BWS35" s="13"/>
      <c r="BWT35" s="13"/>
      <c r="BWU35" s="13"/>
      <c r="BWV35" s="13"/>
      <c r="BWW35" s="13"/>
      <c r="BWX35" s="13"/>
      <c r="BWY35" s="13"/>
      <c r="BWZ35" s="13"/>
      <c r="BXA35" s="13"/>
      <c r="BXB35" s="13"/>
      <c r="BXC35" s="13"/>
      <c r="BXD35" s="13"/>
      <c r="BXE35" s="13"/>
      <c r="BXF35" s="13"/>
      <c r="BXG35" s="13"/>
      <c r="BXH35" s="13"/>
      <c r="BXI35" s="13"/>
      <c r="BXJ35" s="13"/>
      <c r="BXK35" s="13"/>
      <c r="BXL35" s="13"/>
      <c r="BXM35" s="13"/>
      <c r="BXN35" s="13"/>
      <c r="BXO35" s="13"/>
      <c r="BXP35" s="13"/>
      <c r="BXQ35" s="13"/>
      <c r="BXR35" s="13"/>
      <c r="BXS35" s="13"/>
      <c r="BXT35" s="13"/>
      <c r="BXU35" s="13"/>
      <c r="BXV35" s="13"/>
      <c r="BXW35" s="13"/>
      <c r="BXX35" s="13"/>
      <c r="BXY35" s="13"/>
      <c r="BXZ35" s="13"/>
      <c r="BYA35" s="13"/>
      <c r="BYB35" s="13"/>
      <c r="BYC35" s="13"/>
      <c r="BYD35" s="13"/>
      <c r="BYE35" s="13"/>
      <c r="BYF35" s="13"/>
      <c r="BYG35" s="13"/>
      <c r="BYH35" s="13"/>
      <c r="BYI35" s="13"/>
      <c r="BYJ35" s="13"/>
      <c r="BYK35" s="13"/>
      <c r="BYL35" s="13"/>
      <c r="BYM35" s="13"/>
      <c r="BYN35" s="13"/>
      <c r="BYO35" s="13"/>
      <c r="BYP35" s="13"/>
      <c r="BYQ35" s="13"/>
      <c r="BYR35" s="13"/>
      <c r="BYS35" s="13"/>
      <c r="BYT35" s="13"/>
      <c r="BYU35" s="13"/>
      <c r="BYV35" s="13"/>
      <c r="BYW35" s="13"/>
      <c r="BYX35" s="13"/>
      <c r="BYY35" s="13"/>
      <c r="BYZ35" s="13"/>
      <c r="BZA35" s="13"/>
      <c r="BZB35" s="13"/>
      <c r="BZC35" s="13"/>
      <c r="BZD35" s="13"/>
      <c r="BZE35" s="13"/>
      <c r="BZF35" s="13"/>
      <c r="BZG35" s="13"/>
      <c r="BZH35" s="13"/>
      <c r="BZI35" s="13"/>
      <c r="BZJ35" s="13"/>
      <c r="BZK35" s="13"/>
      <c r="BZL35" s="13"/>
      <c r="BZM35" s="13"/>
      <c r="BZN35" s="13"/>
      <c r="BZO35" s="13"/>
      <c r="BZP35" s="13"/>
      <c r="BZQ35" s="13"/>
      <c r="BZR35" s="13"/>
      <c r="BZS35" s="13"/>
      <c r="BZT35" s="13"/>
      <c r="BZU35" s="13"/>
      <c r="BZV35" s="13"/>
      <c r="BZW35" s="13"/>
      <c r="BZX35" s="13"/>
      <c r="BZY35" s="13"/>
      <c r="BZZ35" s="13"/>
      <c r="CAA35" s="13"/>
      <c r="CAB35" s="13"/>
      <c r="CAC35" s="13"/>
      <c r="CAD35" s="13"/>
      <c r="CAE35" s="13"/>
      <c r="CAF35" s="13"/>
      <c r="CAG35" s="13"/>
      <c r="CAH35" s="13"/>
      <c r="CAI35" s="13"/>
      <c r="CAJ35" s="13"/>
      <c r="CAK35" s="13"/>
      <c r="CAL35" s="13"/>
      <c r="CAM35" s="13"/>
      <c r="CAN35" s="13"/>
      <c r="CAO35" s="13"/>
      <c r="CAP35" s="13"/>
      <c r="CAQ35" s="13"/>
      <c r="CAR35" s="13"/>
      <c r="CAS35" s="13"/>
      <c r="CAT35" s="13"/>
      <c r="CAU35" s="13"/>
      <c r="CAV35" s="13"/>
      <c r="CAW35" s="13"/>
      <c r="CAX35" s="13"/>
      <c r="CAY35" s="13"/>
      <c r="CAZ35" s="13"/>
      <c r="CBA35" s="13"/>
      <c r="CBB35" s="13"/>
      <c r="CBC35" s="13"/>
      <c r="CBD35" s="13"/>
      <c r="CBE35" s="13"/>
      <c r="CBF35" s="13"/>
      <c r="CBG35" s="13"/>
      <c r="CBH35" s="13"/>
      <c r="CBI35" s="13"/>
      <c r="CBJ35" s="13"/>
      <c r="CBK35" s="13"/>
      <c r="CBL35" s="13"/>
      <c r="CBM35" s="13"/>
      <c r="CBN35" s="13"/>
      <c r="CBO35" s="13"/>
      <c r="CBP35" s="13"/>
      <c r="CBQ35" s="13"/>
      <c r="CBR35" s="13"/>
      <c r="CBS35" s="13"/>
      <c r="CBT35" s="13"/>
      <c r="CBU35" s="13"/>
      <c r="CBV35" s="13"/>
      <c r="CBW35" s="13"/>
      <c r="CBX35" s="13"/>
      <c r="CBY35" s="13"/>
      <c r="CBZ35" s="13"/>
      <c r="CCA35" s="13"/>
      <c r="CCB35" s="13"/>
      <c r="CCC35" s="13"/>
      <c r="CCD35" s="13"/>
      <c r="CCE35" s="13"/>
      <c r="CCF35" s="13"/>
      <c r="CCG35" s="13"/>
      <c r="CCH35" s="13"/>
      <c r="CCI35" s="13"/>
      <c r="CCJ35" s="13"/>
      <c r="CCK35" s="13"/>
      <c r="CCL35" s="13"/>
      <c r="CCM35" s="13"/>
      <c r="CCN35" s="13"/>
      <c r="CCO35" s="13"/>
      <c r="CCP35" s="13"/>
      <c r="CCQ35" s="13"/>
      <c r="CCR35" s="13"/>
      <c r="CCS35" s="13"/>
      <c r="CCT35" s="13"/>
      <c r="CCU35" s="13"/>
      <c r="CCV35" s="13"/>
      <c r="CCW35" s="13"/>
      <c r="CCX35" s="13"/>
      <c r="CCY35" s="13"/>
      <c r="CCZ35" s="13"/>
      <c r="CDA35" s="13"/>
      <c r="CDB35" s="13"/>
      <c r="CDC35" s="13"/>
      <c r="CDD35" s="13"/>
      <c r="CDE35" s="13"/>
      <c r="CDF35" s="13"/>
      <c r="CDG35" s="13"/>
      <c r="CDH35" s="13"/>
      <c r="CDI35" s="13"/>
      <c r="CDJ35" s="13"/>
      <c r="CDK35" s="13"/>
      <c r="CDL35" s="13"/>
      <c r="CDM35" s="13"/>
      <c r="CDN35" s="13"/>
      <c r="CDO35" s="13"/>
      <c r="CDP35" s="13"/>
      <c r="CDQ35" s="13"/>
      <c r="CDR35" s="13"/>
      <c r="CDS35" s="13"/>
      <c r="CDT35" s="13"/>
      <c r="CDU35" s="13"/>
      <c r="CDV35" s="13"/>
      <c r="CDW35" s="13"/>
      <c r="CDX35" s="13"/>
      <c r="CDY35" s="13"/>
      <c r="CDZ35" s="13"/>
      <c r="CEA35" s="13"/>
      <c r="CEB35" s="13"/>
      <c r="CEC35" s="13"/>
      <c r="CED35" s="13"/>
      <c r="CEE35" s="13"/>
      <c r="CEF35" s="13"/>
      <c r="CEG35" s="13"/>
      <c r="CEH35" s="13"/>
      <c r="CEI35" s="13"/>
      <c r="CEJ35" s="13"/>
      <c r="CEK35" s="13"/>
      <c r="CEL35" s="13"/>
      <c r="CEM35" s="13"/>
      <c r="CEN35" s="13"/>
      <c r="CEO35" s="13"/>
      <c r="CEP35" s="13"/>
      <c r="CEQ35" s="13"/>
      <c r="CER35" s="13"/>
      <c r="CES35" s="13"/>
      <c r="CET35" s="13"/>
      <c r="CEU35" s="13"/>
      <c r="CEV35" s="13"/>
      <c r="CEW35" s="13"/>
      <c r="CEX35" s="13"/>
      <c r="CEY35" s="13"/>
      <c r="CEZ35" s="13"/>
      <c r="CFA35" s="13"/>
      <c r="CFB35" s="13"/>
      <c r="CFC35" s="13"/>
      <c r="CFD35" s="13"/>
      <c r="CFE35" s="13"/>
      <c r="CFF35" s="13"/>
      <c r="CFG35" s="13"/>
      <c r="CFH35" s="13"/>
      <c r="CFI35" s="13"/>
      <c r="CFJ35" s="13"/>
      <c r="CFK35" s="13"/>
      <c r="CFL35" s="13"/>
      <c r="CFM35" s="13"/>
      <c r="CFN35" s="13"/>
      <c r="CFO35" s="13"/>
      <c r="CFP35" s="13"/>
      <c r="CFQ35" s="13"/>
      <c r="CFR35" s="13"/>
      <c r="CFS35" s="13"/>
      <c r="CFT35" s="13"/>
      <c r="CFU35" s="13"/>
      <c r="CFV35" s="13"/>
      <c r="CFW35" s="13"/>
      <c r="CFX35" s="13"/>
      <c r="CFY35" s="13"/>
      <c r="CFZ35" s="13"/>
      <c r="CGA35" s="13"/>
      <c r="CGB35" s="13"/>
      <c r="CGC35" s="13"/>
      <c r="CGD35" s="13"/>
      <c r="CGE35" s="13"/>
      <c r="CGF35" s="13"/>
      <c r="CGG35" s="13"/>
      <c r="CGH35" s="13"/>
      <c r="CGI35" s="13"/>
      <c r="CGJ35" s="13"/>
      <c r="CGK35" s="13"/>
      <c r="CGL35" s="13"/>
      <c r="CGM35" s="13"/>
      <c r="CGN35" s="13"/>
      <c r="CGO35" s="13"/>
      <c r="CGP35" s="13"/>
      <c r="CGQ35" s="13"/>
      <c r="CGR35" s="13"/>
      <c r="CGS35" s="13"/>
      <c r="CGT35" s="13"/>
      <c r="CGU35" s="13"/>
      <c r="CGV35" s="13"/>
      <c r="CGW35" s="13"/>
      <c r="CGX35" s="13"/>
      <c r="CGY35" s="13"/>
      <c r="CGZ35" s="13"/>
      <c r="CHA35" s="13"/>
      <c r="CHB35" s="13"/>
      <c r="CHC35" s="13"/>
      <c r="CHD35" s="13"/>
      <c r="CHE35" s="13"/>
      <c r="CHF35" s="13"/>
      <c r="CHG35" s="13"/>
      <c r="CHH35" s="13"/>
      <c r="CHI35" s="13"/>
      <c r="CHJ35" s="13"/>
      <c r="CHK35" s="13"/>
      <c r="CHL35" s="13"/>
      <c r="CHM35" s="13"/>
      <c r="CHN35" s="13"/>
      <c r="CHO35" s="13"/>
      <c r="CHP35" s="13"/>
      <c r="CHQ35" s="13"/>
      <c r="CHR35" s="13"/>
      <c r="CHS35" s="13"/>
      <c r="CHT35" s="13"/>
      <c r="CHU35" s="13"/>
      <c r="CHV35" s="13"/>
      <c r="CHW35" s="13"/>
      <c r="CHX35" s="13"/>
      <c r="CHY35" s="13"/>
      <c r="CHZ35" s="13"/>
      <c r="CIA35" s="13"/>
      <c r="CIB35" s="13"/>
      <c r="CIC35" s="13"/>
      <c r="CID35" s="13"/>
      <c r="CIE35" s="13"/>
      <c r="CIF35" s="13"/>
      <c r="CIG35" s="13"/>
      <c r="CIH35" s="13"/>
      <c r="CII35" s="13"/>
      <c r="CIJ35" s="13"/>
      <c r="CIK35" s="13"/>
      <c r="CIL35" s="13"/>
      <c r="CIM35" s="13"/>
      <c r="CIN35" s="13"/>
      <c r="CIO35" s="13"/>
      <c r="CIP35" s="13"/>
      <c r="CIQ35" s="13"/>
      <c r="CIR35" s="13"/>
      <c r="CIS35" s="13"/>
      <c r="CIT35" s="13"/>
      <c r="CIU35" s="13"/>
      <c r="CIV35" s="13"/>
      <c r="CIW35" s="13"/>
      <c r="CIX35" s="13"/>
      <c r="CIY35" s="13"/>
      <c r="CIZ35" s="13"/>
      <c r="CJA35" s="13"/>
      <c r="CJB35" s="13"/>
      <c r="CJC35" s="13"/>
      <c r="CJD35" s="13"/>
      <c r="CJE35" s="13"/>
      <c r="CJF35" s="13"/>
      <c r="CJG35" s="13"/>
      <c r="CJH35" s="13"/>
      <c r="CJI35" s="13"/>
      <c r="CJJ35" s="13"/>
      <c r="CJK35" s="13"/>
      <c r="CJL35" s="13"/>
      <c r="CJM35" s="13"/>
      <c r="CJN35" s="13"/>
      <c r="CJO35" s="13"/>
      <c r="CJP35" s="13"/>
      <c r="CJQ35" s="13"/>
      <c r="CJR35" s="13"/>
      <c r="CJS35" s="13"/>
      <c r="CJT35" s="13"/>
      <c r="CJU35" s="13"/>
      <c r="CJV35" s="13"/>
      <c r="CJW35" s="13"/>
      <c r="CJX35" s="13"/>
      <c r="CJY35" s="13"/>
      <c r="CJZ35" s="13"/>
      <c r="CKA35" s="13"/>
      <c r="CKB35" s="13"/>
      <c r="CKC35" s="13"/>
      <c r="CKD35" s="13"/>
      <c r="CKE35" s="13"/>
      <c r="CKF35" s="13"/>
      <c r="CKG35" s="13"/>
      <c r="CKH35" s="13"/>
      <c r="CKI35" s="13"/>
      <c r="CKJ35" s="13"/>
      <c r="CKK35" s="13"/>
      <c r="CKL35" s="13"/>
      <c r="CKM35" s="13"/>
      <c r="CKN35" s="13"/>
      <c r="CKO35" s="13"/>
      <c r="CKP35" s="13"/>
      <c r="CKQ35" s="13"/>
      <c r="CKR35" s="13"/>
      <c r="CKS35" s="13"/>
      <c r="CKT35" s="13"/>
      <c r="CKU35" s="13"/>
      <c r="CKV35" s="13"/>
      <c r="CKW35" s="13"/>
      <c r="CKX35" s="13"/>
      <c r="CKY35" s="13"/>
      <c r="CKZ35" s="13"/>
      <c r="CLA35" s="13"/>
      <c r="CLB35" s="13"/>
      <c r="CLC35" s="13"/>
      <c r="CLD35" s="13"/>
      <c r="CLE35" s="13"/>
      <c r="CLF35" s="13"/>
      <c r="CLG35" s="13"/>
      <c r="CLH35" s="13"/>
      <c r="CLI35" s="13"/>
      <c r="CLJ35" s="13"/>
      <c r="CLK35" s="13"/>
      <c r="CLL35" s="13"/>
      <c r="CLM35" s="13"/>
      <c r="CLN35" s="13"/>
      <c r="CLO35" s="13"/>
      <c r="CLP35" s="13"/>
      <c r="CLQ35" s="13"/>
      <c r="CLR35" s="13"/>
      <c r="CLS35" s="13"/>
      <c r="CLT35" s="13"/>
      <c r="CLU35" s="13"/>
      <c r="CLV35" s="13"/>
      <c r="CLW35" s="13"/>
      <c r="CLX35" s="13"/>
      <c r="CLY35" s="13"/>
      <c r="CLZ35" s="13"/>
      <c r="CMA35" s="13"/>
      <c r="CMB35" s="13"/>
      <c r="CMC35" s="13"/>
      <c r="CMD35" s="13"/>
      <c r="CME35" s="13"/>
      <c r="CMF35" s="13"/>
      <c r="CMG35" s="13"/>
      <c r="CMH35" s="13"/>
      <c r="CMI35" s="13"/>
      <c r="CMJ35" s="13"/>
      <c r="CMK35" s="13"/>
      <c r="CML35" s="13"/>
      <c r="CMM35" s="13"/>
      <c r="CMN35" s="13"/>
      <c r="CMO35" s="13"/>
      <c r="CMP35" s="13"/>
      <c r="CMQ35" s="13"/>
      <c r="CMR35" s="13"/>
      <c r="CMS35" s="13"/>
      <c r="CMT35" s="13"/>
      <c r="CMU35" s="13"/>
      <c r="CMV35" s="13"/>
      <c r="CMW35" s="13"/>
      <c r="CMX35" s="13"/>
      <c r="CMY35" s="13"/>
      <c r="CMZ35" s="13"/>
      <c r="CNA35" s="13"/>
      <c r="CNB35" s="13"/>
      <c r="CNC35" s="13"/>
      <c r="CND35" s="13"/>
      <c r="CNE35" s="13"/>
      <c r="CNF35" s="13"/>
      <c r="CNG35" s="13"/>
      <c r="CNH35" s="13"/>
      <c r="CNI35" s="13"/>
      <c r="CNJ35" s="13"/>
      <c r="CNK35" s="13"/>
      <c r="CNL35" s="13"/>
      <c r="CNM35" s="13"/>
      <c r="CNN35" s="13"/>
      <c r="CNO35" s="13"/>
      <c r="CNP35" s="13"/>
      <c r="CNQ35" s="13"/>
      <c r="CNR35" s="13"/>
      <c r="CNS35" s="13"/>
      <c r="CNT35" s="13"/>
      <c r="CNU35" s="13"/>
      <c r="CNV35" s="13"/>
      <c r="CNW35" s="13"/>
      <c r="CNX35" s="13"/>
      <c r="CNY35" s="13"/>
      <c r="CNZ35" s="13"/>
      <c r="COA35" s="13"/>
      <c r="COB35" s="13"/>
      <c r="COC35" s="13"/>
      <c r="COD35" s="13"/>
      <c r="COE35" s="13"/>
      <c r="COF35" s="13"/>
      <c r="COG35" s="13"/>
      <c r="COH35" s="13"/>
      <c r="COI35" s="13"/>
      <c r="COJ35" s="13"/>
      <c r="COK35" s="13"/>
      <c r="COL35" s="13"/>
      <c r="COM35" s="13"/>
      <c r="CON35" s="13"/>
      <c r="COO35" s="13"/>
      <c r="COP35" s="13"/>
      <c r="COQ35" s="13"/>
      <c r="COR35" s="13"/>
      <c r="COS35" s="13"/>
      <c r="COT35" s="13"/>
      <c r="COU35" s="13"/>
      <c r="COV35" s="13"/>
      <c r="COW35" s="13"/>
      <c r="COX35" s="13"/>
      <c r="COY35" s="13"/>
      <c r="COZ35" s="13"/>
      <c r="CPA35" s="13"/>
      <c r="CPB35" s="13"/>
      <c r="CPC35" s="13"/>
      <c r="CPD35" s="13"/>
      <c r="CPE35" s="13"/>
      <c r="CPF35" s="13"/>
      <c r="CPG35" s="13"/>
      <c r="CPH35" s="13"/>
      <c r="CPI35" s="13"/>
      <c r="CPJ35" s="13"/>
      <c r="CPK35" s="13"/>
      <c r="CPL35" s="13"/>
      <c r="CPM35" s="13"/>
      <c r="CPN35" s="13"/>
      <c r="CPO35" s="13"/>
      <c r="CPP35" s="13"/>
      <c r="CPQ35" s="13"/>
      <c r="CPR35" s="13"/>
      <c r="CPS35" s="13"/>
      <c r="CPT35" s="13"/>
      <c r="CPU35" s="13"/>
      <c r="CPV35" s="13"/>
      <c r="CPW35" s="13"/>
      <c r="CPX35" s="13"/>
      <c r="CPY35" s="13"/>
      <c r="CPZ35" s="13"/>
      <c r="CQA35" s="13"/>
      <c r="CQB35" s="13"/>
      <c r="CQC35" s="13"/>
      <c r="CQD35" s="13"/>
      <c r="CQE35" s="13"/>
      <c r="CQF35" s="13"/>
      <c r="CQG35" s="13"/>
      <c r="CQH35" s="13"/>
      <c r="CQI35" s="13"/>
      <c r="CQJ35" s="13"/>
      <c r="CQK35" s="13"/>
      <c r="CQL35" s="13"/>
      <c r="CQM35" s="13"/>
      <c r="CQN35" s="13"/>
      <c r="CQO35" s="13"/>
      <c r="CQP35" s="13"/>
      <c r="CQQ35" s="13"/>
      <c r="CQR35" s="13"/>
      <c r="CQS35" s="13"/>
      <c r="CQT35" s="13"/>
      <c r="CQU35" s="13"/>
      <c r="CQV35" s="13"/>
      <c r="CQW35" s="13"/>
      <c r="CQX35" s="13"/>
      <c r="CQY35" s="13"/>
      <c r="CQZ35" s="13"/>
      <c r="CRA35" s="13"/>
      <c r="CRB35" s="13"/>
      <c r="CRC35" s="13"/>
      <c r="CRD35" s="13"/>
      <c r="CRE35" s="13"/>
      <c r="CRF35" s="13"/>
      <c r="CRG35" s="13"/>
      <c r="CRH35" s="13"/>
      <c r="CRI35" s="13"/>
      <c r="CRJ35" s="13"/>
      <c r="CRK35" s="13"/>
      <c r="CRL35" s="13"/>
      <c r="CRM35" s="13"/>
      <c r="CRN35" s="13"/>
      <c r="CRO35" s="13"/>
      <c r="CRP35" s="13"/>
      <c r="CRQ35" s="13"/>
      <c r="CRR35" s="13"/>
      <c r="CRS35" s="13"/>
      <c r="CRT35" s="13"/>
      <c r="CRU35" s="13"/>
      <c r="CRV35" s="13"/>
      <c r="CRW35" s="13"/>
      <c r="CRX35" s="13"/>
      <c r="CRY35" s="13"/>
      <c r="CRZ35" s="13"/>
      <c r="CSA35" s="13"/>
      <c r="CSB35" s="13"/>
      <c r="CSC35" s="13"/>
      <c r="CSD35" s="13"/>
      <c r="CSE35" s="13"/>
      <c r="CSF35" s="13"/>
      <c r="CSG35" s="13"/>
      <c r="CSH35" s="13"/>
      <c r="CSI35" s="13"/>
      <c r="CSJ35" s="13"/>
      <c r="CSK35" s="13"/>
      <c r="CSL35" s="13"/>
      <c r="CSM35" s="13"/>
      <c r="CSN35" s="13"/>
      <c r="CSO35" s="13"/>
      <c r="CSP35" s="13"/>
      <c r="CSQ35" s="13"/>
      <c r="CSR35" s="13"/>
      <c r="CSS35" s="13"/>
      <c r="CST35" s="13"/>
      <c r="CSU35" s="13"/>
      <c r="CSV35" s="13"/>
      <c r="CSW35" s="13"/>
      <c r="CSX35" s="13"/>
      <c r="CSY35" s="13"/>
      <c r="CSZ35" s="13"/>
      <c r="CTA35" s="13"/>
      <c r="CTB35" s="13"/>
      <c r="CTC35" s="13"/>
      <c r="CTD35" s="13"/>
      <c r="CTE35" s="13"/>
      <c r="CTF35" s="13"/>
      <c r="CTG35" s="13"/>
      <c r="CTH35" s="13"/>
      <c r="CTI35" s="13"/>
      <c r="CTJ35" s="13"/>
      <c r="CTK35" s="13"/>
      <c r="CTL35" s="13"/>
      <c r="CTM35" s="13"/>
      <c r="CTN35" s="13"/>
      <c r="CTO35" s="13"/>
      <c r="CTP35" s="13"/>
      <c r="CTQ35" s="13"/>
      <c r="CTR35" s="13"/>
      <c r="CTS35" s="13"/>
      <c r="CTT35" s="13"/>
      <c r="CTU35" s="13"/>
      <c r="CTV35" s="13"/>
      <c r="CTW35" s="13"/>
      <c r="CTX35" s="13"/>
      <c r="CTY35" s="13"/>
      <c r="CTZ35" s="13"/>
      <c r="CUA35" s="13"/>
      <c r="CUB35" s="13"/>
      <c r="CUC35" s="13"/>
      <c r="CUD35" s="13"/>
      <c r="CUE35" s="13"/>
      <c r="CUF35" s="13"/>
      <c r="CUG35" s="13"/>
      <c r="CUH35" s="13"/>
      <c r="CUI35" s="13"/>
      <c r="CUJ35" s="13"/>
      <c r="CUK35" s="13"/>
      <c r="CUL35" s="13"/>
      <c r="CUM35" s="13"/>
      <c r="CUN35" s="13"/>
      <c r="CUO35" s="13"/>
      <c r="CUP35" s="13"/>
      <c r="CUQ35" s="13"/>
      <c r="CUR35" s="13"/>
      <c r="CUS35" s="13"/>
      <c r="CUT35" s="13"/>
      <c r="CUU35" s="13"/>
      <c r="CUV35" s="13"/>
      <c r="CUW35" s="13"/>
      <c r="CUX35" s="13"/>
      <c r="CUY35" s="13"/>
      <c r="CUZ35" s="13"/>
      <c r="CVA35" s="13"/>
      <c r="CVB35" s="13"/>
      <c r="CVC35" s="13"/>
      <c r="CVD35" s="13"/>
      <c r="CVE35" s="13"/>
      <c r="CVF35" s="13"/>
      <c r="CVG35" s="13"/>
      <c r="CVH35" s="13"/>
      <c r="CVI35" s="13"/>
      <c r="CVJ35" s="13"/>
      <c r="CVK35" s="13"/>
      <c r="CVL35" s="13"/>
      <c r="CVM35" s="13"/>
      <c r="CVN35" s="13"/>
      <c r="CVO35" s="13"/>
      <c r="CVP35" s="13"/>
      <c r="CVQ35" s="13"/>
      <c r="CVR35" s="13"/>
      <c r="CVS35" s="13"/>
      <c r="CVT35" s="13"/>
      <c r="CVU35" s="13"/>
      <c r="CVV35" s="13"/>
      <c r="CVW35" s="13"/>
      <c r="CVX35" s="13"/>
      <c r="CVY35" s="13"/>
      <c r="CVZ35" s="13"/>
      <c r="CWA35" s="13"/>
      <c r="CWB35" s="13"/>
      <c r="CWC35" s="13"/>
      <c r="CWD35" s="13"/>
      <c r="CWE35" s="13"/>
      <c r="CWF35" s="13"/>
      <c r="CWG35" s="13"/>
      <c r="CWH35" s="13"/>
      <c r="CWI35" s="13"/>
      <c r="CWJ35" s="13"/>
      <c r="CWK35" s="13"/>
      <c r="CWL35" s="13"/>
      <c r="CWM35" s="13"/>
      <c r="CWN35" s="13"/>
      <c r="CWO35" s="13"/>
      <c r="CWP35" s="13"/>
      <c r="CWQ35" s="13"/>
      <c r="CWR35" s="13"/>
      <c r="CWS35" s="13"/>
      <c r="CWT35" s="13"/>
      <c r="CWU35" s="13"/>
      <c r="CWV35" s="13"/>
      <c r="CWW35" s="13"/>
      <c r="CWX35" s="13"/>
      <c r="CWY35" s="13"/>
      <c r="CWZ35" s="13"/>
      <c r="CXA35" s="13"/>
      <c r="CXB35" s="13"/>
      <c r="CXC35" s="13"/>
      <c r="CXD35" s="13"/>
      <c r="CXE35" s="13"/>
      <c r="CXF35" s="13"/>
      <c r="CXG35" s="13"/>
      <c r="CXH35" s="13"/>
      <c r="CXI35" s="13"/>
      <c r="CXJ35" s="13"/>
      <c r="CXK35" s="13"/>
      <c r="CXL35" s="13"/>
      <c r="CXM35" s="13"/>
      <c r="CXN35" s="13"/>
      <c r="CXO35" s="13"/>
      <c r="CXP35" s="13"/>
      <c r="CXQ35" s="13"/>
      <c r="CXR35" s="13"/>
      <c r="CXS35" s="13"/>
      <c r="CXT35" s="13"/>
      <c r="CXU35" s="13"/>
      <c r="CXV35" s="13"/>
      <c r="CXW35" s="13"/>
      <c r="CXX35" s="13"/>
      <c r="CXY35" s="13"/>
      <c r="CXZ35" s="13"/>
      <c r="CYA35" s="13"/>
      <c r="CYB35" s="13"/>
      <c r="CYC35" s="13"/>
      <c r="CYD35" s="13"/>
      <c r="CYE35" s="13"/>
      <c r="CYF35" s="13"/>
      <c r="CYG35" s="13"/>
      <c r="CYH35" s="13"/>
      <c r="CYI35" s="13"/>
      <c r="CYJ35" s="13"/>
      <c r="CYK35" s="13"/>
      <c r="CYL35" s="13"/>
      <c r="CYM35" s="13"/>
      <c r="CYN35" s="13"/>
      <c r="CYO35" s="13"/>
      <c r="CYP35" s="13"/>
      <c r="CYQ35" s="13"/>
      <c r="CYR35" s="13"/>
      <c r="CYS35" s="13"/>
      <c r="CYT35" s="13"/>
      <c r="CYU35" s="13"/>
      <c r="CYV35" s="13"/>
      <c r="CYW35" s="13"/>
      <c r="CYX35" s="13"/>
      <c r="CYY35" s="13"/>
      <c r="CYZ35" s="13"/>
      <c r="CZA35" s="13"/>
      <c r="CZB35" s="13"/>
      <c r="CZC35" s="13"/>
      <c r="CZD35" s="13"/>
      <c r="CZE35" s="13"/>
      <c r="CZF35" s="13"/>
      <c r="CZG35" s="13"/>
      <c r="CZH35" s="13"/>
      <c r="CZI35" s="13"/>
      <c r="CZJ35" s="13"/>
      <c r="CZK35" s="13"/>
      <c r="CZL35" s="13"/>
      <c r="CZM35" s="13"/>
      <c r="CZN35" s="13"/>
      <c r="CZO35" s="13"/>
      <c r="CZP35" s="13"/>
      <c r="CZQ35" s="13"/>
      <c r="CZR35" s="13"/>
      <c r="CZS35" s="13"/>
      <c r="CZT35" s="13"/>
      <c r="CZU35" s="13"/>
      <c r="CZV35" s="13"/>
      <c r="CZW35" s="13"/>
      <c r="CZX35" s="13"/>
      <c r="CZY35" s="13"/>
      <c r="CZZ35" s="13"/>
      <c r="DAA35" s="13"/>
      <c r="DAB35" s="13"/>
      <c r="DAC35" s="13"/>
      <c r="DAD35" s="13"/>
      <c r="DAE35" s="13"/>
      <c r="DAF35" s="13"/>
      <c r="DAG35" s="13"/>
      <c r="DAH35" s="13"/>
      <c r="DAI35" s="13"/>
      <c r="DAJ35" s="13"/>
      <c r="DAK35" s="13"/>
      <c r="DAL35" s="13"/>
      <c r="DAM35" s="13"/>
      <c r="DAN35" s="13"/>
      <c r="DAO35" s="13"/>
      <c r="DAP35" s="13"/>
      <c r="DAQ35" s="13"/>
      <c r="DAR35" s="13"/>
      <c r="DAS35" s="13"/>
      <c r="DAT35" s="13"/>
      <c r="DAU35" s="13"/>
      <c r="DAV35" s="13"/>
      <c r="DAW35" s="13"/>
      <c r="DAX35" s="13"/>
      <c r="DAY35" s="13"/>
      <c r="DAZ35" s="13"/>
      <c r="DBA35" s="13"/>
      <c r="DBB35" s="13"/>
      <c r="DBC35" s="13"/>
      <c r="DBD35" s="13"/>
      <c r="DBE35" s="13"/>
      <c r="DBF35" s="13"/>
      <c r="DBG35" s="13"/>
      <c r="DBH35" s="13"/>
      <c r="DBI35" s="13"/>
      <c r="DBJ35" s="13"/>
      <c r="DBK35" s="13"/>
      <c r="DBL35" s="13"/>
      <c r="DBM35" s="13"/>
      <c r="DBN35" s="13"/>
      <c r="DBO35" s="13"/>
      <c r="DBP35" s="13"/>
      <c r="DBQ35" s="13"/>
      <c r="DBR35" s="13"/>
      <c r="DBS35" s="13"/>
      <c r="DBT35" s="13"/>
      <c r="DBU35" s="13"/>
      <c r="DBV35" s="13"/>
      <c r="DBW35" s="13"/>
      <c r="DBX35" s="13"/>
      <c r="DBY35" s="13"/>
      <c r="DBZ35" s="13"/>
      <c r="DCA35" s="13"/>
      <c r="DCB35" s="13"/>
      <c r="DCC35" s="13"/>
      <c r="DCD35" s="13"/>
      <c r="DCE35" s="13"/>
      <c r="DCF35" s="13"/>
      <c r="DCG35" s="13"/>
      <c r="DCH35" s="13"/>
      <c r="DCI35" s="13"/>
      <c r="DCJ35" s="13"/>
      <c r="DCK35" s="13"/>
      <c r="DCL35" s="13"/>
      <c r="DCM35" s="13"/>
      <c r="DCN35" s="13"/>
      <c r="DCO35" s="13"/>
      <c r="DCP35" s="13"/>
      <c r="DCQ35" s="13"/>
      <c r="DCR35" s="13"/>
      <c r="DCS35" s="13"/>
      <c r="DCT35" s="13"/>
      <c r="DCU35" s="13"/>
      <c r="DCV35" s="13"/>
      <c r="DCW35" s="13"/>
      <c r="DCX35" s="13"/>
      <c r="DCY35" s="13"/>
      <c r="DCZ35" s="13"/>
      <c r="DDA35" s="13"/>
      <c r="DDB35" s="13"/>
      <c r="DDC35" s="13"/>
      <c r="DDD35" s="13"/>
      <c r="DDE35" s="13"/>
      <c r="DDF35" s="13"/>
      <c r="DDG35" s="13"/>
      <c r="DDH35" s="13"/>
      <c r="DDI35" s="13"/>
      <c r="DDJ35" s="13"/>
      <c r="DDK35" s="13"/>
      <c r="DDL35" s="13"/>
      <c r="DDM35" s="13"/>
      <c r="DDN35" s="13"/>
      <c r="DDO35" s="13"/>
      <c r="DDP35" s="13"/>
      <c r="DDQ35" s="13"/>
      <c r="DDR35" s="13"/>
      <c r="DDS35" s="13"/>
      <c r="DDT35" s="13"/>
      <c r="DDU35" s="13"/>
      <c r="DDV35" s="13"/>
      <c r="DDW35" s="13"/>
      <c r="DDX35" s="13"/>
      <c r="DDY35" s="13"/>
      <c r="DDZ35" s="13"/>
      <c r="DEA35" s="13"/>
      <c r="DEB35" s="13"/>
      <c r="DEC35" s="13"/>
      <c r="DED35" s="13"/>
      <c r="DEE35" s="13"/>
      <c r="DEF35" s="13"/>
      <c r="DEG35" s="13"/>
      <c r="DEH35" s="13"/>
      <c r="DEI35" s="13"/>
      <c r="DEJ35" s="13"/>
      <c r="DEK35" s="13"/>
      <c r="DEL35" s="13"/>
      <c r="DEM35" s="13"/>
      <c r="DEN35" s="13"/>
      <c r="DEO35" s="13"/>
      <c r="DEP35" s="13"/>
      <c r="DEQ35" s="13"/>
      <c r="DER35" s="13"/>
      <c r="DES35" s="13"/>
      <c r="DET35" s="13"/>
      <c r="DEU35" s="13"/>
      <c r="DEV35" s="13"/>
      <c r="DEW35" s="13"/>
      <c r="DEX35" s="13"/>
      <c r="DEY35" s="13"/>
      <c r="DEZ35" s="13"/>
      <c r="DFA35" s="13"/>
      <c r="DFB35" s="13"/>
      <c r="DFC35" s="13"/>
      <c r="DFD35" s="13"/>
      <c r="DFE35" s="13"/>
      <c r="DFF35" s="13"/>
      <c r="DFG35" s="13"/>
      <c r="DFH35" s="13"/>
      <c r="DFI35" s="13"/>
      <c r="DFJ35" s="13"/>
      <c r="DFK35" s="13"/>
      <c r="DFL35" s="13"/>
      <c r="DFM35" s="13"/>
      <c r="DFN35" s="13"/>
      <c r="DFO35" s="13"/>
      <c r="DFP35" s="13"/>
      <c r="DFQ35" s="13"/>
      <c r="DFR35" s="13"/>
      <c r="DFS35" s="13"/>
      <c r="DFT35" s="13"/>
      <c r="DFU35" s="13"/>
      <c r="DFV35" s="13"/>
      <c r="DFW35" s="13"/>
      <c r="DFX35" s="13"/>
      <c r="DFY35" s="13"/>
      <c r="DFZ35" s="13"/>
      <c r="DGA35" s="13"/>
      <c r="DGB35" s="13"/>
      <c r="DGC35" s="13"/>
      <c r="DGD35" s="13"/>
      <c r="DGE35" s="13"/>
      <c r="DGF35" s="13"/>
      <c r="DGG35" s="13"/>
      <c r="DGH35" s="13"/>
      <c r="DGI35" s="13"/>
      <c r="DGJ35" s="13"/>
      <c r="DGK35" s="13"/>
      <c r="DGL35" s="13"/>
      <c r="DGM35" s="13"/>
      <c r="DGN35" s="13"/>
      <c r="DGO35" s="13"/>
      <c r="DGP35" s="13"/>
      <c r="DGQ35" s="13"/>
      <c r="DGR35" s="13"/>
      <c r="DGS35" s="13"/>
      <c r="DGT35" s="13"/>
      <c r="DGU35" s="13"/>
      <c r="DGV35" s="13"/>
      <c r="DGW35" s="13"/>
      <c r="DGX35" s="13"/>
      <c r="DGY35" s="13"/>
      <c r="DGZ35" s="13"/>
      <c r="DHA35" s="13"/>
      <c r="DHB35" s="13"/>
      <c r="DHC35" s="13"/>
      <c r="DHD35" s="13"/>
      <c r="DHE35" s="13"/>
      <c r="DHF35" s="13"/>
      <c r="DHG35" s="13"/>
      <c r="DHH35" s="13"/>
      <c r="DHI35" s="13"/>
      <c r="DHJ35" s="13"/>
      <c r="DHK35" s="13"/>
      <c r="DHL35" s="13"/>
      <c r="DHM35" s="13"/>
      <c r="DHN35" s="13"/>
      <c r="DHO35" s="13"/>
      <c r="DHP35" s="13"/>
      <c r="DHQ35" s="13"/>
      <c r="DHR35" s="13"/>
      <c r="DHS35" s="13"/>
      <c r="DHT35" s="13"/>
      <c r="DHU35" s="13"/>
      <c r="DHV35" s="13"/>
      <c r="DHW35" s="13"/>
      <c r="DHX35" s="13"/>
      <c r="DHY35" s="13"/>
      <c r="DHZ35" s="13"/>
      <c r="DIA35" s="13"/>
      <c r="DIB35" s="13"/>
      <c r="DIC35" s="13"/>
      <c r="DID35" s="13"/>
      <c r="DIE35" s="13"/>
      <c r="DIF35" s="13"/>
      <c r="DIG35" s="13"/>
      <c r="DIH35" s="13"/>
      <c r="DII35" s="13"/>
      <c r="DIJ35" s="13"/>
      <c r="DIK35" s="13"/>
      <c r="DIL35" s="13"/>
      <c r="DIM35" s="13"/>
      <c r="DIN35" s="13"/>
      <c r="DIO35" s="13"/>
      <c r="DIP35" s="13"/>
      <c r="DIQ35" s="13"/>
      <c r="DIR35" s="13"/>
      <c r="DIS35" s="13"/>
      <c r="DIT35" s="13"/>
      <c r="DIU35" s="13"/>
      <c r="DIV35" s="13"/>
      <c r="DIW35" s="13"/>
      <c r="DIX35" s="13"/>
      <c r="DIY35" s="13"/>
      <c r="DIZ35" s="13"/>
      <c r="DJA35" s="13"/>
      <c r="DJB35" s="13"/>
      <c r="DJC35" s="13"/>
      <c r="DJD35" s="13"/>
      <c r="DJE35" s="13"/>
      <c r="DJF35" s="13"/>
      <c r="DJG35" s="13"/>
      <c r="DJH35" s="13"/>
      <c r="DJI35" s="13"/>
      <c r="DJJ35" s="13"/>
      <c r="DJK35" s="13"/>
      <c r="DJL35" s="13"/>
      <c r="DJM35" s="13"/>
      <c r="DJN35" s="13"/>
      <c r="DJO35" s="13"/>
      <c r="DJP35" s="13"/>
      <c r="DJQ35" s="13"/>
      <c r="DJR35" s="13"/>
      <c r="DJS35" s="13"/>
      <c r="DJT35" s="13"/>
      <c r="DJU35" s="13"/>
      <c r="DJV35" s="13"/>
      <c r="DJW35" s="13"/>
      <c r="DJX35" s="13"/>
      <c r="DJY35" s="13"/>
      <c r="DJZ35" s="13"/>
      <c r="DKA35" s="13"/>
      <c r="DKB35" s="13"/>
      <c r="DKC35" s="13"/>
      <c r="DKD35" s="13"/>
      <c r="DKE35" s="13"/>
      <c r="DKF35" s="13"/>
      <c r="DKG35" s="13"/>
      <c r="DKH35" s="13"/>
      <c r="DKI35" s="13"/>
      <c r="DKJ35" s="13"/>
      <c r="DKK35" s="13"/>
      <c r="DKL35" s="13"/>
      <c r="DKM35" s="13"/>
      <c r="DKN35" s="13"/>
      <c r="DKO35" s="13"/>
      <c r="DKP35" s="13"/>
      <c r="DKQ35" s="13"/>
      <c r="DKR35" s="13"/>
      <c r="DKS35" s="13"/>
      <c r="DKT35" s="13"/>
      <c r="DKU35" s="13"/>
      <c r="DKV35" s="13"/>
      <c r="DKW35" s="13"/>
      <c r="DKX35" s="13"/>
      <c r="DKY35" s="13"/>
      <c r="DKZ35" s="13"/>
      <c r="DLA35" s="13"/>
      <c r="DLB35" s="13"/>
      <c r="DLC35" s="13"/>
      <c r="DLD35" s="13"/>
      <c r="DLE35" s="13"/>
      <c r="DLF35" s="13"/>
      <c r="DLG35" s="13"/>
      <c r="DLH35" s="13"/>
      <c r="DLI35" s="13"/>
      <c r="DLJ35" s="13"/>
      <c r="DLK35" s="13"/>
      <c r="DLL35" s="13"/>
      <c r="DLM35" s="13"/>
      <c r="DLN35" s="13"/>
      <c r="DLO35" s="13"/>
      <c r="DLP35" s="13"/>
      <c r="DLQ35" s="13"/>
      <c r="DLR35" s="13"/>
      <c r="DLS35" s="13"/>
      <c r="DLT35" s="13"/>
      <c r="DLU35" s="13"/>
      <c r="DLV35" s="13"/>
      <c r="DLW35" s="13"/>
      <c r="DLX35" s="13"/>
      <c r="DLY35" s="13"/>
      <c r="DLZ35" s="13"/>
      <c r="DMA35" s="13"/>
      <c r="DMB35" s="13"/>
      <c r="DMC35" s="13"/>
      <c r="DMD35" s="13"/>
      <c r="DME35" s="13"/>
      <c r="DMF35" s="13"/>
      <c r="DMG35" s="13"/>
      <c r="DMH35" s="13"/>
      <c r="DMI35" s="13"/>
      <c r="DMJ35" s="13"/>
      <c r="DMK35" s="13"/>
      <c r="DML35" s="13"/>
      <c r="DMM35" s="13"/>
      <c r="DMN35" s="13"/>
      <c r="DMO35" s="13"/>
      <c r="DMP35" s="13"/>
      <c r="DMQ35" s="13"/>
      <c r="DMR35" s="13"/>
      <c r="DMS35" s="13"/>
      <c r="DMT35" s="13"/>
      <c r="DMU35" s="13"/>
      <c r="DMV35" s="13"/>
      <c r="DMW35" s="13"/>
      <c r="DMX35" s="13"/>
      <c r="DMY35" s="13"/>
      <c r="DMZ35" s="13"/>
      <c r="DNA35" s="13"/>
      <c r="DNB35" s="13"/>
      <c r="DNC35" s="13"/>
      <c r="DND35" s="13"/>
      <c r="DNE35" s="13"/>
      <c r="DNF35" s="13"/>
      <c r="DNG35" s="13"/>
      <c r="DNH35" s="13"/>
      <c r="DNI35" s="13"/>
      <c r="DNJ35" s="13"/>
      <c r="DNK35" s="13"/>
      <c r="DNL35" s="13"/>
      <c r="DNM35" s="13"/>
      <c r="DNN35" s="13"/>
      <c r="DNO35" s="13"/>
      <c r="DNP35" s="13"/>
      <c r="DNQ35" s="13"/>
      <c r="DNR35" s="13"/>
      <c r="DNS35" s="13"/>
      <c r="DNT35" s="13"/>
      <c r="DNU35" s="13"/>
      <c r="DNV35" s="13"/>
      <c r="DNW35" s="13"/>
      <c r="DNX35" s="13"/>
      <c r="DNY35" s="13"/>
      <c r="DNZ35" s="13"/>
      <c r="DOA35" s="13"/>
      <c r="DOB35" s="13"/>
      <c r="DOC35" s="13"/>
      <c r="DOD35" s="13"/>
      <c r="DOE35" s="13"/>
      <c r="DOF35" s="13"/>
      <c r="DOG35" s="13"/>
      <c r="DOH35" s="13"/>
      <c r="DOI35" s="13"/>
      <c r="DOJ35" s="13"/>
      <c r="DOK35" s="13"/>
      <c r="DOL35" s="13"/>
      <c r="DOM35" s="13"/>
      <c r="DON35" s="13"/>
      <c r="DOO35" s="13"/>
      <c r="DOP35" s="13"/>
      <c r="DOQ35" s="13"/>
      <c r="DOR35" s="13"/>
      <c r="DOS35" s="13"/>
      <c r="DOT35" s="13"/>
      <c r="DOU35" s="13"/>
      <c r="DOV35" s="13"/>
      <c r="DOW35" s="13"/>
      <c r="DOX35" s="13"/>
      <c r="DOY35" s="13"/>
      <c r="DOZ35" s="13"/>
      <c r="DPA35" s="13"/>
      <c r="DPB35" s="13"/>
      <c r="DPC35" s="13"/>
      <c r="DPD35" s="13"/>
      <c r="DPE35" s="13"/>
      <c r="DPF35" s="13"/>
      <c r="DPG35" s="13"/>
      <c r="DPH35" s="13"/>
      <c r="DPI35" s="13"/>
      <c r="DPJ35" s="13"/>
      <c r="DPK35" s="13"/>
      <c r="DPL35" s="13"/>
      <c r="DPM35" s="13"/>
      <c r="DPN35" s="13"/>
      <c r="DPO35" s="13"/>
      <c r="DPP35" s="13"/>
      <c r="DPQ35" s="13"/>
      <c r="DPR35" s="13"/>
      <c r="DPS35" s="13"/>
      <c r="DPT35" s="13"/>
      <c r="DPU35" s="13"/>
      <c r="DPV35" s="13"/>
      <c r="DPW35" s="13"/>
      <c r="DPX35" s="13"/>
      <c r="DPY35" s="13"/>
      <c r="DPZ35" s="13"/>
      <c r="DQA35" s="13"/>
      <c r="DQB35" s="13"/>
      <c r="DQC35" s="13"/>
      <c r="DQD35" s="13"/>
      <c r="DQE35" s="13"/>
      <c r="DQF35" s="13"/>
      <c r="DQG35" s="13"/>
      <c r="DQH35" s="13"/>
      <c r="DQI35" s="13"/>
      <c r="DQJ35" s="13"/>
      <c r="DQK35" s="13"/>
      <c r="DQL35" s="13"/>
      <c r="DQM35" s="13"/>
      <c r="DQN35" s="13"/>
      <c r="DQO35" s="13"/>
      <c r="DQP35" s="13"/>
      <c r="DQQ35" s="13"/>
      <c r="DQR35" s="13"/>
      <c r="DQS35" s="13"/>
      <c r="DQT35" s="13"/>
      <c r="DQU35" s="13"/>
      <c r="DQV35" s="13"/>
      <c r="DQW35" s="13"/>
      <c r="DQX35" s="13"/>
      <c r="DQY35" s="13"/>
      <c r="DQZ35" s="13"/>
      <c r="DRA35" s="13"/>
      <c r="DRB35" s="13"/>
      <c r="DRC35" s="13"/>
      <c r="DRD35" s="13"/>
      <c r="DRE35" s="13"/>
      <c r="DRF35" s="13"/>
      <c r="DRG35" s="13"/>
      <c r="DRH35" s="13"/>
      <c r="DRI35" s="13"/>
      <c r="DRJ35" s="13"/>
      <c r="DRK35" s="13"/>
      <c r="DRL35" s="13"/>
      <c r="DRM35" s="13"/>
      <c r="DRN35" s="13"/>
      <c r="DRO35" s="13"/>
      <c r="DRP35" s="13"/>
      <c r="DRQ35" s="13"/>
      <c r="DRR35" s="13"/>
      <c r="DRS35" s="13"/>
      <c r="DRT35" s="13"/>
      <c r="DRU35" s="13"/>
      <c r="DRV35" s="13"/>
      <c r="DRW35" s="13"/>
      <c r="DRX35" s="13"/>
      <c r="DRY35" s="13"/>
      <c r="DRZ35" s="13"/>
      <c r="DSA35" s="13"/>
      <c r="DSB35" s="13"/>
      <c r="DSC35" s="13"/>
      <c r="DSD35" s="13"/>
      <c r="DSE35" s="13"/>
      <c r="DSF35" s="13"/>
      <c r="DSG35" s="13"/>
      <c r="DSH35" s="13"/>
      <c r="DSI35" s="13"/>
      <c r="DSJ35" s="13"/>
      <c r="DSK35" s="13"/>
      <c r="DSL35" s="13"/>
      <c r="DSM35" s="13"/>
      <c r="DSN35" s="13"/>
      <c r="DSO35" s="13"/>
      <c r="DSP35" s="13"/>
      <c r="DSQ35" s="13"/>
      <c r="DSR35" s="13"/>
      <c r="DSS35" s="13"/>
      <c r="DST35" s="13"/>
      <c r="DSU35" s="13"/>
      <c r="DSV35" s="13"/>
      <c r="DSW35" s="13"/>
      <c r="DSX35" s="13"/>
      <c r="DSY35" s="13"/>
      <c r="DSZ35" s="13"/>
      <c r="DTA35" s="13"/>
      <c r="DTB35" s="13"/>
      <c r="DTC35" s="13"/>
      <c r="DTD35" s="13"/>
      <c r="DTE35" s="13"/>
      <c r="DTF35" s="13"/>
      <c r="DTG35" s="13"/>
      <c r="DTH35" s="13"/>
      <c r="DTI35" s="13"/>
      <c r="DTJ35" s="13"/>
      <c r="DTK35" s="13"/>
      <c r="DTL35" s="13"/>
      <c r="DTM35" s="13"/>
      <c r="DTN35" s="13"/>
      <c r="DTO35" s="13"/>
      <c r="DTP35" s="13"/>
      <c r="DTQ35" s="13"/>
      <c r="DTR35" s="13"/>
      <c r="DTS35" s="13"/>
      <c r="DTT35" s="13"/>
      <c r="DTU35" s="13"/>
      <c r="DTV35" s="13"/>
      <c r="DTW35" s="13"/>
      <c r="DTX35" s="13"/>
      <c r="DTY35" s="13"/>
      <c r="DTZ35" s="13"/>
      <c r="DUA35" s="13"/>
      <c r="DUB35" s="13"/>
      <c r="DUC35" s="13"/>
      <c r="DUD35" s="13"/>
      <c r="DUE35" s="13"/>
      <c r="DUF35" s="13"/>
      <c r="DUG35" s="13"/>
      <c r="DUH35" s="13"/>
      <c r="DUI35" s="13"/>
      <c r="DUJ35" s="13"/>
      <c r="DUK35" s="13"/>
      <c r="DUL35" s="13"/>
      <c r="DUM35" s="13"/>
      <c r="DUN35" s="13"/>
      <c r="DUO35" s="13"/>
      <c r="DUP35" s="13"/>
      <c r="DUQ35" s="13"/>
      <c r="DUR35" s="13"/>
      <c r="DUS35" s="13"/>
      <c r="DUT35" s="13"/>
      <c r="DUU35" s="13"/>
      <c r="DUV35" s="13"/>
      <c r="DUW35" s="13"/>
      <c r="DUX35" s="13"/>
      <c r="DUY35" s="13"/>
      <c r="DUZ35" s="13"/>
      <c r="DVA35" s="13"/>
      <c r="DVB35" s="13"/>
      <c r="DVC35" s="13"/>
      <c r="DVD35" s="13"/>
      <c r="DVE35" s="13"/>
      <c r="DVF35" s="13"/>
      <c r="DVG35" s="13"/>
      <c r="DVH35" s="13"/>
      <c r="DVI35" s="13"/>
      <c r="DVJ35" s="13"/>
      <c r="DVK35" s="13"/>
      <c r="DVL35" s="13"/>
      <c r="DVM35" s="13"/>
      <c r="DVN35" s="13"/>
      <c r="DVO35" s="13"/>
      <c r="DVP35" s="13"/>
      <c r="DVQ35" s="13"/>
      <c r="DVR35" s="13"/>
      <c r="DVS35" s="13"/>
      <c r="DVT35" s="13"/>
      <c r="DVU35" s="13"/>
      <c r="DVV35" s="13"/>
      <c r="DVW35" s="13"/>
      <c r="DVX35" s="13"/>
      <c r="DVY35" s="13"/>
      <c r="DVZ35" s="13"/>
      <c r="DWA35" s="13"/>
      <c r="DWB35" s="13"/>
      <c r="DWC35" s="13"/>
      <c r="DWD35" s="13"/>
      <c r="DWE35" s="13"/>
      <c r="DWF35" s="13"/>
      <c r="DWG35" s="13"/>
      <c r="DWH35" s="13"/>
      <c r="DWI35" s="13"/>
      <c r="DWJ35" s="13"/>
      <c r="DWK35" s="13"/>
      <c r="DWL35" s="13"/>
      <c r="DWM35" s="13"/>
      <c r="DWN35" s="13"/>
      <c r="DWO35" s="13"/>
      <c r="DWP35" s="13"/>
      <c r="DWQ35" s="13"/>
      <c r="DWR35" s="13"/>
      <c r="DWS35" s="13"/>
      <c r="DWT35" s="13"/>
      <c r="DWU35" s="13"/>
      <c r="DWV35" s="13"/>
      <c r="DWW35" s="13"/>
      <c r="DWX35" s="13"/>
      <c r="DWY35" s="13"/>
      <c r="DWZ35" s="13"/>
      <c r="DXA35" s="13"/>
      <c r="DXB35" s="13"/>
      <c r="DXC35" s="13"/>
      <c r="DXD35" s="13"/>
      <c r="DXE35" s="13"/>
      <c r="DXF35" s="13"/>
      <c r="DXG35" s="13"/>
      <c r="DXH35" s="13"/>
      <c r="DXI35" s="13"/>
      <c r="DXJ35" s="13"/>
      <c r="DXK35" s="13"/>
      <c r="DXL35" s="13"/>
      <c r="DXM35" s="13"/>
      <c r="DXN35" s="13"/>
      <c r="DXO35" s="13"/>
      <c r="DXP35" s="13"/>
      <c r="DXQ35" s="13"/>
      <c r="DXR35" s="13"/>
      <c r="DXS35" s="13"/>
      <c r="DXT35" s="13"/>
      <c r="DXU35" s="13"/>
      <c r="DXV35" s="13"/>
      <c r="DXW35" s="13"/>
      <c r="DXX35" s="13"/>
      <c r="DXY35" s="13"/>
      <c r="DXZ35" s="13"/>
      <c r="DYA35" s="13"/>
      <c r="DYB35" s="13"/>
      <c r="DYC35" s="13"/>
      <c r="DYD35" s="13"/>
      <c r="DYE35" s="13"/>
      <c r="DYF35" s="13"/>
      <c r="DYG35" s="13"/>
      <c r="DYH35" s="13"/>
      <c r="DYI35" s="13"/>
      <c r="DYJ35" s="13"/>
      <c r="DYK35" s="13"/>
      <c r="DYL35" s="13"/>
      <c r="DYM35" s="13"/>
      <c r="DYN35" s="13"/>
      <c r="DYO35" s="13"/>
      <c r="DYP35" s="13"/>
      <c r="DYQ35" s="13"/>
      <c r="DYR35" s="13"/>
      <c r="DYS35" s="13"/>
      <c r="DYT35" s="13"/>
      <c r="DYU35" s="13"/>
      <c r="DYV35" s="13"/>
      <c r="DYW35" s="13"/>
      <c r="DYX35" s="13"/>
      <c r="DYY35" s="13"/>
      <c r="DYZ35" s="13"/>
      <c r="DZA35" s="13"/>
      <c r="DZB35" s="13"/>
      <c r="DZC35" s="13"/>
      <c r="DZD35" s="13"/>
      <c r="DZE35" s="13"/>
      <c r="DZF35" s="13"/>
      <c r="DZG35" s="13"/>
      <c r="DZH35" s="13"/>
      <c r="DZI35" s="13"/>
      <c r="DZJ35" s="13"/>
      <c r="DZK35" s="13"/>
      <c r="DZL35" s="13"/>
      <c r="DZM35" s="13"/>
      <c r="DZN35" s="13"/>
      <c r="DZO35" s="13"/>
      <c r="DZP35" s="13"/>
      <c r="DZQ35" s="13"/>
      <c r="DZR35" s="13"/>
      <c r="DZS35" s="13"/>
      <c r="DZT35" s="13"/>
      <c r="DZU35" s="13"/>
      <c r="DZV35" s="13"/>
      <c r="DZW35" s="13"/>
      <c r="DZX35" s="13"/>
      <c r="DZY35" s="13"/>
      <c r="DZZ35" s="13"/>
      <c r="EAA35" s="13"/>
      <c r="EAB35" s="13"/>
      <c r="EAC35" s="13"/>
      <c r="EAD35" s="13"/>
      <c r="EAE35" s="13"/>
      <c r="EAF35" s="13"/>
      <c r="EAG35" s="13"/>
      <c r="EAH35" s="13"/>
      <c r="EAI35" s="13"/>
      <c r="EAJ35" s="13"/>
      <c r="EAK35" s="13"/>
      <c r="EAL35" s="13"/>
      <c r="EAM35" s="13"/>
      <c r="EAN35" s="13"/>
      <c r="EAO35" s="13"/>
      <c r="EAP35" s="13"/>
      <c r="EAQ35" s="13"/>
      <c r="EAR35" s="13"/>
      <c r="EAS35" s="13"/>
      <c r="EAT35" s="13"/>
      <c r="EAU35" s="13"/>
      <c r="EAV35" s="13"/>
      <c r="EAW35" s="13"/>
      <c r="EAX35" s="13"/>
      <c r="EAY35" s="13"/>
      <c r="EAZ35" s="13"/>
      <c r="EBA35" s="13"/>
      <c r="EBB35" s="13"/>
      <c r="EBC35" s="13"/>
      <c r="EBD35" s="13"/>
      <c r="EBE35" s="13"/>
      <c r="EBF35" s="13"/>
      <c r="EBG35" s="13"/>
      <c r="EBH35" s="13"/>
      <c r="EBI35" s="13"/>
      <c r="EBJ35" s="13"/>
      <c r="EBK35" s="13"/>
      <c r="EBL35" s="13"/>
      <c r="EBM35" s="13"/>
      <c r="EBN35" s="13"/>
      <c r="EBO35" s="13"/>
      <c r="EBP35" s="13"/>
      <c r="EBQ35" s="13"/>
      <c r="EBR35" s="13"/>
      <c r="EBS35" s="13"/>
      <c r="EBT35" s="13"/>
      <c r="EBU35" s="13"/>
      <c r="EBV35" s="13"/>
      <c r="EBW35" s="13"/>
      <c r="EBX35" s="13"/>
      <c r="EBY35" s="13"/>
      <c r="EBZ35" s="13"/>
      <c r="ECA35" s="13"/>
      <c r="ECB35" s="13"/>
      <c r="ECC35" s="13"/>
      <c r="ECD35" s="13"/>
      <c r="ECE35" s="13"/>
      <c r="ECF35" s="13"/>
      <c r="ECG35" s="13"/>
      <c r="ECH35" s="13"/>
      <c r="ECI35" s="13"/>
      <c r="ECJ35" s="13"/>
      <c r="ECK35" s="13"/>
      <c r="ECL35" s="13"/>
      <c r="ECM35" s="13"/>
      <c r="ECN35" s="13"/>
      <c r="ECO35" s="13"/>
      <c r="ECP35" s="13"/>
      <c r="ECQ35" s="13"/>
      <c r="ECR35" s="13"/>
      <c r="ECS35" s="13"/>
      <c r="ECT35" s="13"/>
      <c r="ECU35" s="13"/>
      <c r="ECV35" s="13"/>
      <c r="ECW35" s="13"/>
      <c r="ECX35" s="13"/>
      <c r="ECY35" s="13"/>
      <c r="ECZ35" s="13"/>
      <c r="EDA35" s="13"/>
      <c r="EDB35" s="13"/>
      <c r="EDC35" s="13"/>
      <c r="EDD35" s="13"/>
      <c r="EDE35" s="13"/>
      <c r="EDF35" s="13"/>
      <c r="EDG35" s="13"/>
      <c r="EDH35" s="13"/>
      <c r="EDI35" s="13"/>
      <c r="EDJ35" s="13"/>
      <c r="EDK35" s="13"/>
      <c r="EDL35" s="13"/>
      <c r="EDM35" s="13"/>
      <c r="EDN35" s="13"/>
      <c r="EDO35" s="13"/>
      <c r="EDP35" s="13"/>
      <c r="EDQ35" s="13"/>
      <c r="EDR35" s="13"/>
      <c r="EDS35" s="13"/>
      <c r="EDT35" s="13"/>
      <c r="EDU35" s="13"/>
      <c r="EDV35" s="13"/>
      <c r="EDW35" s="13"/>
      <c r="EDX35" s="13"/>
      <c r="EDY35" s="13"/>
      <c r="EDZ35" s="13"/>
      <c r="EEA35" s="13"/>
      <c r="EEB35" s="13"/>
      <c r="EEC35" s="13"/>
      <c r="EED35" s="13"/>
      <c r="EEE35" s="13"/>
      <c r="EEF35" s="13"/>
      <c r="EEG35" s="13"/>
      <c r="EEH35" s="13"/>
      <c r="EEI35" s="13"/>
      <c r="EEJ35" s="13"/>
      <c r="EEK35" s="13"/>
      <c r="EEL35" s="13"/>
      <c r="EEM35" s="13"/>
      <c r="EEN35" s="13"/>
      <c r="EEO35" s="13"/>
      <c r="EEP35" s="13"/>
      <c r="EEQ35" s="13"/>
      <c r="EER35" s="13"/>
      <c r="EES35" s="13"/>
      <c r="EET35" s="13"/>
      <c r="EEU35" s="13"/>
      <c r="EEV35" s="13"/>
      <c r="EEW35" s="13"/>
      <c r="EEX35" s="13"/>
      <c r="EEY35" s="13"/>
      <c r="EEZ35" s="13"/>
      <c r="EFA35" s="13"/>
      <c r="EFB35" s="13"/>
      <c r="EFC35" s="13"/>
      <c r="EFD35" s="13"/>
      <c r="EFE35" s="13"/>
      <c r="EFF35" s="13"/>
      <c r="EFG35" s="13"/>
      <c r="EFH35" s="13"/>
      <c r="EFI35" s="13"/>
      <c r="EFJ35" s="13"/>
      <c r="EFK35" s="13"/>
      <c r="EFL35" s="13"/>
      <c r="EFM35" s="13"/>
      <c r="EFN35" s="13"/>
      <c r="EFO35" s="13"/>
      <c r="EFP35" s="13"/>
      <c r="EFQ35" s="13"/>
      <c r="EFR35" s="13"/>
      <c r="EFS35" s="13"/>
      <c r="EFT35" s="13"/>
      <c r="EFU35" s="13"/>
      <c r="EFV35" s="13"/>
      <c r="EFW35" s="13"/>
      <c r="EFX35" s="13"/>
      <c r="EFY35" s="13"/>
      <c r="EFZ35" s="13"/>
      <c r="EGA35" s="13"/>
      <c r="EGB35" s="13"/>
      <c r="EGC35" s="13"/>
      <c r="EGD35" s="13"/>
      <c r="EGE35" s="13"/>
      <c r="EGF35" s="13"/>
      <c r="EGG35" s="13"/>
      <c r="EGH35" s="13"/>
      <c r="EGI35" s="13"/>
      <c r="EGJ35" s="13"/>
      <c r="EGK35" s="13"/>
      <c r="EGL35" s="13"/>
      <c r="EGM35" s="13"/>
      <c r="EGN35" s="13"/>
      <c r="EGO35" s="13"/>
      <c r="EGP35" s="13"/>
      <c r="EGQ35" s="13"/>
      <c r="EGR35" s="13"/>
      <c r="EGS35" s="13"/>
      <c r="EGT35" s="13"/>
      <c r="EGU35" s="13"/>
      <c r="EGV35" s="13"/>
      <c r="EGW35" s="13"/>
      <c r="EGX35" s="13"/>
      <c r="EGY35" s="13"/>
      <c r="EGZ35" s="13"/>
      <c r="EHA35" s="13"/>
      <c r="EHB35" s="13"/>
      <c r="EHC35" s="13"/>
      <c r="EHD35" s="13"/>
      <c r="EHE35" s="13"/>
      <c r="EHF35" s="13"/>
      <c r="EHG35" s="13"/>
      <c r="EHH35" s="13"/>
      <c r="EHI35" s="13"/>
      <c r="EHJ35" s="13"/>
      <c r="EHK35" s="13"/>
      <c r="EHL35" s="13"/>
      <c r="EHM35" s="13"/>
      <c r="EHN35" s="13"/>
      <c r="EHO35" s="13"/>
      <c r="EHP35" s="13"/>
      <c r="EHQ35" s="13"/>
      <c r="EHR35" s="13"/>
      <c r="EHS35" s="13"/>
      <c r="EHT35" s="13"/>
      <c r="EHU35" s="13"/>
      <c r="EHV35" s="13"/>
      <c r="EHW35" s="13"/>
      <c r="EHX35" s="13"/>
      <c r="EHY35" s="13"/>
      <c r="EHZ35" s="13"/>
      <c r="EIA35" s="13"/>
      <c r="EIB35" s="13"/>
      <c r="EIC35" s="13"/>
      <c r="EID35" s="13"/>
      <c r="EIE35" s="13"/>
      <c r="EIF35" s="13"/>
      <c r="EIG35" s="13"/>
      <c r="EIH35" s="13"/>
      <c r="EII35" s="13"/>
      <c r="EIJ35" s="13"/>
      <c r="EIK35" s="13"/>
      <c r="EIL35" s="13"/>
      <c r="EIM35" s="13"/>
      <c r="EIN35" s="13"/>
      <c r="EIO35" s="13"/>
      <c r="EIP35" s="13"/>
      <c r="EIQ35" s="13"/>
      <c r="EIR35" s="13"/>
      <c r="EIS35" s="13"/>
      <c r="EIT35" s="13"/>
      <c r="EIU35" s="13"/>
      <c r="EIV35" s="13"/>
      <c r="EIW35" s="13"/>
      <c r="EIX35" s="13"/>
      <c r="EIY35" s="13"/>
      <c r="EIZ35" s="13"/>
      <c r="EJA35" s="13"/>
      <c r="EJB35" s="13"/>
      <c r="EJC35" s="13"/>
      <c r="EJD35" s="13"/>
      <c r="EJE35" s="13"/>
      <c r="EJF35" s="13"/>
      <c r="EJG35" s="13"/>
      <c r="EJH35" s="13"/>
      <c r="EJI35" s="13"/>
      <c r="EJJ35" s="13"/>
      <c r="EJK35" s="13"/>
      <c r="EJL35" s="13"/>
      <c r="EJM35" s="13"/>
      <c r="EJN35" s="13"/>
      <c r="EJO35" s="13"/>
      <c r="EJP35" s="13"/>
      <c r="EJQ35" s="13"/>
      <c r="EJR35" s="13"/>
      <c r="EJS35" s="13"/>
      <c r="EJT35" s="13"/>
      <c r="EJU35" s="13"/>
      <c r="EJV35" s="13"/>
      <c r="EJW35" s="13"/>
      <c r="EJX35" s="13"/>
      <c r="EJY35" s="13"/>
      <c r="EJZ35" s="13"/>
      <c r="EKA35" s="13"/>
      <c r="EKB35" s="13"/>
      <c r="EKC35" s="13"/>
      <c r="EKD35" s="13"/>
      <c r="EKE35" s="13"/>
      <c r="EKF35" s="13"/>
      <c r="EKG35" s="13"/>
      <c r="EKH35" s="13"/>
      <c r="EKI35" s="13"/>
      <c r="EKJ35" s="13"/>
      <c r="EKK35" s="13"/>
      <c r="EKL35" s="13"/>
      <c r="EKM35" s="13"/>
      <c r="EKN35" s="13"/>
      <c r="EKO35" s="13"/>
      <c r="EKP35" s="13"/>
      <c r="EKQ35" s="13"/>
      <c r="EKR35" s="13"/>
      <c r="EKS35" s="13"/>
      <c r="EKT35" s="13"/>
      <c r="EKU35" s="13"/>
      <c r="EKV35" s="13"/>
      <c r="EKW35" s="13"/>
      <c r="EKX35" s="13"/>
      <c r="EKY35" s="13"/>
      <c r="EKZ35" s="13"/>
      <c r="ELA35" s="13"/>
      <c r="ELB35" s="13"/>
      <c r="ELC35" s="13"/>
      <c r="ELD35" s="13"/>
      <c r="ELE35" s="13"/>
      <c r="ELF35" s="13"/>
      <c r="ELG35" s="13"/>
      <c r="ELH35" s="13"/>
      <c r="ELI35" s="13"/>
      <c r="ELJ35" s="13"/>
      <c r="ELK35" s="13"/>
      <c r="ELL35" s="13"/>
      <c r="ELM35" s="13"/>
      <c r="ELN35" s="13"/>
      <c r="ELO35" s="13"/>
      <c r="ELP35" s="13"/>
      <c r="ELQ35" s="13"/>
      <c r="ELR35" s="13"/>
      <c r="ELS35" s="13"/>
      <c r="ELT35" s="13"/>
      <c r="ELU35" s="13"/>
      <c r="ELV35" s="13"/>
      <c r="ELW35" s="13"/>
      <c r="ELX35" s="13"/>
      <c r="ELY35" s="13"/>
      <c r="ELZ35" s="13"/>
      <c r="EMA35" s="13"/>
      <c r="EMB35" s="13"/>
      <c r="EMC35" s="13"/>
      <c r="EMD35" s="13"/>
      <c r="EME35" s="13"/>
      <c r="EMF35" s="13"/>
      <c r="EMG35" s="13"/>
      <c r="EMH35" s="13"/>
      <c r="EMI35" s="13"/>
      <c r="EMJ35" s="13"/>
      <c r="EMK35" s="13"/>
      <c r="EML35" s="13"/>
      <c r="EMM35" s="13"/>
      <c r="EMN35" s="13"/>
      <c r="EMO35" s="13"/>
      <c r="EMP35" s="13"/>
      <c r="EMQ35" s="13"/>
      <c r="EMR35" s="13"/>
      <c r="EMS35" s="13"/>
      <c r="EMT35" s="13"/>
      <c r="EMU35" s="13"/>
      <c r="EMV35" s="13"/>
      <c r="EMW35" s="13"/>
      <c r="EMX35" s="13"/>
      <c r="EMY35" s="13"/>
      <c r="EMZ35" s="13"/>
      <c r="ENA35" s="13"/>
      <c r="ENB35" s="13"/>
      <c r="ENC35" s="13"/>
      <c r="END35" s="13"/>
      <c r="ENE35" s="13"/>
      <c r="ENF35" s="13"/>
      <c r="ENG35" s="13"/>
      <c r="ENH35" s="13"/>
      <c r="ENI35" s="13"/>
      <c r="ENJ35" s="13"/>
      <c r="ENK35" s="13"/>
      <c r="ENL35" s="13"/>
      <c r="ENM35" s="13"/>
      <c r="ENN35" s="13"/>
      <c r="ENO35" s="13"/>
      <c r="ENP35" s="13"/>
      <c r="ENQ35" s="13"/>
      <c r="ENR35" s="13"/>
      <c r="ENS35" s="13"/>
      <c r="ENT35" s="13"/>
      <c r="ENU35" s="13"/>
      <c r="ENV35" s="13"/>
      <c r="ENW35" s="13"/>
      <c r="ENX35" s="13"/>
      <c r="ENY35" s="13"/>
      <c r="ENZ35" s="13"/>
      <c r="EOA35" s="13"/>
      <c r="EOB35" s="13"/>
      <c r="EOC35" s="13"/>
      <c r="EOD35" s="13"/>
      <c r="EOE35" s="13"/>
      <c r="EOF35" s="13"/>
      <c r="EOG35" s="13"/>
      <c r="EOH35" s="13"/>
      <c r="EOI35" s="13"/>
      <c r="EOJ35" s="13"/>
      <c r="EOK35" s="13"/>
      <c r="EOL35" s="13"/>
      <c r="EOM35" s="13"/>
      <c r="EON35" s="13"/>
      <c r="EOO35" s="13"/>
      <c r="EOP35" s="13"/>
      <c r="EOQ35" s="13"/>
      <c r="EOR35" s="13"/>
      <c r="EOS35" s="13"/>
      <c r="EOT35" s="13"/>
      <c r="EOU35" s="13"/>
      <c r="EOV35" s="13"/>
      <c r="EOW35" s="13"/>
      <c r="EOX35" s="13"/>
      <c r="EOY35" s="13"/>
      <c r="EOZ35" s="13"/>
      <c r="EPA35" s="13"/>
      <c r="EPB35" s="13"/>
      <c r="EPC35" s="13"/>
      <c r="EPD35" s="13"/>
      <c r="EPE35" s="13"/>
      <c r="EPF35" s="13"/>
      <c r="EPG35" s="13"/>
      <c r="EPH35" s="13"/>
      <c r="EPI35" s="13"/>
      <c r="EPJ35" s="13"/>
      <c r="EPK35" s="13"/>
      <c r="EPL35" s="13"/>
      <c r="EPM35" s="13"/>
      <c r="EPN35" s="13"/>
      <c r="EPO35" s="13"/>
      <c r="EPP35" s="13"/>
      <c r="EPQ35" s="13"/>
      <c r="EPR35" s="13"/>
      <c r="EPS35" s="13"/>
      <c r="EPT35" s="13"/>
      <c r="EPU35" s="13"/>
      <c r="EPV35" s="13"/>
      <c r="EPW35" s="13"/>
      <c r="EPX35" s="13"/>
      <c r="EPY35" s="13"/>
      <c r="EPZ35" s="13"/>
      <c r="EQA35" s="13"/>
      <c r="EQB35" s="13"/>
      <c r="EQC35" s="13"/>
      <c r="EQD35" s="13"/>
      <c r="EQE35" s="13"/>
      <c r="EQF35" s="13"/>
      <c r="EQG35" s="13"/>
      <c r="EQH35" s="13"/>
      <c r="EQI35" s="13"/>
      <c r="EQJ35" s="13"/>
      <c r="EQK35" s="13"/>
      <c r="EQL35" s="13"/>
      <c r="EQM35" s="13"/>
      <c r="EQN35" s="13"/>
      <c r="EQO35" s="13"/>
      <c r="EQP35" s="13"/>
      <c r="EQQ35" s="13"/>
      <c r="EQR35" s="13"/>
      <c r="EQS35" s="13"/>
      <c r="EQT35" s="13"/>
      <c r="EQU35" s="13"/>
      <c r="EQV35" s="13"/>
      <c r="EQW35" s="13"/>
      <c r="EQX35" s="13"/>
      <c r="EQY35" s="13"/>
      <c r="EQZ35" s="13"/>
      <c r="ERA35" s="13"/>
      <c r="ERB35" s="13"/>
      <c r="ERC35" s="13"/>
      <c r="ERD35" s="13"/>
      <c r="ERE35" s="13"/>
      <c r="ERF35" s="13"/>
      <c r="ERG35" s="13"/>
      <c r="ERH35" s="13"/>
      <c r="ERI35" s="13"/>
      <c r="ERJ35" s="13"/>
      <c r="ERK35" s="13"/>
      <c r="ERL35" s="13"/>
      <c r="ERM35" s="13"/>
      <c r="ERN35" s="13"/>
      <c r="ERO35" s="13"/>
      <c r="ERP35" s="13"/>
      <c r="ERQ35" s="13"/>
      <c r="ERR35" s="13"/>
      <c r="ERS35" s="13"/>
      <c r="ERT35" s="13"/>
      <c r="ERU35" s="13"/>
      <c r="ERV35" s="13"/>
      <c r="ERW35" s="13"/>
      <c r="ERX35" s="13"/>
      <c r="ERY35" s="13"/>
      <c r="ERZ35" s="13"/>
      <c r="ESA35" s="13"/>
      <c r="ESB35" s="13"/>
      <c r="ESC35" s="13"/>
      <c r="ESD35" s="13"/>
      <c r="ESE35" s="13"/>
      <c r="ESF35" s="13"/>
      <c r="ESG35" s="13"/>
      <c r="ESH35" s="13"/>
      <c r="ESI35" s="13"/>
      <c r="ESJ35" s="13"/>
      <c r="ESK35" s="13"/>
      <c r="ESL35" s="13"/>
      <c r="ESM35" s="13"/>
      <c r="ESN35" s="13"/>
      <c r="ESO35" s="13"/>
      <c r="ESP35" s="13"/>
      <c r="ESQ35" s="13"/>
      <c r="ESR35" s="13"/>
      <c r="ESS35" s="13"/>
      <c r="EST35" s="13"/>
      <c r="ESU35" s="13"/>
      <c r="ESV35" s="13"/>
      <c r="ESW35" s="13"/>
      <c r="ESX35" s="13"/>
      <c r="ESY35" s="13"/>
      <c r="ESZ35" s="13"/>
      <c r="ETA35" s="13"/>
      <c r="ETB35" s="13"/>
      <c r="ETC35" s="13"/>
      <c r="ETD35" s="13"/>
      <c r="ETE35" s="13"/>
      <c r="ETF35" s="13"/>
      <c r="ETG35" s="13"/>
      <c r="ETH35" s="13"/>
      <c r="ETI35" s="13"/>
      <c r="ETJ35" s="13"/>
      <c r="ETK35" s="13"/>
      <c r="ETL35" s="13"/>
      <c r="ETM35" s="13"/>
      <c r="ETN35" s="13"/>
      <c r="ETO35" s="13"/>
      <c r="ETP35" s="13"/>
      <c r="ETQ35" s="13"/>
      <c r="ETR35" s="13"/>
      <c r="ETS35" s="13"/>
      <c r="ETT35" s="13"/>
      <c r="ETU35" s="13"/>
      <c r="ETV35" s="13"/>
      <c r="ETW35" s="13"/>
      <c r="ETX35" s="13"/>
      <c r="ETY35" s="13"/>
      <c r="ETZ35" s="13"/>
      <c r="EUA35" s="13"/>
      <c r="EUB35" s="13"/>
      <c r="EUC35" s="13"/>
      <c r="EUD35" s="13"/>
      <c r="EUE35" s="13"/>
      <c r="EUF35" s="13"/>
      <c r="EUG35" s="13"/>
      <c r="EUH35" s="13"/>
      <c r="EUI35" s="13"/>
      <c r="EUJ35" s="13"/>
      <c r="EUK35" s="13"/>
      <c r="EUL35" s="13"/>
      <c r="EUM35" s="13"/>
      <c r="EUN35" s="13"/>
      <c r="EUO35" s="13"/>
      <c r="EUP35" s="13"/>
      <c r="EUQ35" s="13"/>
      <c r="EUR35" s="13"/>
      <c r="EUS35" s="13"/>
      <c r="EUT35" s="13"/>
      <c r="EUU35" s="13"/>
      <c r="EUV35" s="13"/>
      <c r="EUW35" s="13"/>
      <c r="EUX35" s="13"/>
      <c r="EUY35" s="13"/>
      <c r="EUZ35" s="13"/>
      <c r="EVA35" s="13"/>
      <c r="EVB35" s="13"/>
      <c r="EVC35" s="13"/>
      <c r="EVD35" s="13"/>
      <c r="EVE35" s="13"/>
      <c r="EVF35" s="13"/>
      <c r="EVG35" s="13"/>
      <c r="EVH35" s="13"/>
      <c r="EVI35" s="13"/>
      <c r="EVJ35" s="13"/>
      <c r="EVK35" s="13"/>
      <c r="EVL35" s="13"/>
      <c r="EVM35" s="13"/>
      <c r="EVN35" s="13"/>
      <c r="EVO35" s="13"/>
      <c r="EVP35" s="13"/>
      <c r="EVQ35" s="13"/>
      <c r="EVR35" s="13"/>
      <c r="EVS35" s="13"/>
      <c r="EVT35" s="13"/>
      <c r="EVU35" s="13"/>
      <c r="EVV35" s="13"/>
      <c r="EVW35" s="13"/>
      <c r="EVX35" s="13"/>
      <c r="EVY35" s="13"/>
      <c r="EVZ35" s="13"/>
      <c r="EWA35" s="13"/>
      <c r="EWB35" s="13"/>
      <c r="EWC35" s="13"/>
      <c r="EWD35" s="13"/>
      <c r="EWE35" s="13"/>
      <c r="EWF35" s="13"/>
      <c r="EWG35" s="13"/>
      <c r="EWH35" s="13"/>
      <c r="EWI35" s="13"/>
      <c r="EWJ35" s="13"/>
      <c r="EWK35" s="13"/>
      <c r="EWL35" s="13"/>
      <c r="EWM35" s="13"/>
      <c r="EWN35" s="13"/>
      <c r="EWO35" s="13"/>
      <c r="EWP35" s="13"/>
      <c r="EWQ35" s="13"/>
      <c r="EWR35" s="13"/>
      <c r="EWS35" s="13"/>
      <c r="EWT35" s="13"/>
      <c r="EWU35" s="13"/>
      <c r="EWV35" s="13"/>
      <c r="EWW35" s="13"/>
      <c r="EWX35" s="13"/>
      <c r="EWY35" s="13"/>
      <c r="EWZ35" s="13"/>
      <c r="EXA35" s="13"/>
      <c r="EXB35" s="13"/>
      <c r="EXC35" s="13"/>
      <c r="EXD35" s="13"/>
      <c r="EXE35" s="13"/>
      <c r="EXF35" s="13"/>
      <c r="EXG35" s="13"/>
      <c r="EXH35" s="13"/>
      <c r="EXI35" s="13"/>
      <c r="EXJ35" s="13"/>
      <c r="EXK35" s="13"/>
      <c r="EXL35" s="13"/>
      <c r="EXM35" s="13"/>
      <c r="EXN35" s="13"/>
      <c r="EXO35" s="13"/>
      <c r="EXP35" s="13"/>
      <c r="EXQ35" s="13"/>
      <c r="EXR35" s="13"/>
      <c r="EXS35" s="13"/>
      <c r="EXT35" s="13"/>
      <c r="EXU35" s="13"/>
      <c r="EXV35" s="13"/>
      <c r="EXW35" s="13"/>
      <c r="EXX35" s="13"/>
      <c r="EXY35" s="13"/>
      <c r="EXZ35" s="13"/>
      <c r="EYA35" s="13"/>
      <c r="EYB35" s="13"/>
      <c r="EYC35" s="13"/>
      <c r="EYD35" s="13"/>
      <c r="EYE35" s="13"/>
      <c r="EYF35" s="13"/>
      <c r="EYG35" s="13"/>
      <c r="EYH35" s="13"/>
      <c r="EYI35" s="13"/>
      <c r="EYJ35" s="13"/>
      <c r="EYK35" s="13"/>
      <c r="EYL35" s="13"/>
      <c r="EYM35" s="13"/>
      <c r="EYN35" s="13"/>
      <c r="EYO35" s="13"/>
      <c r="EYP35" s="13"/>
      <c r="EYQ35" s="13"/>
      <c r="EYR35" s="13"/>
      <c r="EYS35" s="13"/>
      <c r="EYT35" s="13"/>
      <c r="EYU35" s="13"/>
      <c r="EYV35" s="13"/>
      <c r="EYW35" s="13"/>
      <c r="EYX35" s="13"/>
      <c r="EYY35" s="13"/>
      <c r="EYZ35" s="13"/>
      <c r="EZA35" s="13"/>
      <c r="EZB35" s="13"/>
      <c r="EZC35" s="13"/>
      <c r="EZD35" s="13"/>
      <c r="EZE35" s="13"/>
      <c r="EZF35" s="13"/>
      <c r="EZG35" s="13"/>
      <c r="EZH35" s="13"/>
      <c r="EZI35" s="13"/>
      <c r="EZJ35" s="13"/>
      <c r="EZK35" s="13"/>
      <c r="EZL35" s="13"/>
      <c r="EZM35" s="13"/>
      <c r="EZN35" s="13"/>
      <c r="EZO35" s="13"/>
      <c r="EZP35" s="13"/>
      <c r="EZQ35" s="13"/>
      <c r="EZR35" s="13"/>
      <c r="EZS35" s="13"/>
      <c r="EZT35" s="13"/>
      <c r="EZU35" s="13"/>
      <c r="EZV35" s="13"/>
      <c r="EZW35" s="13"/>
      <c r="EZX35" s="13"/>
      <c r="EZY35" s="13"/>
      <c r="EZZ35" s="13"/>
      <c r="FAA35" s="13"/>
      <c r="FAB35" s="13"/>
      <c r="FAC35" s="13"/>
      <c r="FAD35" s="13"/>
      <c r="FAE35" s="13"/>
      <c r="FAF35" s="13"/>
      <c r="FAG35" s="13"/>
      <c r="FAH35" s="13"/>
      <c r="FAI35" s="13"/>
      <c r="FAJ35" s="13"/>
      <c r="FAK35" s="13"/>
      <c r="FAL35" s="13"/>
      <c r="FAM35" s="13"/>
      <c r="FAN35" s="13"/>
      <c r="FAO35" s="13"/>
      <c r="FAP35" s="13"/>
      <c r="FAQ35" s="13"/>
      <c r="FAR35" s="13"/>
      <c r="FAS35" s="13"/>
      <c r="FAT35" s="13"/>
      <c r="FAU35" s="13"/>
      <c r="FAV35" s="13"/>
      <c r="FAW35" s="13"/>
      <c r="FAX35" s="13"/>
      <c r="FAY35" s="13"/>
      <c r="FAZ35" s="13"/>
      <c r="FBA35" s="13"/>
      <c r="FBB35" s="13"/>
      <c r="FBC35" s="13"/>
      <c r="FBD35" s="13"/>
      <c r="FBE35" s="13"/>
      <c r="FBF35" s="13"/>
      <c r="FBG35" s="13"/>
      <c r="FBH35" s="13"/>
      <c r="FBI35" s="13"/>
      <c r="FBJ35" s="13"/>
      <c r="FBK35" s="13"/>
      <c r="FBL35" s="13"/>
      <c r="FBM35" s="13"/>
      <c r="FBN35" s="13"/>
      <c r="FBO35" s="13"/>
      <c r="FBP35" s="13"/>
      <c r="FBQ35" s="13"/>
      <c r="FBR35" s="13"/>
      <c r="FBS35" s="13"/>
      <c r="FBT35" s="13"/>
      <c r="FBU35" s="13"/>
      <c r="FBV35" s="13"/>
      <c r="FBW35" s="13"/>
      <c r="FBX35" s="13"/>
      <c r="FBY35" s="13"/>
      <c r="FBZ35" s="13"/>
      <c r="FCA35" s="13"/>
      <c r="FCB35" s="13"/>
      <c r="FCC35" s="13"/>
      <c r="FCD35" s="13"/>
      <c r="FCE35" s="13"/>
      <c r="FCF35" s="13"/>
      <c r="FCG35" s="13"/>
      <c r="FCH35" s="13"/>
      <c r="FCI35" s="13"/>
      <c r="FCJ35" s="13"/>
      <c r="FCK35" s="13"/>
      <c r="FCL35" s="13"/>
      <c r="FCM35" s="13"/>
      <c r="FCN35" s="13"/>
      <c r="FCO35" s="13"/>
      <c r="FCP35" s="13"/>
      <c r="FCQ35" s="13"/>
      <c r="FCR35" s="13"/>
      <c r="FCS35" s="13"/>
      <c r="FCT35" s="13"/>
      <c r="FCU35" s="13"/>
      <c r="FCV35" s="13"/>
      <c r="FCW35" s="13"/>
      <c r="FCX35" s="13"/>
      <c r="FCY35" s="13"/>
      <c r="FCZ35" s="13"/>
      <c r="FDA35" s="13"/>
      <c r="FDB35" s="13"/>
      <c r="FDC35" s="13"/>
      <c r="FDD35" s="13"/>
      <c r="FDE35" s="13"/>
      <c r="FDF35" s="13"/>
      <c r="FDG35" s="13"/>
      <c r="FDH35" s="13"/>
      <c r="FDI35" s="13"/>
      <c r="FDJ35" s="13"/>
      <c r="FDK35" s="13"/>
      <c r="FDL35" s="13"/>
      <c r="FDM35" s="13"/>
      <c r="FDN35" s="13"/>
      <c r="FDO35" s="13"/>
      <c r="FDP35" s="13"/>
      <c r="FDQ35" s="13"/>
      <c r="FDR35" s="13"/>
      <c r="FDS35" s="13"/>
      <c r="FDT35" s="13"/>
      <c r="FDU35" s="13"/>
      <c r="FDV35" s="13"/>
      <c r="FDW35" s="13"/>
      <c r="FDX35" s="13"/>
      <c r="FDY35" s="13"/>
      <c r="FDZ35" s="13"/>
      <c r="FEA35" s="13"/>
      <c r="FEB35" s="13"/>
      <c r="FEC35" s="13"/>
      <c r="FED35" s="13"/>
      <c r="FEE35" s="13"/>
      <c r="FEF35" s="13"/>
      <c r="FEG35" s="13"/>
      <c r="FEH35" s="13"/>
      <c r="FEI35" s="13"/>
      <c r="FEJ35" s="13"/>
      <c r="FEK35" s="13"/>
      <c r="FEL35" s="13"/>
      <c r="FEM35" s="13"/>
      <c r="FEN35" s="13"/>
      <c r="FEO35" s="13"/>
      <c r="FEP35" s="13"/>
      <c r="FEQ35" s="13"/>
      <c r="FER35" s="13"/>
      <c r="FES35" s="13"/>
      <c r="FET35" s="13"/>
      <c r="FEU35" s="13"/>
      <c r="FEV35" s="13"/>
      <c r="FEW35" s="13"/>
      <c r="FEX35" s="13"/>
      <c r="FEY35" s="13"/>
      <c r="FEZ35" s="13"/>
      <c r="FFA35" s="13"/>
      <c r="FFB35" s="13"/>
      <c r="FFC35" s="13"/>
      <c r="FFD35" s="13"/>
      <c r="FFE35" s="13"/>
      <c r="FFF35" s="13"/>
      <c r="FFG35" s="13"/>
      <c r="FFH35" s="13"/>
      <c r="FFI35" s="13"/>
      <c r="FFJ35" s="13"/>
      <c r="FFK35" s="13"/>
      <c r="FFL35" s="13"/>
      <c r="FFM35" s="13"/>
      <c r="FFN35" s="13"/>
      <c r="FFO35" s="13"/>
      <c r="FFP35" s="13"/>
      <c r="FFQ35" s="13"/>
      <c r="FFR35" s="13"/>
      <c r="FFS35" s="13"/>
      <c r="FFT35" s="13"/>
      <c r="FFU35" s="13"/>
      <c r="FFV35" s="13"/>
      <c r="FFW35" s="13"/>
      <c r="FFX35" s="13"/>
      <c r="FFY35" s="13"/>
      <c r="FFZ35" s="13"/>
      <c r="FGA35" s="13"/>
      <c r="FGB35" s="13"/>
      <c r="FGC35" s="13"/>
      <c r="FGD35" s="13"/>
      <c r="FGE35" s="13"/>
      <c r="FGF35" s="13"/>
      <c r="FGG35" s="13"/>
      <c r="FGH35" s="13"/>
      <c r="FGI35" s="13"/>
      <c r="FGJ35" s="13"/>
      <c r="FGK35" s="13"/>
      <c r="FGL35" s="13"/>
      <c r="FGM35" s="13"/>
      <c r="FGN35" s="13"/>
      <c r="FGO35" s="13"/>
      <c r="FGP35" s="13"/>
      <c r="FGQ35" s="13"/>
      <c r="FGR35" s="13"/>
      <c r="FGS35" s="13"/>
      <c r="FGT35" s="13"/>
      <c r="FGU35" s="13"/>
      <c r="FGV35" s="13"/>
      <c r="FGW35" s="13"/>
      <c r="FGX35" s="13"/>
      <c r="FGY35" s="13"/>
      <c r="FGZ35" s="13"/>
      <c r="FHA35" s="13"/>
      <c r="FHB35" s="13"/>
      <c r="FHC35" s="13"/>
      <c r="FHD35" s="13"/>
      <c r="FHE35" s="13"/>
      <c r="FHF35" s="13"/>
      <c r="FHG35" s="13"/>
      <c r="FHH35" s="13"/>
      <c r="FHI35" s="13"/>
      <c r="FHJ35" s="13"/>
      <c r="FHK35" s="13"/>
      <c r="FHL35" s="13"/>
      <c r="FHM35" s="13"/>
      <c r="FHN35" s="13"/>
      <c r="FHO35" s="13"/>
      <c r="FHP35" s="13"/>
      <c r="FHQ35" s="13"/>
      <c r="FHR35" s="13"/>
      <c r="FHS35" s="13"/>
      <c r="FHT35" s="13"/>
      <c r="FHU35" s="13"/>
      <c r="FHV35" s="13"/>
      <c r="FHW35" s="13"/>
      <c r="FHX35" s="13"/>
      <c r="FHY35" s="13"/>
      <c r="FHZ35" s="13"/>
      <c r="FIA35" s="13"/>
      <c r="FIB35" s="13"/>
      <c r="FIC35" s="13"/>
      <c r="FID35" s="13"/>
      <c r="FIE35" s="13"/>
      <c r="FIF35" s="13"/>
      <c r="FIG35" s="13"/>
      <c r="FIH35" s="13"/>
      <c r="FII35" s="13"/>
      <c r="FIJ35" s="13"/>
      <c r="FIK35" s="13"/>
      <c r="FIL35" s="13"/>
      <c r="FIM35" s="13"/>
      <c r="FIN35" s="13"/>
      <c r="FIO35" s="13"/>
      <c r="FIP35" s="13"/>
      <c r="FIQ35" s="13"/>
      <c r="FIR35" s="13"/>
      <c r="FIS35" s="13"/>
      <c r="FIT35" s="13"/>
      <c r="FIU35" s="13"/>
      <c r="FIV35" s="13"/>
      <c r="FIW35" s="13"/>
      <c r="FIX35" s="13"/>
      <c r="FIY35" s="13"/>
      <c r="FIZ35" s="13"/>
      <c r="FJA35" s="13"/>
      <c r="FJB35" s="13"/>
      <c r="FJC35" s="13"/>
      <c r="FJD35" s="13"/>
      <c r="FJE35" s="13"/>
      <c r="FJF35" s="13"/>
      <c r="FJG35" s="13"/>
      <c r="FJH35" s="13"/>
      <c r="FJI35" s="13"/>
      <c r="FJJ35" s="13"/>
      <c r="FJK35" s="13"/>
      <c r="FJL35" s="13"/>
      <c r="FJM35" s="13"/>
      <c r="FJN35" s="13"/>
      <c r="FJO35" s="13"/>
      <c r="FJP35" s="13"/>
      <c r="FJQ35" s="13"/>
      <c r="FJR35" s="13"/>
      <c r="FJS35" s="13"/>
      <c r="FJT35" s="13"/>
      <c r="FJU35" s="13"/>
      <c r="FJV35" s="13"/>
      <c r="FJW35" s="13"/>
      <c r="FJX35" s="13"/>
      <c r="FJY35" s="13"/>
      <c r="FJZ35" s="13"/>
      <c r="FKA35" s="13"/>
      <c r="FKB35" s="13"/>
      <c r="FKC35" s="13"/>
      <c r="FKD35" s="13"/>
      <c r="FKE35" s="13"/>
      <c r="FKF35" s="13"/>
      <c r="FKG35" s="13"/>
      <c r="FKH35" s="13"/>
      <c r="FKI35" s="13"/>
      <c r="FKJ35" s="13"/>
      <c r="FKK35" s="13"/>
      <c r="FKL35" s="13"/>
      <c r="FKM35" s="13"/>
      <c r="FKN35" s="13"/>
      <c r="FKO35" s="13"/>
      <c r="FKP35" s="13"/>
      <c r="FKQ35" s="13"/>
      <c r="FKR35" s="13"/>
      <c r="FKS35" s="13"/>
      <c r="FKT35" s="13"/>
      <c r="FKU35" s="13"/>
      <c r="FKV35" s="13"/>
      <c r="FKW35" s="13"/>
      <c r="FKX35" s="13"/>
      <c r="FKY35" s="13"/>
      <c r="FKZ35" s="13"/>
      <c r="FLA35" s="13"/>
      <c r="FLB35" s="13"/>
      <c r="FLC35" s="13"/>
      <c r="FLD35" s="13"/>
      <c r="FLE35" s="13"/>
      <c r="FLF35" s="13"/>
      <c r="FLG35" s="13"/>
      <c r="FLH35" s="13"/>
      <c r="FLI35" s="13"/>
      <c r="FLJ35" s="13"/>
      <c r="FLK35" s="13"/>
      <c r="FLL35" s="13"/>
      <c r="FLM35" s="13"/>
      <c r="FLN35" s="13"/>
      <c r="FLO35" s="13"/>
      <c r="FLP35" s="13"/>
      <c r="FLQ35" s="13"/>
      <c r="FLR35" s="13"/>
      <c r="FLS35" s="13"/>
      <c r="FLT35" s="13"/>
      <c r="FLU35" s="13"/>
      <c r="FLV35" s="13"/>
      <c r="FLW35" s="13"/>
      <c r="FLX35" s="13"/>
      <c r="FLY35" s="13"/>
      <c r="FLZ35" s="13"/>
      <c r="FMA35" s="13"/>
      <c r="FMB35" s="13"/>
      <c r="FMC35" s="13"/>
      <c r="FMD35" s="13"/>
      <c r="FME35" s="13"/>
      <c r="FMF35" s="13"/>
      <c r="FMG35" s="13"/>
      <c r="FMH35" s="13"/>
      <c r="FMI35" s="13"/>
      <c r="FMJ35" s="13"/>
      <c r="FMK35" s="13"/>
      <c r="FML35" s="13"/>
      <c r="FMM35" s="13"/>
      <c r="FMN35" s="13"/>
      <c r="FMO35" s="13"/>
      <c r="FMP35" s="13"/>
      <c r="FMQ35" s="13"/>
      <c r="FMR35" s="13"/>
      <c r="FMS35" s="13"/>
      <c r="FMT35" s="13"/>
      <c r="FMU35" s="13"/>
      <c r="FMV35" s="13"/>
      <c r="FMW35" s="13"/>
      <c r="FMX35" s="13"/>
      <c r="FMY35" s="13"/>
      <c r="FMZ35" s="13"/>
      <c r="FNA35" s="13"/>
      <c r="FNB35" s="13"/>
      <c r="FNC35" s="13"/>
      <c r="FND35" s="13"/>
      <c r="FNE35" s="13"/>
      <c r="FNF35" s="13"/>
      <c r="FNG35" s="13"/>
      <c r="FNH35" s="13"/>
      <c r="FNI35" s="13"/>
      <c r="FNJ35" s="13"/>
      <c r="FNK35" s="13"/>
      <c r="FNL35" s="13"/>
      <c r="FNM35" s="13"/>
      <c r="FNN35" s="13"/>
      <c r="FNO35" s="13"/>
      <c r="FNP35" s="13"/>
      <c r="FNQ35" s="13"/>
      <c r="FNR35" s="13"/>
      <c r="FNS35" s="13"/>
      <c r="FNT35" s="13"/>
      <c r="FNU35" s="13"/>
      <c r="FNV35" s="13"/>
      <c r="FNW35" s="13"/>
      <c r="FNX35" s="13"/>
      <c r="FNY35" s="13"/>
      <c r="FNZ35" s="13"/>
      <c r="FOA35" s="13"/>
      <c r="FOB35" s="13"/>
      <c r="FOC35" s="13"/>
      <c r="FOD35" s="13"/>
      <c r="FOE35" s="13"/>
      <c r="FOF35" s="13"/>
      <c r="FOG35" s="13"/>
      <c r="FOH35" s="13"/>
      <c r="FOI35" s="13"/>
      <c r="FOJ35" s="13"/>
      <c r="FOK35" s="13"/>
      <c r="FOL35" s="13"/>
      <c r="FOM35" s="13"/>
      <c r="FON35" s="13"/>
      <c r="FOO35" s="13"/>
      <c r="FOP35" s="13"/>
      <c r="FOQ35" s="13"/>
      <c r="FOR35" s="13"/>
      <c r="FOS35" s="13"/>
      <c r="FOT35" s="13"/>
      <c r="FOU35" s="13"/>
      <c r="FOV35" s="13"/>
      <c r="FOW35" s="13"/>
      <c r="FOX35" s="13"/>
      <c r="FOY35" s="13"/>
      <c r="FOZ35" s="13"/>
      <c r="FPA35" s="13"/>
      <c r="FPB35" s="13"/>
      <c r="FPC35" s="13"/>
      <c r="FPD35" s="13"/>
      <c r="FPE35" s="13"/>
      <c r="FPF35" s="13"/>
      <c r="FPG35" s="13"/>
      <c r="FPH35" s="13"/>
      <c r="FPI35" s="13"/>
      <c r="FPJ35" s="13"/>
      <c r="FPK35" s="13"/>
      <c r="FPL35" s="13"/>
      <c r="FPM35" s="13"/>
      <c r="FPN35" s="13"/>
      <c r="FPO35" s="13"/>
      <c r="FPP35" s="13"/>
      <c r="FPQ35" s="13"/>
      <c r="FPR35" s="13"/>
      <c r="FPS35" s="13"/>
      <c r="FPT35" s="13"/>
      <c r="FPU35" s="13"/>
      <c r="FPV35" s="13"/>
      <c r="FPW35" s="13"/>
      <c r="FPX35" s="13"/>
      <c r="FPY35" s="13"/>
      <c r="FPZ35" s="13"/>
      <c r="FQA35" s="13"/>
      <c r="FQB35" s="13"/>
      <c r="FQC35" s="13"/>
      <c r="FQD35" s="13"/>
      <c r="FQE35" s="13"/>
      <c r="FQF35" s="13"/>
      <c r="FQG35" s="13"/>
      <c r="FQH35" s="13"/>
      <c r="FQI35" s="13"/>
      <c r="FQJ35" s="13"/>
      <c r="FQK35" s="13"/>
      <c r="FQL35" s="13"/>
      <c r="FQM35" s="13"/>
      <c r="FQN35" s="13"/>
      <c r="FQO35" s="13"/>
      <c r="FQP35" s="13"/>
      <c r="FQQ35" s="13"/>
      <c r="FQR35" s="13"/>
      <c r="FQS35" s="13"/>
      <c r="FQT35" s="13"/>
      <c r="FQU35" s="13"/>
      <c r="FQV35" s="13"/>
      <c r="FQW35" s="13"/>
      <c r="FQX35" s="13"/>
      <c r="FQY35" s="13"/>
      <c r="FQZ35" s="13"/>
      <c r="FRA35" s="13"/>
      <c r="FRB35" s="13"/>
      <c r="FRC35" s="13"/>
      <c r="FRD35" s="13"/>
      <c r="FRE35" s="13"/>
      <c r="FRF35" s="13"/>
      <c r="FRG35" s="13"/>
      <c r="FRH35" s="13"/>
      <c r="FRI35" s="13"/>
      <c r="FRJ35" s="13"/>
      <c r="FRK35" s="13"/>
      <c r="FRL35" s="13"/>
      <c r="FRM35" s="13"/>
      <c r="FRN35" s="13"/>
      <c r="FRO35" s="13"/>
      <c r="FRP35" s="13"/>
      <c r="FRQ35" s="13"/>
      <c r="FRR35" s="13"/>
      <c r="FRS35" s="13"/>
      <c r="FRT35" s="13"/>
      <c r="FRU35" s="13"/>
      <c r="FRV35" s="13"/>
      <c r="FRW35" s="13"/>
      <c r="FRX35" s="13"/>
      <c r="FRY35" s="13"/>
      <c r="FRZ35" s="13"/>
      <c r="FSA35" s="13"/>
      <c r="FSB35" s="13"/>
      <c r="FSC35" s="13"/>
      <c r="FSD35" s="13"/>
      <c r="FSE35" s="13"/>
      <c r="FSF35" s="13"/>
      <c r="FSG35" s="13"/>
      <c r="FSH35" s="13"/>
      <c r="FSI35" s="13"/>
      <c r="FSJ35" s="13"/>
      <c r="FSK35" s="13"/>
      <c r="FSL35" s="13"/>
      <c r="FSM35" s="13"/>
      <c r="FSN35" s="13"/>
      <c r="FSO35" s="13"/>
      <c r="FSP35" s="13"/>
      <c r="FSQ35" s="13"/>
      <c r="FSR35" s="13"/>
      <c r="FSS35" s="13"/>
      <c r="FST35" s="13"/>
      <c r="FSU35" s="13"/>
      <c r="FSV35" s="13"/>
      <c r="FSW35" s="13"/>
      <c r="FSX35" s="13"/>
      <c r="FSY35" s="13"/>
      <c r="FSZ35" s="13"/>
      <c r="FTA35" s="13"/>
      <c r="FTB35" s="13"/>
      <c r="FTC35" s="13"/>
      <c r="FTD35" s="13"/>
      <c r="FTE35" s="13"/>
      <c r="FTF35" s="13"/>
      <c r="FTG35" s="13"/>
      <c r="FTH35" s="13"/>
      <c r="FTI35" s="13"/>
      <c r="FTJ35" s="13"/>
      <c r="FTK35" s="13"/>
      <c r="FTL35" s="13"/>
      <c r="FTM35" s="13"/>
      <c r="FTN35" s="13"/>
      <c r="FTO35" s="13"/>
      <c r="FTP35" s="13"/>
      <c r="FTQ35" s="13"/>
      <c r="FTR35" s="13"/>
      <c r="FTS35" s="13"/>
      <c r="FTT35" s="13"/>
      <c r="FTU35" s="13"/>
      <c r="FTV35" s="13"/>
      <c r="FTW35" s="13"/>
      <c r="FTX35" s="13"/>
      <c r="FTY35" s="13"/>
      <c r="FTZ35" s="13"/>
      <c r="FUA35" s="13"/>
      <c r="FUB35" s="13"/>
      <c r="FUC35" s="13"/>
      <c r="FUD35" s="13"/>
      <c r="FUE35" s="13"/>
      <c r="FUF35" s="13"/>
      <c r="FUG35" s="13"/>
      <c r="FUH35" s="13"/>
      <c r="FUI35" s="13"/>
      <c r="FUJ35" s="13"/>
      <c r="FUK35" s="13"/>
      <c r="FUL35" s="13"/>
      <c r="FUM35" s="13"/>
      <c r="FUN35" s="13"/>
      <c r="FUO35" s="13"/>
      <c r="FUP35" s="13"/>
      <c r="FUQ35" s="13"/>
      <c r="FUR35" s="13"/>
      <c r="FUS35" s="13"/>
      <c r="FUT35" s="13"/>
      <c r="FUU35" s="13"/>
      <c r="FUV35" s="13"/>
      <c r="FUW35" s="13"/>
      <c r="FUX35" s="13"/>
      <c r="FUY35" s="13"/>
      <c r="FUZ35" s="13"/>
      <c r="FVA35" s="13"/>
      <c r="FVB35" s="13"/>
      <c r="FVC35" s="13"/>
      <c r="FVD35" s="13"/>
      <c r="FVE35" s="13"/>
      <c r="FVF35" s="13"/>
      <c r="FVG35" s="13"/>
      <c r="FVH35" s="13"/>
      <c r="FVI35" s="13"/>
      <c r="FVJ35" s="13"/>
      <c r="FVK35" s="13"/>
      <c r="FVL35" s="13"/>
      <c r="FVM35" s="13"/>
      <c r="FVN35" s="13"/>
      <c r="FVO35" s="13"/>
      <c r="FVP35" s="13"/>
      <c r="FVQ35" s="13"/>
      <c r="FVR35" s="13"/>
      <c r="FVS35" s="13"/>
      <c r="FVT35" s="13"/>
      <c r="FVU35" s="13"/>
      <c r="FVV35" s="13"/>
      <c r="FVW35" s="13"/>
      <c r="FVX35" s="13"/>
      <c r="FVY35" s="13"/>
      <c r="FVZ35" s="13"/>
      <c r="FWA35" s="13"/>
      <c r="FWB35" s="13"/>
      <c r="FWC35" s="13"/>
      <c r="FWD35" s="13"/>
      <c r="FWE35" s="13"/>
      <c r="FWF35" s="13"/>
      <c r="FWG35" s="13"/>
      <c r="FWH35" s="13"/>
      <c r="FWI35" s="13"/>
      <c r="FWJ35" s="13"/>
      <c r="FWK35" s="13"/>
      <c r="FWL35" s="13"/>
      <c r="FWM35" s="13"/>
      <c r="FWN35" s="13"/>
      <c r="FWO35" s="13"/>
      <c r="FWP35" s="13"/>
      <c r="FWQ35" s="13"/>
      <c r="FWR35" s="13"/>
      <c r="FWS35" s="13"/>
      <c r="FWT35" s="13"/>
      <c r="FWU35" s="13"/>
      <c r="FWV35" s="13"/>
      <c r="FWW35" s="13"/>
      <c r="FWX35" s="13"/>
      <c r="FWY35" s="13"/>
      <c r="FWZ35" s="13"/>
      <c r="FXA35" s="13"/>
      <c r="FXB35" s="13"/>
      <c r="FXC35" s="13"/>
      <c r="FXD35" s="13"/>
      <c r="FXE35" s="13"/>
      <c r="FXF35" s="13"/>
      <c r="FXG35" s="13"/>
      <c r="FXH35" s="13"/>
      <c r="FXI35" s="13"/>
      <c r="FXJ35" s="13"/>
      <c r="FXK35" s="13"/>
      <c r="FXL35" s="13"/>
      <c r="FXM35" s="13"/>
      <c r="FXN35" s="13"/>
      <c r="FXO35" s="13"/>
      <c r="FXP35" s="13"/>
      <c r="FXQ35" s="13"/>
      <c r="FXR35" s="13"/>
      <c r="FXS35" s="13"/>
      <c r="FXT35" s="13"/>
      <c r="FXU35" s="13"/>
      <c r="FXV35" s="13"/>
      <c r="FXW35" s="13"/>
      <c r="FXX35" s="13"/>
      <c r="FXY35" s="13"/>
      <c r="FXZ35" s="13"/>
      <c r="FYA35" s="13"/>
      <c r="FYB35" s="13"/>
      <c r="FYC35" s="13"/>
      <c r="FYD35" s="13"/>
      <c r="FYE35" s="13"/>
      <c r="FYF35" s="13"/>
      <c r="FYG35" s="13"/>
      <c r="FYH35" s="13"/>
      <c r="FYI35" s="13"/>
      <c r="FYJ35" s="13"/>
      <c r="FYK35" s="13"/>
      <c r="FYL35" s="13"/>
      <c r="FYM35" s="13"/>
      <c r="FYN35" s="13"/>
      <c r="FYO35" s="13"/>
      <c r="FYP35" s="13"/>
      <c r="FYQ35" s="13"/>
      <c r="FYR35" s="13"/>
      <c r="FYS35" s="13"/>
      <c r="FYT35" s="13"/>
      <c r="FYU35" s="13"/>
      <c r="FYV35" s="13"/>
      <c r="FYW35" s="13"/>
      <c r="FYX35" s="13"/>
      <c r="FYY35" s="13"/>
      <c r="FYZ35" s="13"/>
      <c r="FZA35" s="13"/>
      <c r="FZB35" s="13"/>
      <c r="FZC35" s="13"/>
      <c r="FZD35" s="13"/>
      <c r="FZE35" s="13"/>
      <c r="FZF35" s="13"/>
      <c r="FZG35" s="13"/>
      <c r="FZH35" s="13"/>
      <c r="FZI35" s="13"/>
      <c r="FZJ35" s="13"/>
      <c r="FZK35" s="13"/>
      <c r="FZL35" s="13"/>
      <c r="FZM35" s="13"/>
      <c r="FZN35" s="13"/>
      <c r="FZO35" s="13"/>
      <c r="FZP35" s="13"/>
      <c r="FZQ35" s="13"/>
      <c r="FZR35" s="13"/>
      <c r="FZS35" s="13"/>
      <c r="FZT35" s="13"/>
      <c r="FZU35" s="13"/>
      <c r="FZV35" s="13"/>
      <c r="FZW35" s="13"/>
      <c r="FZX35" s="13"/>
      <c r="FZY35" s="13"/>
      <c r="FZZ35" s="13"/>
      <c r="GAA35" s="13"/>
      <c r="GAB35" s="13"/>
      <c r="GAC35" s="13"/>
      <c r="GAD35" s="13"/>
      <c r="GAE35" s="13"/>
      <c r="GAF35" s="13"/>
      <c r="GAG35" s="13"/>
      <c r="GAH35" s="13"/>
      <c r="GAI35" s="13"/>
      <c r="GAJ35" s="13"/>
      <c r="GAK35" s="13"/>
      <c r="GAL35" s="13"/>
      <c r="GAM35" s="13"/>
      <c r="GAN35" s="13"/>
      <c r="GAO35" s="13"/>
      <c r="GAP35" s="13"/>
      <c r="GAQ35" s="13"/>
      <c r="GAR35" s="13"/>
      <c r="GAS35" s="13"/>
      <c r="GAT35" s="13"/>
      <c r="GAU35" s="13"/>
      <c r="GAV35" s="13"/>
      <c r="GAW35" s="13"/>
      <c r="GAX35" s="13"/>
      <c r="GAY35" s="13"/>
      <c r="GAZ35" s="13"/>
      <c r="GBA35" s="13"/>
      <c r="GBB35" s="13"/>
      <c r="GBC35" s="13"/>
      <c r="GBD35" s="13"/>
      <c r="GBE35" s="13"/>
      <c r="GBF35" s="13"/>
      <c r="GBG35" s="13"/>
      <c r="GBH35" s="13"/>
      <c r="GBI35" s="13"/>
      <c r="GBJ35" s="13"/>
      <c r="GBK35" s="13"/>
      <c r="GBL35" s="13"/>
      <c r="GBM35" s="13"/>
      <c r="GBN35" s="13"/>
      <c r="GBO35" s="13"/>
      <c r="GBP35" s="13"/>
      <c r="GBQ35" s="13"/>
      <c r="GBR35" s="13"/>
      <c r="GBS35" s="13"/>
      <c r="GBT35" s="13"/>
      <c r="GBU35" s="13"/>
      <c r="GBV35" s="13"/>
      <c r="GBW35" s="13"/>
      <c r="GBX35" s="13"/>
      <c r="GBY35" s="13"/>
      <c r="GBZ35" s="13"/>
      <c r="GCA35" s="13"/>
      <c r="GCB35" s="13"/>
      <c r="GCC35" s="13"/>
      <c r="GCD35" s="13"/>
      <c r="GCE35" s="13"/>
      <c r="GCF35" s="13"/>
      <c r="GCG35" s="13"/>
      <c r="GCH35" s="13"/>
      <c r="GCI35" s="13"/>
      <c r="GCJ35" s="13"/>
      <c r="GCK35" s="13"/>
      <c r="GCL35" s="13"/>
      <c r="GCM35" s="13"/>
      <c r="GCN35" s="13"/>
      <c r="GCO35" s="13"/>
      <c r="GCP35" s="13"/>
      <c r="GCQ35" s="13"/>
      <c r="GCR35" s="13"/>
      <c r="GCS35" s="13"/>
      <c r="GCT35" s="13"/>
      <c r="GCU35" s="13"/>
      <c r="GCV35" s="13"/>
      <c r="GCW35" s="13"/>
      <c r="GCX35" s="13"/>
      <c r="GCY35" s="13"/>
      <c r="GCZ35" s="13"/>
      <c r="GDA35" s="13"/>
      <c r="GDB35" s="13"/>
      <c r="GDC35" s="13"/>
      <c r="GDD35" s="13"/>
      <c r="GDE35" s="13"/>
      <c r="GDF35" s="13"/>
      <c r="GDG35" s="13"/>
      <c r="GDH35" s="13"/>
      <c r="GDI35" s="13"/>
      <c r="GDJ35" s="13"/>
      <c r="GDK35" s="13"/>
      <c r="GDL35" s="13"/>
      <c r="GDM35" s="13"/>
      <c r="GDN35" s="13"/>
      <c r="GDO35" s="13"/>
      <c r="GDP35" s="13"/>
      <c r="GDQ35" s="13"/>
      <c r="GDR35" s="13"/>
      <c r="GDS35" s="13"/>
      <c r="GDT35" s="13"/>
      <c r="GDU35" s="13"/>
      <c r="GDV35" s="13"/>
      <c r="GDW35" s="13"/>
      <c r="GDX35" s="13"/>
      <c r="GDY35" s="13"/>
      <c r="GDZ35" s="13"/>
      <c r="GEA35" s="13"/>
      <c r="GEB35" s="13"/>
      <c r="GEC35" s="13"/>
      <c r="GED35" s="13"/>
      <c r="GEE35" s="13"/>
      <c r="GEF35" s="13"/>
      <c r="GEG35" s="13"/>
      <c r="GEH35" s="13"/>
      <c r="GEI35" s="13"/>
      <c r="GEJ35" s="13"/>
      <c r="GEK35" s="13"/>
      <c r="GEL35" s="13"/>
      <c r="GEM35" s="13"/>
      <c r="GEN35" s="13"/>
      <c r="GEO35" s="13"/>
      <c r="GEP35" s="13"/>
      <c r="GEQ35" s="13"/>
      <c r="GER35" s="13"/>
      <c r="GES35" s="13"/>
      <c r="GET35" s="13"/>
      <c r="GEU35" s="13"/>
      <c r="GEV35" s="13"/>
      <c r="GEW35" s="13"/>
      <c r="GEX35" s="13"/>
      <c r="GEY35" s="13"/>
      <c r="GEZ35" s="13"/>
      <c r="GFA35" s="13"/>
      <c r="GFB35" s="13"/>
      <c r="GFC35" s="13"/>
      <c r="GFD35" s="13"/>
      <c r="GFE35" s="13"/>
      <c r="GFF35" s="13"/>
      <c r="GFG35" s="13"/>
      <c r="GFH35" s="13"/>
      <c r="GFI35" s="13"/>
      <c r="GFJ35" s="13"/>
      <c r="GFK35" s="13"/>
      <c r="GFL35" s="13"/>
      <c r="GFM35" s="13"/>
      <c r="GFN35" s="13"/>
      <c r="GFO35" s="13"/>
      <c r="GFP35" s="13"/>
      <c r="GFQ35" s="13"/>
      <c r="GFR35" s="13"/>
      <c r="GFS35" s="13"/>
      <c r="GFT35" s="13"/>
      <c r="GFU35" s="13"/>
      <c r="GFV35" s="13"/>
      <c r="GFW35" s="13"/>
      <c r="GFX35" s="13"/>
      <c r="GFY35" s="13"/>
      <c r="GFZ35" s="13"/>
      <c r="GGA35" s="13"/>
      <c r="GGB35" s="13"/>
      <c r="GGC35" s="13"/>
      <c r="GGD35" s="13"/>
      <c r="GGE35" s="13"/>
      <c r="GGF35" s="13"/>
      <c r="GGG35" s="13"/>
      <c r="GGH35" s="13"/>
      <c r="GGI35" s="13"/>
      <c r="GGJ35" s="13"/>
      <c r="GGK35" s="13"/>
      <c r="GGL35" s="13"/>
      <c r="GGM35" s="13"/>
      <c r="GGN35" s="13"/>
      <c r="GGO35" s="13"/>
      <c r="GGP35" s="13"/>
      <c r="GGQ35" s="13"/>
      <c r="GGR35" s="13"/>
      <c r="GGS35" s="13"/>
      <c r="GGT35" s="13"/>
      <c r="GGU35" s="13"/>
      <c r="GGV35" s="13"/>
      <c r="GGW35" s="13"/>
      <c r="GGX35" s="13"/>
      <c r="GGY35" s="13"/>
      <c r="GGZ35" s="13"/>
      <c r="GHA35" s="13"/>
      <c r="GHB35" s="13"/>
      <c r="GHC35" s="13"/>
      <c r="GHD35" s="13"/>
      <c r="GHE35" s="13"/>
      <c r="GHF35" s="13"/>
      <c r="GHG35" s="13"/>
      <c r="GHH35" s="13"/>
      <c r="GHI35" s="13"/>
      <c r="GHJ35" s="13"/>
      <c r="GHK35" s="13"/>
      <c r="GHL35" s="13"/>
      <c r="GHM35" s="13"/>
      <c r="GHN35" s="13"/>
      <c r="GHO35" s="13"/>
      <c r="GHP35" s="13"/>
      <c r="GHQ35" s="13"/>
      <c r="GHR35" s="13"/>
      <c r="GHS35" s="13"/>
      <c r="GHT35" s="13"/>
      <c r="GHU35" s="13"/>
      <c r="GHV35" s="13"/>
      <c r="GHW35" s="13"/>
      <c r="GHX35" s="13"/>
      <c r="GHY35" s="13"/>
      <c r="GHZ35" s="13"/>
      <c r="GIA35" s="13"/>
      <c r="GIB35" s="13"/>
      <c r="GIC35" s="13"/>
      <c r="GID35" s="13"/>
      <c r="GIE35" s="13"/>
      <c r="GIF35" s="13"/>
      <c r="GIG35" s="13"/>
      <c r="GIH35" s="13"/>
      <c r="GII35" s="13"/>
      <c r="GIJ35" s="13"/>
      <c r="GIK35" s="13"/>
      <c r="GIL35" s="13"/>
      <c r="GIM35" s="13"/>
      <c r="GIN35" s="13"/>
      <c r="GIO35" s="13"/>
      <c r="GIP35" s="13"/>
      <c r="GIQ35" s="13"/>
      <c r="GIR35" s="13"/>
      <c r="GIS35" s="13"/>
      <c r="GIT35" s="13"/>
      <c r="GIU35" s="13"/>
      <c r="GIV35" s="13"/>
      <c r="GIW35" s="13"/>
      <c r="GIX35" s="13"/>
      <c r="GIY35" s="13"/>
      <c r="GIZ35" s="13"/>
      <c r="GJA35" s="13"/>
      <c r="GJB35" s="13"/>
      <c r="GJC35" s="13"/>
      <c r="GJD35" s="13"/>
      <c r="GJE35" s="13"/>
      <c r="GJF35" s="13"/>
      <c r="GJG35" s="13"/>
      <c r="GJH35" s="13"/>
      <c r="GJI35" s="13"/>
      <c r="GJJ35" s="13"/>
      <c r="GJK35" s="13"/>
      <c r="GJL35" s="13"/>
      <c r="GJM35" s="13"/>
      <c r="GJN35" s="13"/>
      <c r="GJO35" s="13"/>
      <c r="GJP35" s="13"/>
      <c r="GJQ35" s="13"/>
      <c r="GJR35" s="13"/>
      <c r="GJS35" s="13"/>
      <c r="GJT35" s="13"/>
      <c r="GJU35" s="13"/>
      <c r="GJV35" s="13"/>
      <c r="GJW35" s="13"/>
      <c r="GJX35" s="13"/>
      <c r="GJY35" s="13"/>
      <c r="GJZ35" s="13"/>
      <c r="GKA35" s="13"/>
      <c r="GKB35" s="13"/>
      <c r="GKC35" s="13"/>
      <c r="GKD35" s="13"/>
      <c r="GKE35" s="13"/>
      <c r="GKF35" s="13"/>
      <c r="GKG35" s="13"/>
      <c r="GKH35" s="13"/>
      <c r="GKI35" s="13"/>
      <c r="GKJ35" s="13"/>
      <c r="GKK35" s="13"/>
      <c r="GKL35" s="13"/>
      <c r="GKM35" s="13"/>
      <c r="GKN35" s="13"/>
      <c r="GKO35" s="13"/>
      <c r="GKP35" s="13"/>
      <c r="GKQ35" s="13"/>
      <c r="GKR35" s="13"/>
      <c r="GKS35" s="13"/>
      <c r="GKT35" s="13"/>
      <c r="GKU35" s="13"/>
      <c r="GKV35" s="13"/>
      <c r="GKW35" s="13"/>
      <c r="GKX35" s="13"/>
      <c r="GKY35" s="13"/>
      <c r="GKZ35" s="13"/>
      <c r="GLA35" s="13"/>
      <c r="GLB35" s="13"/>
      <c r="GLC35" s="13"/>
      <c r="GLD35" s="13"/>
      <c r="GLE35" s="13"/>
      <c r="GLF35" s="13"/>
      <c r="GLG35" s="13"/>
      <c r="GLH35" s="13"/>
      <c r="GLI35" s="13"/>
      <c r="GLJ35" s="13"/>
      <c r="GLK35" s="13"/>
      <c r="GLL35" s="13"/>
      <c r="GLM35" s="13"/>
      <c r="GLN35" s="13"/>
      <c r="GLO35" s="13"/>
      <c r="GLP35" s="13"/>
      <c r="GLQ35" s="13"/>
      <c r="GLR35" s="13"/>
      <c r="GLS35" s="13"/>
      <c r="GLT35" s="13"/>
      <c r="GLU35" s="13"/>
      <c r="GLV35" s="13"/>
      <c r="GLW35" s="13"/>
      <c r="GLX35" s="13"/>
      <c r="GLY35" s="13"/>
      <c r="GLZ35" s="13"/>
      <c r="GMA35" s="13"/>
      <c r="GMB35" s="13"/>
      <c r="GMC35" s="13"/>
      <c r="GMD35" s="13"/>
      <c r="GME35" s="13"/>
      <c r="GMF35" s="13"/>
      <c r="GMG35" s="13"/>
      <c r="GMH35" s="13"/>
      <c r="GMI35" s="13"/>
      <c r="GMJ35" s="13"/>
      <c r="GMK35" s="13"/>
      <c r="GML35" s="13"/>
      <c r="GMM35" s="13"/>
      <c r="GMN35" s="13"/>
      <c r="GMO35" s="13"/>
      <c r="GMP35" s="13"/>
      <c r="GMQ35" s="13"/>
      <c r="GMR35" s="13"/>
      <c r="GMS35" s="13"/>
      <c r="GMT35" s="13"/>
      <c r="GMU35" s="13"/>
      <c r="GMV35" s="13"/>
      <c r="GMW35" s="13"/>
      <c r="GMX35" s="13"/>
      <c r="GMY35" s="13"/>
      <c r="GMZ35" s="13"/>
      <c r="GNA35" s="13"/>
      <c r="GNB35" s="13"/>
      <c r="GNC35" s="13"/>
      <c r="GND35" s="13"/>
      <c r="GNE35" s="13"/>
      <c r="GNF35" s="13"/>
      <c r="GNG35" s="13"/>
      <c r="GNH35" s="13"/>
      <c r="GNI35" s="13"/>
      <c r="GNJ35" s="13"/>
      <c r="GNK35" s="13"/>
      <c r="GNL35" s="13"/>
      <c r="GNM35" s="13"/>
      <c r="GNN35" s="13"/>
      <c r="GNO35" s="13"/>
      <c r="GNP35" s="13"/>
      <c r="GNQ35" s="13"/>
      <c r="GNR35" s="13"/>
      <c r="GNS35" s="13"/>
      <c r="GNT35" s="13"/>
      <c r="GNU35" s="13"/>
      <c r="GNV35" s="13"/>
      <c r="GNW35" s="13"/>
      <c r="GNX35" s="13"/>
      <c r="GNY35" s="13"/>
      <c r="GNZ35" s="13"/>
      <c r="GOA35" s="13"/>
      <c r="GOB35" s="13"/>
      <c r="GOC35" s="13"/>
      <c r="GOD35" s="13"/>
      <c r="GOE35" s="13"/>
      <c r="GOF35" s="13"/>
      <c r="GOG35" s="13"/>
      <c r="GOH35" s="13"/>
      <c r="GOI35" s="13"/>
      <c r="GOJ35" s="13"/>
      <c r="GOK35" s="13"/>
      <c r="GOL35" s="13"/>
      <c r="GOM35" s="13"/>
      <c r="GON35" s="13"/>
      <c r="GOO35" s="13"/>
      <c r="GOP35" s="13"/>
      <c r="GOQ35" s="13"/>
      <c r="GOR35" s="13"/>
      <c r="GOS35" s="13"/>
      <c r="GOT35" s="13"/>
      <c r="GOU35" s="13"/>
      <c r="GOV35" s="13"/>
      <c r="GOW35" s="13"/>
      <c r="GOX35" s="13"/>
      <c r="GOY35" s="13"/>
      <c r="GOZ35" s="13"/>
      <c r="GPA35" s="13"/>
      <c r="GPB35" s="13"/>
      <c r="GPC35" s="13"/>
      <c r="GPD35" s="13"/>
      <c r="GPE35" s="13"/>
      <c r="GPF35" s="13"/>
      <c r="GPG35" s="13"/>
      <c r="GPH35" s="13"/>
      <c r="GPI35" s="13"/>
      <c r="GPJ35" s="13"/>
      <c r="GPK35" s="13"/>
      <c r="GPL35" s="13"/>
      <c r="GPM35" s="13"/>
      <c r="GPN35" s="13"/>
      <c r="GPO35" s="13"/>
      <c r="GPP35" s="13"/>
      <c r="GPQ35" s="13"/>
      <c r="GPR35" s="13"/>
      <c r="GPS35" s="13"/>
      <c r="GPT35" s="13"/>
      <c r="GPU35" s="13"/>
      <c r="GPV35" s="13"/>
      <c r="GPW35" s="13"/>
      <c r="GPX35" s="13"/>
      <c r="GPY35" s="13"/>
      <c r="GPZ35" s="13"/>
      <c r="GQA35" s="13"/>
      <c r="GQB35" s="13"/>
      <c r="GQC35" s="13"/>
      <c r="GQD35" s="13"/>
      <c r="GQE35" s="13"/>
      <c r="GQF35" s="13"/>
      <c r="GQG35" s="13"/>
      <c r="GQH35" s="13"/>
      <c r="GQI35" s="13"/>
      <c r="GQJ35" s="13"/>
      <c r="GQK35" s="13"/>
      <c r="GQL35" s="13"/>
      <c r="GQM35" s="13"/>
      <c r="GQN35" s="13"/>
      <c r="GQO35" s="13"/>
      <c r="GQP35" s="13"/>
      <c r="GQQ35" s="13"/>
      <c r="GQR35" s="13"/>
      <c r="GQS35" s="13"/>
      <c r="GQT35" s="13"/>
      <c r="GQU35" s="13"/>
      <c r="GQV35" s="13"/>
      <c r="GQW35" s="13"/>
      <c r="GQX35" s="13"/>
      <c r="GQY35" s="13"/>
      <c r="GQZ35" s="13"/>
      <c r="GRA35" s="13"/>
      <c r="GRB35" s="13"/>
      <c r="GRC35" s="13"/>
      <c r="GRD35" s="13"/>
      <c r="GRE35" s="13"/>
      <c r="GRF35" s="13"/>
      <c r="GRG35" s="13"/>
      <c r="GRH35" s="13"/>
      <c r="GRI35" s="13"/>
      <c r="GRJ35" s="13"/>
      <c r="GRK35" s="13"/>
      <c r="GRL35" s="13"/>
      <c r="GRM35" s="13"/>
      <c r="GRN35" s="13"/>
      <c r="GRO35" s="13"/>
      <c r="GRP35" s="13"/>
      <c r="GRQ35" s="13"/>
      <c r="GRR35" s="13"/>
      <c r="GRS35" s="13"/>
      <c r="GRT35" s="13"/>
      <c r="GRU35" s="13"/>
      <c r="GRV35" s="13"/>
      <c r="GRW35" s="13"/>
      <c r="GRX35" s="13"/>
      <c r="GRY35" s="13"/>
      <c r="GRZ35" s="13"/>
      <c r="GSA35" s="13"/>
      <c r="GSB35" s="13"/>
      <c r="GSC35" s="13"/>
      <c r="GSD35" s="13"/>
      <c r="GSE35" s="13"/>
      <c r="GSF35" s="13"/>
      <c r="GSG35" s="13"/>
      <c r="GSH35" s="13"/>
      <c r="GSI35" s="13"/>
      <c r="GSJ35" s="13"/>
      <c r="GSK35" s="13"/>
      <c r="GSL35" s="13"/>
      <c r="GSM35" s="13"/>
      <c r="GSN35" s="13"/>
      <c r="GSO35" s="13"/>
      <c r="GSP35" s="13"/>
      <c r="GSQ35" s="13"/>
      <c r="GSR35" s="13"/>
      <c r="GSS35" s="13"/>
      <c r="GST35" s="13"/>
      <c r="GSU35" s="13"/>
      <c r="GSV35" s="13"/>
      <c r="GSW35" s="13"/>
      <c r="GSX35" s="13"/>
      <c r="GSY35" s="13"/>
      <c r="GSZ35" s="13"/>
      <c r="GTA35" s="13"/>
      <c r="GTB35" s="13"/>
      <c r="GTC35" s="13"/>
      <c r="GTD35" s="13"/>
      <c r="GTE35" s="13"/>
      <c r="GTF35" s="13"/>
      <c r="GTG35" s="13"/>
      <c r="GTH35" s="13"/>
      <c r="GTI35" s="13"/>
      <c r="GTJ35" s="13"/>
      <c r="GTK35" s="13"/>
      <c r="GTL35" s="13"/>
      <c r="GTM35" s="13"/>
      <c r="GTN35" s="13"/>
      <c r="GTO35" s="13"/>
      <c r="GTP35" s="13"/>
      <c r="GTQ35" s="13"/>
      <c r="GTR35" s="13"/>
      <c r="GTS35" s="13"/>
      <c r="GTT35" s="13"/>
      <c r="GTU35" s="13"/>
      <c r="GTV35" s="13"/>
      <c r="GTW35" s="13"/>
      <c r="GTX35" s="13"/>
      <c r="GTY35" s="13"/>
      <c r="GTZ35" s="13"/>
      <c r="GUA35" s="13"/>
      <c r="GUB35" s="13"/>
      <c r="GUC35" s="13"/>
      <c r="GUD35" s="13"/>
      <c r="GUE35" s="13"/>
      <c r="GUF35" s="13"/>
      <c r="GUG35" s="13"/>
      <c r="GUH35" s="13"/>
      <c r="GUI35" s="13"/>
      <c r="GUJ35" s="13"/>
      <c r="GUK35" s="13"/>
      <c r="GUL35" s="13"/>
      <c r="GUM35" s="13"/>
      <c r="GUN35" s="13"/>
      <c r="GUO35" s="13"/>
      <c r="GUP35" s="13"/>
      <c r="GUQ35" s="13"/>
      <c r="GUR35" s="13"/>
      <c r="GUS35" s="13"/>
      <c r="GUT35" s="13"/>
      <c r="GUU35" s="13"/>
      <c r="GUV35" s="13"/>
      <c r="GUW35" s="13"/>
      <c r="GUX35" s="13"/>
      <c r="GUY35" s="13"/>
      <c r="GUZ35" s="13"/>
      <c r="GVA35" s="13"/>
      <c r="GVB35" s="13"/>
      <c r="GVC35" s="13"/>
      <c r="GVD35" s="13"/>
      <c r="GVE35" s="13"/>
      <c r="GVF35" s="13"/>
      <c r="GVG35" s="13"/>
      <c r="GVH35" s="13"/>
      <c r="GVI35" s="13"/>
      <c r="GVJ35" s="13"/>
      <c r="GVK35" s="13"/>
      <c r="GVL35" s="13"/>
      <c r="GVM35" s="13"/>
      <c r="GVN35" s="13"/>
      <c r="GVO35" s="13"/>
      <c r="GVP35" s="13"/>
      <c r="GVQ35" s="13"/>
      <c r="GVR35" s="13"/>
      <c r="GVS35" s="13"/>
      <c r="GVT35" s="13"/>
      <c r="GVU35" s="13"/>
      <c r="GVV35" s="13"/>
      <c r="GVW35" s="13"/>
      <c r="GVX35" s="13"/>
      <c r="GVY35" s="13"/>
      <c r="GVZ35" s="13"/>
      <c r="GWA35" s="13"/>
      <c r="GWB35" s="13"/>
      <c r="GWC35" s="13"/>
      <c r="GWD35" s="13"/>
      <c r="GWE35" s="13"/>
      <c r="GWF35" s="13"/>
      <c r="GWG35" s="13"/>
      <c r="GWH35" s="13"/>
      <c r="GWI35" s="13"/>
      <c r="GWJ35" s="13"/>
      <c r="GWK35" s="13"/>
      <c r="GWL35" s="13"/>
      <c r="GWM35" s="13"/>
      <c r="GWN35" s="13"/>
      <c r="GWO35" s="13"/>
      <c r="GWP35" s="13"/>
      <c r="GWQ35" s="13"/>
      <c r="GWR35" s="13"/>
      <c r="GWS35" s="13"/>
      <c r="GWT35" s="13"/>
      <c r="GWU35" s="13"/>
      <c r="GWV35" s="13"/>
      <c r="GWW35" s="13"/>
      <c r="GWX35" s="13"/>
      <c r="GWY35" s="13"/>
      <c r="GWZ35" s="13"/>
      <c r="GXA35" s="13"/>
      <c r="GXB35" s="13"/>
      <c r="GXC35" s="13"/>
      <c r="GXD35" s="13"/>
      <c r="GXE35" s="13"/>
      <c r="GXF35" s="13"/>
      <c r="GXG35" s="13"/>
      <c r="GXH35" s="13"/>
      <c r="GXI35" s="13"/>
      <c r="GXJ35" s="13"/>
      <c r="GXK35" s="13"/>
      <c r="GXL35" s="13"/>
      <c r="GXM35" s="13"/>
      <c r="GXN35" s="13"/>
      <c r="GXO35" s="13"/>
      <c r="GXP35" s="13"/>
      <c r="GXQ35" s="13"/>
      <c r="GXR35" s="13"/>
      <c r="GXS35" s="13"/>
      <c r="GXT35" s="13"/>
      <c r="GXU35" s="13"/>
      <c r="GXV35" s="13"/>
      <c r="GXW35" s="13"/>
      <c r="GXX35" s="13"/>
      <c r="GXY35" s="13"/>
      <c r="GXZ35" s="13"/>
      <c r="GYA35" s="13"/>
      <c r="GYB35" s="13"/>
      <c r="GYC35" s="13"/>
      <c r="GYD35" s="13"/>
      <c r="GYE35" s="13"/>
      <c r="GYF35" s="13"/>
      <c r="GYG35" s="13"/>
      <c r="GYH35" s="13"/>
      <c r="GYI35" s="13"/>
      <c r="GYJ35" s="13"/>
      <c r="GYK35" s="13"/>
      <c r="GYL35" s="13"/>
      <c r="GYM35" s="13"/>
      <c r="GYN35" s="13"/>
      <c r="GYO35" s="13"/>
      <c r="GYP35" s="13"/>
      <c r="GYQ35" s="13"/>
      <c r="GYR35" s="13"/>
      <c r="GYS35" s="13"/>
      <c r="GYT35" s="13"/>
      <c r="GYU35" s="13"/>
      <c r="GYV35" s="13"/>
      <c r="GYW35" s="13"/>
      <c r="GYX35" s="13"/>
      <c r="GYY35" s="13"/>
      <c r="GYZ35" s="13"/>
      <c r="GZA35" s="13"/>
      <c r="GZB35" s="13"/>
      <c r="GZC35" s="13"/>
      <c r="GZD35" s="13"/>
      <c r="GZE35" s="13"/>
      <c r="GZF35" s="13"/>
      <c r="GZG35" s="13"/>
      <c r="GZH35" s="13"/>
      <c r="GZI35" s="13"/>
      <c r="GZJ35" s="13"/>
      <c r="GZK35" s="13"/>
      <c r="GZL35" s="13"/>
      <c r="GZM35" s="13"/>
      <c r="GZN35" s="13"/>
      <c r="GZO35" s="13"/>
      <c r="GZP35" s="13"/>
      <c r="GZQ35" s="13"/>
      <c r="GZR35" s="13"/>
      <c r="GZS35" s="13"/>
      <c r="GZT35" s="13"/>
      <c r="GZU35" s="13"/>
      <c r="GZV35" s="13"/>
      <c r="GZW35" s="13"/>
      <c r="GZX35" s="13"/>
      <c r="GZY35" s="13"/>
      <c r="GZZ35" s="13"/>
      <c r="HAA35" s="13"/>
      <c r="HAB35" s="13"/>
      <c r="HAC35" s="13"/>
      <c r="HAD35" s="13"/>
      <c r="HAE35" s="13"/>
      <c r="HAF35" s="13"/>
      <c r="HAG35" s="13"/>
      <c r="HAH35" s="13"/>
      <c r="HAI35" s="13"/>
      <c r="HAJ35" s="13"/>
      <c r="HAK35" s="13"/>
      <c r="HAL35" s="13"/>
      <c r="HAM35" s="13"/>
      <c r="HAN35" s="13"/>
      <c r="HAO35" s="13"/>
      <c r="HAP35" s="13"/>
      <c r="HAQ35" s="13"/>
      <c r="HAR35" s="13"/>
      <c r="HAS35" s="13"/>
      <c r="HAT35" s="13"/>
      <c r="HAU35" s="13"/>
      <c r="HAV35" s="13"/>
      <c r="HAW35" s="13"/>
      <c r="HAX35" s="13"/>
      <c r="HAY35" s="13"/>
      <c r="HAZ35" s="13"/>
      <c r="HBA35" s="13"/>
      <c r="HBB35" s="13"/>
      <c r="HBC35" s="13"/>
      <c r="HBD35" s="13"/>
      <c r="HBE35" s="13"/>
      <c r="HBF35" s="13"/>
      <c r="HBG35" s="13"/>
      <c r="HBH35" s="13"/>
      <c r="HBI35" s="13"/>
      <c r="HBJ35" s="13"/>
      <c r="HBK35" s="13"/>
      <c r="HBL35" s="13"/>
      <c r="HBM35" s="13"/>
      <c r="HBN35" s="13"/>
      <c r="HBO35" s="13"/>
      <c r="HBP35" s="13"/>
      <c r="HBQ35" s="13"/>
      <c r="HBR35" s="13"/>
      <c r="HBS35" s="13"/>
      <c r="HBT35" s="13"/>
      <c r="HBU35" s="13"/>
      <c r="HBV35" s="13"/>
      <c r="HBW35" s="13"/>
      <c r="HBX35" s="13"/>
      <c r="HBY35" s="13"/>
      <c r="HBZ35" s="13"/>
      <c r="HCA35" s="13"/>
      <c r="HCB35" s="13"/>
      <c r="HCC35" s="13"/>
      <c r="HCD35" s="13"/>
      <c r="HCE35" s="13"/>
      <c r="HCF35" s="13"/>
      <c r="HCG35" s="13"/>
      <c r="HCH35" s="13"/>
      <c r="HCI35" s="13"/>
      <c r="HCJ35" s="13"/>
      <c r="HCK35" s="13"/>
      <c r="HCL35" s="13"/>
      <c r="HCM35" s="13"/>
      <c r="HCN35" s="13"/>
      <c r="HCO35" s="13"/>
      <c r="HCP35" s="13"/>
      <c r="HCQ35" s="13"/>
      <c r="HCR35" s="13"/>
      <c r="HCS35" s="13"/>
      <c r="HCT35" s="13"/>
      <c r="HCU35" s="13"/>
      <c r="HCV35" s="13"/>
      <c r="HCW35" s="13"/>
      <c r="HCX35" s="13"/>
      <c r="HCY35" s="13"/>
      <c r="HCZ35" s="13"/>
      <c r="HDA35" s="13"/>
      <c r="HDB35" s="13"/>
      <c r="HDC35" s="13"/>
      <c r="HDD35" s="13"/>
      <c r="HDE35" s="13"/>
      <c r="HDF35" s="13"/>
      <c r="HDG35" s="13"/>
      <c r="HDH35" s="13"/>
      <c r="HDI35" s="13"/>
      <c r="HDJ35" s="13"/>
      <c r="HDK35" s="13"/>
      <c r="HDL35" s="13"/>
      <c r="HDM35" s="13"/>
      <c r="HDN35" s="13"/>
      <c r="HDO35" s="13"/>
      <c r="HDP35" s="13"/>
      <c r="HDQ35" s="13"/>
      <c r="HDR35" s="13"/>
      <c r="HDS35" s="13"/>
      <c r="HDT35" s="13"/>
      <c r="HDU35" s="13"/>
      <c r="HDV35" s="13"/>
      <c r="HDW35" s="13"/>
      <c r="HDX35" s="13"/>
      <c r="HDY35" s="13"/>
      <c r="HDZ35" s="13"/>
      <c r="HEA35" s="13"/>
      <c r="HEB35" s="13"/>
      <c r="HEC35" s="13"/>
      <c r="HED35" s="13"/>
      <c r="HEE35" s="13"/>
      <c r="HEF35" s="13"/>
      <c r="HEG35" s="13"/>
      <c r="HEH35" s="13"/>
      <c r="HEI35" s="13"/>
      <c r="HEJ35" s="13"/>
      <c r="HEK35" s="13"/>
      <c r="HEL35" s="13"/>
      <c r="HEM35" s="13"/>
      <c r="HEN35" s="13"/>
      <c r="HEO35" s="13"/>
      <c r="HEP35" s="13"/>
      <c r="HEQ35" s="13"/>
      <c r="HER35" s="13"/>
      <c r="HES35" s="13"/>
      <c r="HET35" s="13"/>
      <c r="HEU35" s="13"/>
      <c r="HEV35" s="13"/>
      <c r="HEW35" s="13"/>
      <c r="HEX35" s="13"/>
      <c r="HEY35" s="13"/>
      <c r="HEZ35" s="13"/>
      <c r="HFA35" s="13"/>
      <c r="HFB35" s="13"/>
      <c r="HFC35" s="13"/>
      <c r="HFD35" s="13"/>
      <c r="HFE35" s="13"/>
      <c r="HFF35" s="13"/>
      <c r="HFG35" s="13"/>
      <c r="HFH35" s="13"/>
      <c r="HFI35" s="13"/>
      <c r="HFJ35" s="13"/>
      <c r="HFK35" s="13"/>
      <c r="HFL35" s="13"/>
      <c r="HFM35" s="13"/>
      <c r="HFN35" s="13"/>
      <c r="HFO35" s="13"/>
      <c r="HFP35" s="13"/>
      <c r="HFQ35" s="13"/>
      <c r="HFR35" s="13"/>
      <c r="HFS35" s="13"/>
      <c r="HFT35" s="13"/>
      <c r="HFU35" s="13"/>
      <c r="HFV35" s="13"/>
      <c r="HFW35" s="13"/>
      <c r="HFX35" s="13"/>
      <c r="HFY35" s="13"/>
      <c r="HFZ35" s="13"/>
      <c r="HGA35" s="13"/>
      <c r="HGB35" s="13"/>
      <c r="HGC35" s="13"/>
      <c r="HGD35" s="13"/>
      <c r="HGE35" s="13"/>
      <c r="HGF35" s="13"/>
      <c r="HGG35" s="13"/>
      <c r="HGH35" s="13"/>
      <c r="HGI35" s="13"/>
      <c r="HGJ35" s="13"/>
      <c r="HGK35" s="13"/>
      <c r="HGL35" s="13"/>
      <c r="HGM35" s="13"/>
      <c r="HGN35" s="13"/>
      <c r="HGO35" s="13"/>
      <c r="HGP35" s="13"/>
      <c r="HGQ35" s="13"/>
      <c r="HGR35" s="13"/>
      <c r="HGS35" s="13"/>
      <c r="HGT35" s="13"/>
      <c r="HGU35" s="13"/>
      <c r="HGV35" s="13"/>
      <c r="HGW35" s="13"/>
      <c r="HGX35" s="13"/>
      <c r="HGY35" s="13"/>
      <c r="HGZ35" s="13"/>
      <c r="HHA35" s="13"/>
      <c r="HHB35" s="13"/>
      <c r="HHC35" s="13"/>
      <c r="HHD35" s="13"/>
      <c r="HHE35" s="13"/>
      <c r="HHF35" s="13"/>
      <c r="HHG35" s="13"/>
      <c r="HHH35" s="13"/>
      <c r="HHI35" s="13"/>
      <c r="HHJ35" s="13"/>
      <c r="HHK35" s="13"/>
      <c r="HHL35" s="13"/>
      <c r="HHM35" s="13"/>
      <c r="HHN35" s="13"/>
      <c r="HHO35" s="13"/>
      <c r="HHP35" s="13"/>
      <c r="HHQ35" s="13"/>
      <c r="HHR35" s="13"/>
      <c r="HHS35" s="13"/>
      <c r="HHT35" s="13"/>
      <c r="HHU35" s="13"/>
      <c r="HHV35" s="13"/>
      <c r="HHW35" s="13"/>
      <c r="HHX35" s="13"/>
      <c r="HHY35" s="13"/>
      <c r="HHZ35" s="13"/>
      <c r="HIA35" s="13"/>
      <c r="HIB35" s="13"/>
      <c r="HIC35" s="13"/>
      <c r="HID35" s="13"/>
      <c r="HIE35" s="13"/>
      <c r="HIF35" s="13"/>
      <c r="HIG35" s="13"/>
      <c r="HIH35" s="13"/>
      <c r="HII35" s="13"/>
      <c r="HIJ35" s="13"/>
      <c r="HIK35" s="13"/>
      <c r="HIL35" s="13"/>
      <c r="HIM35" s="13"/>
      <c r="HIN35" s="13"/>
      <c r="HIO35" s="13"/>
      <c r="HIP35" s="13"/>
      <c r="HIQ35" s="13"/>
      <c r="HIR35" s="13"/>
      <c r="HIS35" s="13"/>
      <c r="HIT35" s="13"/>
      <c r="HIU35" s="13"/>
      <c r="HIV35" s="13"/>
      <c r="HIW35" s="13"/>
      <c r="HIX35" s="13"/>
      <c r="HIY35" s="13"/>
      <c r="HIZ35" s="13"/>
      <c r="HJA35" s="13"/>
      <c r="HJB35" s="13"/>
      <c r="HJC35" s="13"/>
      <c r="HJD35" s="13"/>
      <c r="HJE35" s="13"/>
      <c r="HJF35" s="13"/>
      <c r="HJG35" s="13"/>
      <c r="HJH35" s="13"/>
      <c r="HJI35" s="13"/>
      <c r="HJJ35" s="13"/>
      <c r="HJK35" s="13"/>
      <c r="HJL35" s="13"/>
      <c r="HJM35" s="13"/>
      <c r="HJN35" s="13"/>
      <c r="HJO35" s="13"/>
      <c r="HJP35" s="13"/>
      <c r="HJQ35" s="13"/>
      <c r="HJR35" s="13"/>
      <c r="HJS35" s="13"/>
      <c r="HJT35" s="13"/>
      <c r="HJU35" s="13"/>
      <c r="HJV35" s="13"/>
      <c r="HJW35" s="13"/>
      <c r="HJX35" s="13"/>
      <c r="HJY35" s="13"/>
      <c r="HJZ35" s="13"/>
      <c r="HKA35" s="13"/>
      <c r="HKB35" s="13"/>
      <c r="HKC35" s="13"/>
      <c r="HKD35" s="13"/>
      <c r="HKE35" s="13"/>
      <c r="HKF35" s="13"/>
      <c r="HKG35" s="13"/>
      <c r="HKH35" s="13"/>
      <c r="HKI35" s="13"/>
      <c r="HKJ35" s="13"/>
      <c r="HKK35" s="13"/>
      <c r="HKL35" s="13"/>
      <c r="HKM35" s="13"/>
      <c r="HKN35" s="13"/>
      <c r="HKO35" s="13"/>
      <c r="HKP35" s="13"/>
      <c r="HKQ35" s="13"/>
      <c r="HKR35" s="13"/>
      <c r="HKS35" s="13"/>
      <c r="HKT35" s="13"/>
      <c r="HKU35" s="13"/>
      <c r="HKV35" s="13"/>
      <c r="HKW35" s="13"/>
      <c r="HKX35" s="13"/>
      <c r="HKY35" s="13"/>
      <c r="HKZ35" s="13"/>
      <c r="HLA35" s="13"/>
      <c r="HLB35" s="13"/>
      <c r="HLC35" s="13"/>
      <c r="HLD35" s="13"/>
      <c r="HLE35" s="13"/>
      <c r="HLF35" s="13"/>
      <c r="HLG35" s="13"/>
      <c r="HLH35" s="13"/>
      <c r="HLI35" s="13"/>
      <c r="HLJ35" s="13"/>
      <c r="HLK35" s="13"/>
      <c r="HLL35" s="13"/>
      <c r="HLM35" s="13"/>
      <c r="HLN35" s="13"/>
      <c r="HLO35" s="13"/>
      <c r="HLP35" s="13"/>
      <c r="HLQ35" s="13"/>
      <c r="HLR35" s="13"/>
      <c r="HLS35" s="13"/>
      <c r="HLT35" s="13"/>
      <c r="HLU35" s="13"/>
      <c r="HLV35" s="13"/>
      <c r="HLW35" s="13"/>
      <c r="HLX35" s="13"/>
      <c r="HLY35" s="13"/>
      <c r="HLZ35" s="13"/>
      <c r="HMA35" s="13"/>
      <c r="HMB35" s="13"/>
      <c r="HMC35" s="13"/>
      <c r="HMD35" s="13"/>
      <c r="HME35" s="13"/>
      <c r="HMF35" s="13"/>
      <c r="HMG35" s="13"/>
      <c r="HMH35" s="13"/>
      <c r="HMI35" s="13"/>
      <c r="HMJ35" s="13"/>
      <c r="HMK35" s="13"/>
      <c r="HML35" s="13"/>
      <c r="HMM35" s="13"/>
      <c r="HMN35" s="13"/>
      <c r="HMO35" s="13"/>
      <c r="HMP35" s="13"/>
      <c r="HMQ35" s="13"/>
      <c r="HMR35" s="13"/>
      <c r="HMS35" s="13"/>
      <c r="HMT35" s="13"/>
      <c r="HMU35" s="13"/>
      <c r="HMV35" s="13"/>
      <c r="HMW35" s="13"/>
      <c r="HMX35" s="13"/>
      <c r="HMY35" s="13"/>
      <c r="HMZ35" s="13"/>
      <c r="HNA35" s="13"/>
      <c r="HNB35" s="13"/>
      <c r="HNC35" s="13"/>
      <c r="HND35" s="13"/>
      <c r="HNE35" s="13"/>
      <c r="HNF35" s="13"/>
      <c r="HNG35" s="13"/>
      <c r="HNH35" s="13"/>
      <c r="HNI35" s="13"/>
      <c r="HNJ35" s="13"/>
      <c r="HNK35" s="13"/>
      <c r="HNL35" s="13"/>
      <c r="HNM35" s="13"/>
      <c r="HNN35" s="13"/>
      <c r="HNO35" s="13"/>
      <c r="HNP35" s="13"/>
      <c r="HNQ35" s="13"/>
      <c r="HNR35" s="13"/>
      <c r="HNS35" s="13"/>
      <c r="HNT35" s="13"/>
      <c r="HNU35" s="13"/>
      <c r="HNV35" s="13"/>
      <c r="HNW35" s="13"/>
      <c r="HNX35" s="13"/>
      <c r="HNY35" s="13"/>
      <c r="HNZ35" s="13"/>
      <c r="HOA35" s="13"/>
      <c r="HOB35" s="13"/>
      <c r="HOC35" s="13"/>
      <c r="HOD35" s="13"/>
      <c r="HOE35" s="13"/>
      <c r="HOF35" s="13"/>
      <c r="HOG35" s="13"/>
      <c r="HOH35" s="13"/>
      <c r="HOI35" s="13"/>
      <c r="HOJ35" s="13"/>
      <c r="HOK35" s="13"/>
      <c r="HOL35" s="13"/>
      <c r="HOM35" s="13"/>
      <c r="HON35" s="13"/>
      <c r="HOO35" s="13"/>
      <c r="HOP35" s="13"/>
      <c r="HOQ35" s="13"/>
      <c r="HOR35" s="13"/>
      <c r="HOS35" s="13"/>
      <c r="HOT35" s="13"/>
      <c r="HOU35" s="13"/>
      <c r="HOV35" s="13"/>
      <c r="HOW35" s="13"/>
      <c r="HOX35" s="13"/>
      <c r="HOY35" s="13"/>
      <c r="HOZ35" s="13"/>
      <c r="HPA35" s="13"/>
      <c r="HPB35" s="13"/>
      <c r="HPC35" s="13"/>
      <c r="HPD35" s="13"/>
      <c r="HPE35" s="13"/>
      <c r="HPF35" s="13"/>
      <c r="HPG35" s="13"/>
      <c r="HPH35" s="13"/>
      <c r="HPI35" s="13"/>
      <c r="HPJ35" s="13"/>
      <c r="HPK35" s="13"/>
      <c r="HPL35" s="13"/>
      <c r="HPM35" s="13"/>
      <c r="HPN35" s="13"/>
      <c r="HPO35" s="13"/>
      <c r="HPP35" s="13"/>
      <c r="HPQ35" s="13"/>
      <c r="HPR35" s="13"/>
      <c r="HPS35" s="13"/>
      <c r="HPT35" s="13"/>
      <c r="HPU35" s="13"/>
      <c r="HPV35" s="13"/>
      <c r="HPW35" s="13"/>
      <c r="HPX35" s="13"/>
      <c r="HPY35" s="13"/>
      <c r="HPZ35" s="13"/>
      <c r="HQA35" s="13"/>
      <c r="HQB35" s="13"/>
      <c r="HQC35" s="13"/>
      <c r="HQD35" s="13"/>
      <c r="HQE35" s="13"/>
      <c r="HQF35" s="13"/>
      <c r="HQG35" s="13"/>
      <c r="HQH35" s="13"/>
      <c r="HQI35" s="13"/>
      <c r="HQJ35" s="13"/>
      <c r="HQK35" s="13"/>
      <c r="HQL35" s="13"/>
      <c r="HQM35" s="13"/>
      <c r="HQN35" s="13"/>
      <c r="HQO35" s="13"/>
      <c r="HQP35" s="13"/>
      <c r="HQQ35" s="13"/>
      <c r="HQR35" s="13"/>
      <c r="HQS35" s="13"/>
      <c r="HQT35" s="13"/>
      <c r="HQU35" s="13"/>
      <c r="HQV35" s="13"/>
      <c r="HQW35" s="13"/>
      <c r="HQX35" s="13"/>
      <c r="HQY35" s="13"/>
      <c r="HQZ35" s="13"/>
      <c r="HRA35" s="13"/>
      <c r="HRB35" s="13"/>
      <c r="HRC35" s="13"/>
      <c r="HRD35" s="13"/>
      <c r="HRE35" s="13"/>
      <c r="HRF35" s="13"/>
      <c r="HRG35" s="13"/>
      <c r="HRH35" s="13"/>
      <c r="HRI35" s="13"/>
      <c r="HRJ35" s="13"/>
      <c r="HRK35" s="13"/>
      <c r="HRL35" s="13"/>
      <c r="HRM35" s="13"/>
      <c r="HRN35" s="13"/>
      <c r="HRO35" s="13"/>
      <c r="HRP35" s="13"/>
      <c r="HRQ35" s="13"/>
      <c r="HRR35" s="13"/>
      <c r="HRS35" s="13"/>
      <c r="HRT35" s="13"/>
      <c r="HRU35" s="13"/>
      <c r="HRV35" s="13"/>
      <c r="HRW35" s="13"/>
      <c r="HRX35" s="13"/>
      <c r="HRY35" s="13"/>
      <c r="HRZ35" s="13"/>
      <c r="HSA35" s="13"/>
      <c r="HSB35" s="13"/>
      <c r="HSC35" s="13"/>
      <c r="HSD35" s="13"/>
      <c r="HSE35" s="13"/>
      <c r="HSF35" s="13"/>
      <c r="HSG35" s="13"/>
      <c r="HSH35" s="13"/>
      <c r="HSI35" s="13"/>
      <c r="HSJ35" s="13"/>
      <c r="HSK35" s="13"/>
      <c r="HSL35" s="13"/>
      <c r="HSM35" s="13"/>
      <c r="HSN35" s="13"/>
      <c r="HSO35" s="13"/>
      <c r="HSP35" s="13"/>
      <c r="HSQ35" s="13"/>
      <c r="HSR35" s="13"/>
      <c r="HSS35" s="13"/>
      <c r="HST35" s="13"/>
      <c r="HSU35" s="13"/>
      <c r="HSV35" s="13"/>
      <c r="HSW35" s="13"/>
      <c r="HSX35" s="13"/>
      <c r="HSY35" s="13"/>
      <c r="HSZ35" s="13"/>
      <c r="HTA35" s="13"/>
      <c r="HTB35" s="13"/>
      <c r="HTC35" s="13"/>
      <c r="HTD35" s="13"/>
      <c r="HTE35" s="13"/>
      <c r="HTF35" s="13"/>
      <c r="HTG35" s="13"/>
      <c r="HTH35" s="13"/>
      <c r="HTI35" s="13"/>
      <c r="HTJ35" s="13"/>
      <c r="HTK35" s="13"/>
      <c r="HTL35" s="13"/>
      <c r="HTM35" s="13"/>
      <c r="HTN35" s="13"/>
      <c r="HTO35" s="13"/>
      <c r="HTP35" s="13"/>
      <c r="HTQ35" s="13"/>
      <c r="HTR35" s="13"/>
      <c r="HTS35" s="13"/>
      <c r="HTT35" s="13"/>
      <c r="HTU35" s="13"/>
      <c r="HTV35" s="13"/>
      <c r="HTW35" s="13"/>
      <c r="HTX35" s="13"/>
      <c r="HTY35" s="13"/>
      <c r="HTZ35" s="13"/>
      <c r="HUA35" s="13"/>
      <c r="HUB35" s="13"/>
      <c r="HUC35" s="13"/>
      <c r="HUD35" s="13"/>
      <c r="HUE35" s="13"/>
      <c r="HUF35" s="13"/>
      <c r="HUG35" s="13"/>
      <c r="HUH35" s="13"/>
      <c r="HUI35" s="13"/>
      <c r="HUJ35" s="13"/>
      <c r="HUK35" s="13"/>
      <c r="HUL35" s="13"/>
      <c r="HUM35" s="13"/>
      <c r="HUN35" s="13"/>
      <c r="HUO35" s="13"/>
      <c r="HUP35" s="13"/>
      <c r="HUQ35" s="13"/>
      <c r="HUR35" s="13"/>
      <c r="HUS35" s="13"/>
      <c r="HUT35" s="13"/>
      <c r="HUU35" s="13"/>
      <c r="HUV35" s="13"/>
      <c r="HUW35" s="13"/>
      <c r="HUX35" s="13"/>
      <c r="HUY35" s="13"/>
      <c r="HUZ35" s="13"/>
      <c r="HVA35" s="13"/>
      <c r="HVB35" s="13"/>
      <c r="HVC35" s="13"/>
      <c r="HVD35" s="13"/>
      <c r="HVE35" s="13"/>
      <c r="HVF35" s="13"/>
      <c r="HVG35" s="13"/>
      <c r="HVH35" s="13"/>
      <c r="HVI35" s="13"/>
      <c r="HVJ35" s="13"/>
      <c r="HVK35" s="13"/>
      <c r="HVL35" s="13"/>
      <c r="HVM35" s="13"/>
      <c r="HVN35" s="13"/>
      <c r="HVO35" s="13"/>
      <c r="HVP35" s="13"/>
      <c r="HVQ35" s="13"/>
      <c r="HVR35" s="13"/>
      <c r="HVS35" s="13"/>
      <c r="HVT35" s="13"/>
      <c r="HVU35" s="13"/>
      <c r="HVV35" s="13"/>
      <c r="HVW35" s="13"/>
      <c r="HVX35" s="13"/>
      <c r="HVY35" s="13"/>
      <c r="HVZ35" s="13"/>
      <c r="HWA35" s="13"/>
      <c r="HWB35" s="13"/>
      <c r="HWC35" s="13"/>
      <c r="HWD35" s="13"/>
      <c r="HWE35" s="13"/>
      <c r="HWF35" s="13"/>
      <c r="HWG35" s="13"/>
      <c r="HWH35" s="13"/>
      <c r="HWI35" s="13"/>
      <c r="HWJ35" s="13"/>
      <c r="HWK35" s="13"/>
      <c r="HWL35" s="13"/>
      <c r="HWM35" s="13"/>
      <c r="HWN35" s="13"/>
      <c r="HWO35" s="13"/>
      <c r="HWP35" s="13"/>
      <c r="HWQ35" s="13"/>
      <c r="HWR35" s="13"/>
      <c r="HWS35" s="13"/>
      <c r="HWT35" s="13"/>
      <c r="HWU35" s="13"/>
      <c r="HWV35" s="13"/>
      <c r="HWW35" s="13"/>
      <c r="HWX35" s="13"/>
      <c r="HWY35" s="13"/>
      <c r="HWZ35" s="13"/>
      <c r="HXA35" s="13"/>
      <c r="HXB35" s="13"/>
      <c r="HXC35" s="13"/>
      <c r="HXD35" s="13"/>
      <c r="HXE35" s="13"/>
      <c r="HXF35" s="13"/>
      <c r="HXG35" s="13"/>
      <c r="HXH35" s="13"/>
      <c r="HXI35" s="13"/>
      <c r="HXJ35" s="13"/>
      <c r="HXK35" s="13"/>
      <c r="HXL35" s="13"/>
      <c r="HXM35" s="13"/>
      <c r="HXN35" s="13"/>
      <c r="HXO35" s="13"/>
      <c r="HXP35" s="13"/>
      <c r="HXQ35" s="13"/>
      <c r="HXR35" s="13"/>
      <c r="HXS35" s="13"/>
      <c r="HXT35" s="13"/>
      <c r="HXU35" s="13"/>
      <c r="HXV35" s="13"/>
      <c r="HXW35" s="13"/>
      <c r="HXX35" s="13"/>
      <c r="HXY35" s="13"/>
      <c r="HXZ35" s="13"/>
      <c r="HYA35" s="13"/>
      <c r="HYB35" s="13"/>
      <c r="HYC35" s="13"/>
      <c r="HYD35" s="13"/>
      <c r="HYE35" s="13"/>
      <c r="HYF35" s="13"/>
      <c r="HYG35" s="13"/>
      <c r="HYH35" s="13"/>
      <c r="HYI35" s="13"/>
      <c r="HYJ35" s="13"/>
      <c r="HYK35" s="13"/>
      <c r="HYL35" s="13"/>
      <c r="HYM35" s="13"/>
      <c r="HYN35" s="13"/>
      <c r="HYO35" s="13"/>
      <c r="HYP35" s="13"/>
      <c r="HYQ35" s="13"/>
      <c r="HYR35" s="13"/>
      <c r="HYS35" s="13"/>
      <c r="HYT35" s="13"/>
      <c r="HYU35" s="13"/>
      <c r="HYV35" s="13"/>
      <c r="HYW35" s="13"/>
      <c r="HYX35" s="13"/>
      <c r="HYY35" s="13"/>
      <c r="HYZ35" s="13"/>
      <c r="HZA35" s="13"/>
      <c r="HZB35" s="13"/>
      <c r="HZC35" s="13"/>
      <c r="HZD35" s="13"/>
      <c r="HZE35" s="13"/>
      <c r="HZF35" s="13"/>
      <c r="HZG35" s="13"/>
      <c r="HZH35" s="13"/>
      <c r="HZI35" s="13"/>
      <c r="HZJ35" s="13"/>
      <c r="HZK35" s="13"/>
      <c r="HZL35" s="13"/>
      <c r="HZM35" s="13"/>
      <c r="HZN35" s="13"/>
      <c r="HZO35" s="13"/>
      <c r="HZP35" s="13"/>
      <c r="HZQ35" s="13"/>
      <c r="HZR35" s="13"/>
      <c r="HZS35" s="13"/>
      <c r="HZT35" s="13"/>
      <c r="HZU35" s="13"/>
      <c r="HZV35" s="13"/>
      <c r="HZW35" s="13"/>
      <c r="HZX35" s="13"/>
      <c r="HZY35" s="13"/>
      <c r="HZZ35" s="13"/>
      <c r="IAA35" s="13"/>
      <c r="IAB35" s="13"/>
      <c r="IAC35" s="13"/>
      <c r="IAD35" s="13"/>
      <c r="IAE35" s="13"/>
      <c r="IAF35" s="13"/>
      <c r="IAG35" s="13"/>
      <c r="IAH35" s="13"/>
      <c r="IAI35" s="13"/>
      <c r="IAJ35" s="13"/>
      <c r="IAK35" s="13"/>
      <c r="IAL35" s="13"/>
      <c r="IAM35" s="13"/>
      <c r="IAN35" s="13"/>
      <c r="IAO35" s="13"/>
      <c r="IAP35" s="13"/>
      <c r="IAQ35" s="13"/>
      <c r="IAR35" s="13"/>
      <c r="IAS35" s="13"/>
      <c r="IAT35" s="13"/>
      <c r="IAU35" s="13"/>
      <c r="IAV35" s="13"/>
      <c r="IAW35" s="13"/>
      <c r="IAX35" s="13"/>
      <c r="IAY35" s="13"/>
      <c r="IAZ35" s="13"/>
      <c r="IBA35" s="13"/>
      <c r="IBB35" s="13"/>
      <c r="IBC35" s="13"/>
      <c r="IBD35" s="13"/>
      <c r="IBE35" s="13"/>
      <c r="IBF35" s="13"/>
      <c r="IBG35" s="13"/>
      <c r="IBH35" s="13"/>
      <c r="IBI35" s="13"/>
      <c r="IBJ35" s="13"/>
      <c r="IBK35" s="13"/>
      <c r="IBL35" s="13"/>
      <c r="IBM35" s="13"/>
      <c r="IBN35" s="13"/>
      <c r="IBO35" s="13"/>
      <c r="IBP35" s="13"/>
      <c r="IBQ35" s="13"/>
      <c r="IBR35" s="13"/>
      <c r="IBS35" s="13"/>
      <c r="IBT35" s="13"/>
      <c r="IBU35" s="13"/>
      <c r="IBV35" s="13"/>
      <c r="IBW35" s="13"/>
      <c r="IBX35" s="13"/>
      <c r="IBY35" s="13"/>
      <c r="IBZ35" s="13"/>
      <c r="ICA35" s="13"/>
      <c r="ICB35" s="13"/>
      <c r="ICC35" s="13"/>
      <c r="ICD35" s="13"/>
      <c r="ICE35" s="13"/>
      <c r="ICF35" s="13"/>
      <c r="ICG35" s="13"/>
      <c r="ICH35" s="13"/>
      <c r="ICI35" s="13"/>
      <c r="ICJ35" s="13"/>
      <c r="ICK35" s="13"/>
      <c r="ICL35" s="13"/>
      <c r="ICM35" s="13"/>
      <c r="ICN35" s="13"/>
      <c r="ICO35" s="13"/>
      <c r="ICP35" s="13"/>
      <c r="ICQ35" s="13"/>
      <c r="ICR35" s="13"/>
      <c r="ICS35" s="13"/>
      <c r="ICT35" s="13"/>
      <c r="ICU35" s="13"/>
      <c r="ICV35" s="13"/>
      <c r="ICW35" s="13"/>
      <c r="ICX35" s="13"/>
      <c r="ICY35" s="13"/>
      <c r="ICZ35" s="13"/>
      <c r="IDA35" s="13"/>
      <c r="IDB35" s="13"/>
      <c r="IDC35" s="13"/>
      <c r="IDD35" s="13"/>
      <c r="IDE35" s="13"/>
      <c r="IDF35" s="13"/>
      <c r="IDG35" s="13"/>
      <c r="IDH35" s="13"/>
      <c r="IDI35" s="13"/>
      <c r="IDJ35" s="13"/>
      <c r="IDK35" s="13"/>
      <c r="IDL35" s="13"/>
      <c r="IDM35" s="13"/>
      <c r="IDN35" s="13"/>
      <c r="IDO35" s="13"/>
      <c r="IDP35" s="13"/>
      <c r="IDQ35" s="13"/>
      <c r="IDR35" s="13"/>
      <c r="IDS35" s="13"/>
      <c r="IDT35" s="13"/>
      <c r="IDU35" s="13"/>
      <c r="IDV35" s="13"/>
      <c r="IDW35" s="13"/>
      <c r="IDX35" s="13"/>
      <c r="IDY35" s="13"/>
      <c r="IDZ35" s="13"/>
      <c r="IEA35" s="13"/>
      <c r="IEB35" s="13"/>
      <c r="IEC35" s="13"/>
      <c r="IED35" s="13"/>
      <c r="IEE35" s="13"/>
      <c r="IEF35" s="13"/>
      <c r="IEG35" s="13"/>
      <c r="IEH35" s="13"/>
      <c r="IEI35" s="13"/>
      <c r="IEJ35" s="13"/>
      <c r="IEK35" s="13"/>
      <c r="IEL35" s="13"/>
      <c r="IEM35" s="13"/>
      <c r="IEN35" s="13"/>
      <c r="IEO35" s="13"/>
      <c r="IEP35" s="13"/>
      <c r="IEQ35" s="13"/>
      <c r="IER35" s="13"/>
      <c r="IES35" s="13"/>
      <c r="IET35" s="13"/>
      <c r="IEU35" s="13"/>
      <c r="IEV35" s="13"/>
      <c r="IEW35" s="13"/>
      <c r="IEX35" s="13"/>
      <c r="IEY35" s="13"/>
      <c r="IEZ35" s="13"/>
      <c r="IFA35" s="13"/>
      <c r="IFB35" s="13"/>
      <c r="IFC35" s="13"/>
      <c r="IFD35" s="13"/>
      <c r="IFE35" s="13"/>
      <c r="IFF35" s="13"/>
      <c r="IFG35" s="13"/>
      <c r="IFH35" s="13"/>
      <c r="IFI35" s="13"/>
      <c r="IFJ35" s="13"/>
      <c r="IFK35" s="13"/>
      <c r="IFL35" s="13"/>
      <c r="IFM35" s="13"/>
      <c r="IFN35" s="13"/>
      <c r="IFO35" s="13"/>
      <c r="IFP35" s="13"/>
      <c r="IFQ35" s="13"/>
      <c r="IFR35" s="13"/>
      <c r="IFS35" s="13"/>
      <c r="IFT35" s="13"/>
      <c r="IFU35" s="13"/>
      <c r="IFV35" s="13"/>
      <c r="IFW35" s="13"/>
      <c r="IFX35" s="13"/>
      <c r="IFY35" s="13"/>
      <c r="IFZ35" s="13"/>
      <c r="IGA35" s="13"/>
      <c r="IGB35" s="13"/>
      <c r="IGC35" s="13"/>
      <c r="IGD35" s="13"/>
      <c r="IGE35" s="13"/>
      <c r="IGF35" s="13"/>
      <c r="IGG35" s="13"/>
      <c r="IGH35" s="13"/>
      <c r="IGI35" s="13"/>
      <c r="IGJ35" s="13"/>
      <c r="IGK35" s="13"/>
      <c r="IGL35" s="13"/>
      <c r="IGM35" s="13"/>
      <c r="IGN35" s="13"/>
      <c r="IGO35" s="13"/>
      <c r="IGP35" s="13"/>
      <c r="IGQ35" s="13"/>
      <c r="IGR35" s="13"/>
      <c r="IGS35" s="13"/>
      <c r="IGT35" s="13"/>
      <c r="IGU35" s="13"/>
      <c r="IGV35" s="13"/>
      <c r="IGW35" s="13"/>
      <c r="IGX35" s="13"/>
      <c r="IGY35" s="13"/>
      <c r="IGZ35" s="13"/>
      <c r="IHA35" s="13"/>
      <c r="IHB35" s="13"/>
      <c r="IHC35" s="13"/>
      <c r="IHD35" s="13"/>
      <c r="IHE35" s="13"/>
      <c r="IHF35" s="13"/>
      <c r="IHG35" s="13"/>
      <c r="IHH35" s="13"/>
      <c r="IHI35" s="13"/>
      <c r="IHJ35" s="13"/>
      <c r="IHK35" s="13"/>
      <c r="IHL35" s="13"/>
      <c r="IHM35" s="13"/>
      <c r="IHN35" s="13"/>
      <c r="IHO35" s="13"/>
      <c r="IHP35" s="13"/>
      <c r="IHQ35" s="13"/>
      <c r="IHR35" s="13"/>
      <c r="IHS35" s="13"/>
      <c r="IHT35" s="13"/>
      <c r="IHU35" s="13"/>
      <c r="IHV35" s="13"/>
      <c r="IHW35" s="13"/>
      <c r="IHX35" s="13"/>
      <c r="IHY35" s="13"/>
      <c r="IHZ35" s="13"/>
      <c r="IIA35" s="13"/>
      <c r="IIB35" s="13"/>
      <c r="IIC35" s="13"/>
      <c r="IID35" s="13"/>
      <c r="IIE35" s="13"/>
      <c r="IIF35" s="13"/>
      <c r="IIG35" s="13"/>
      <c r="IIH35" s="13"/>
      <c r="III35" s="13"/>
      <c r="IIJ35" s="13"/>
      <c r="IIK35" s="13"/>
      <c r="IIL35" s="13"/>
      <c r="IIM35" s="13"/>
      <c r="IIN35" s="13"/>
      <c r="IIO35" s="13"/>
      <c r="IIP35" s="13"/>
      <c r="IIQ35" s="13"/>
      <c r="IIR35" s="13"/>
      <c r="IIS35" s="13"/>
      <c r="IIT35" s="13"/>
      <c r="IIU35" s="13"/>
      <c r="IIV35" s="13"/>
      <c r="IIW35" s="13"/>
      <c r="IIX35" s="13"/>
      <c r="IIY35" s="13"/>
      <c r="IIZ35" s="13"/>
      <c r="IJA35" s="13"/>
      <c r="IJB35" s="13"/>
      <c r="IJC35" s="13"/>
      <c r="IJD35" s="13"/>
      <c r="IJE35" s="13"/>
      <c r="IJF35" s="13"/>
      <c r="IJG35" s="13"/>
      <c r="IJH35" s="13"/>
      <c r="IJI35" s="13"/>
      <c r="IJJ35" s="13"/>
      <c r="IJK35" s="13"/>
      <c r="IJL35" s="13"/>
      <c r="IJM35" s="13"/>
      <c r="IJN35" s="13"/>
      <c r="IJO35" s="13"/>
      <c r="IJP35" s="13"/>
      <c r="IJQ35" s="13"/>
      <c r="IJR35" s="13"/>
      <c r="IJS35" s="13"/>
      <c r="IJT35" s="13"/>
      <c r="IJU35" s="13"/>
      <c r="IJV35" s="13"/>
      <c r="IJW35" s="13"/>
      <c r="IJX35" s="13"/>
      <c r="IJY35" s="13"/>
      <c r="IJZ35" s="13"/>
      <c r="IKA35" s="13"/>
      <c r="IKB35" s="13"/>
      <c r="IKC35" s="13"/>
      <c r="IKD35" s="13"/>
      <c r="IKE35" s="13"/>
      <c r="IKF35" s="13"/>
      <c r="IKG35" s="13"/>
      <c r="IKH35" s="13"/>
      <c r="IKI35" s="13"/>
      <c r="IKJ35" s="13"/>
      <c r="IKK35" s="13"/>
      <c r="IKL35" s="13"/>
      <c r="IKM35" s="13"/>
      <c r="IKN35" s="13"/>
      <c r="IKO35" s="13"/>
      <c r="IKP35" s="13"/>
      <c r="IKQ35" s="13"/>
      <c r="IKR35" s="13"/>
      <c r="IKS35" s="13"/>
      <c r="IKT35" s="13"/>
      <c r="IKU35" s="13"/>
      <c r="IKV35" s="13"/>
      <c r="IKW35" s="13"/>
      <c r="IKX35" s="13"/>
      <c r="IKY35" s="13"/>
      <c r="IKZ35" s="13"/>
      <c r="ILA35" s="13"/>
      <c r="ILB35" s="13"/>
      <c r="ILC35" s="13"/>
      <c r="ILD35" s="13"/>
      <c r="ILE35" s="13"/>
      <c r="ILF35" s="13"/>
      <c r="ILG35" s="13"/>
      <c r="ILH35" s="13"/>
      <c r="ILI35" s="13"/>
      <c r="ILJ35" s="13"/>
      <c r="ILK35" s="13"/>
      <c r="ILL35" s="13"/>
      <c r="ILM35" s="13"/>
      <c r="ILN35" s="13"/>
      <c r="ILO35" s="13"/>
      <c r="ILP35" s="13"/>
      <c r="ILQ35" s="13"/>
      <c r="ILR35" s="13"/>
      <c r="ILS35" s="13"/>
      <c r="ILT35" s="13"/>
      <c r="ILU35" s="13"/>
      <c r="ILV35" s="13"/>
      <c r="ILW35" s="13"/>
      <c r="ILX35" s="13"/>
      <c r="ILY35" s="13"/>
      <c r="ILZ35" s="13"/>
      <c r="IMA35" s="13"/>
      <c r="IMB35" s="13"/>
      <c r="IMC35" s="13"/>
      <c r="IMD35" s="13"/>
      <c r="IME35" s="13"/>
      <c r="IMF35" s="13"/>
      <c r="IMG35" s="13"/>
      <c r="IMH35" s="13"/>
      <c r="IMI35" s="13"/>
      <c r="IMJ35" s="13"/>
      <c r="IMK35" s="13"/>
      <c r="IML35" s="13"/>
      <c r="IMM35" s="13"/>
      <c r="IMN35" s="13"/>
      <c r="IMO35" s="13"/>
      <c r="IMP35" s="13"/>
      <c r="IMQ35" s="13"/>
      <c r="IMR35" s="13"/>
      <c r="IMS35" s="13"/>
      <c r="IMT35" s="13"/>
      <c r="IMU35" s="13"/>
      <c r="IMV35" s="13"/>
      <c r="IMW35" s="13"/>
      <c r="IMX35" s="13"/>
      <c r="IMY35" s="13"/>
      <c r="IMZ35" s="13"/>
      <c r="INA35" s="13"/>
      <c r="INB35" s="13"/>
      <c r="INC35" s="13"/>
      <c r="IND35" s="13"/>
      <c r="INE35" s="13"/>
      <c r="INF35" s="13"/>
      <c r="ING35" s="13"/>
      <c r="INH35" s="13"/>
      <c r="INI35" s="13"/>
      <c r="INJ35" s="13"/>
      <c r="INK35" s="13"/>
      <c r="INL35" s="13"/>
      <c r="INM35" s="13"/>
      <c r="INN35" s="13"/>
      <c r="INO35" s="13"/>
      <c r="INP35" s="13"/>
      <c r="INQ35" s="13"/>
      <c r="INR35" s="13"/>
      <c r="INS35" s="13"/>
      <c r="INT35" s="13"/>
      <c r="INU35" s="13"/>
      <c r="INV35" s="13"/>
      <c r="INW35" s="13"/>
      <c r="INX35" s="13"/>
      <c r="INY35" s="13"/>
      <c r="INZ35" s="13"/>
      <c r="IOA35" s="13"/>
      <c r="IOB35" s="13"/>
      <c r="IOC35" s="13"/>
      <c r="IOD35" s="13"/>
      <c r="IOE35" s="13"/>
      <c r="IOF35" s="13"/>
      <c r="IOG35" s="13"/>
      <c r="IOH35" s="13"/>
      <c r="IOI35" s="13"/>
      <c r="IOJ35" s="13"/>
      <c r="IOK35" s="13"/>
      <c r="IOL35" s="13"/>
      <c r="IOM35" s="13"/>
      <c r="ION35" s="13"/>
      <c r="IOO35" s="13"/>
      <c r="IOP35" s="13"/>
      <c r="IOQ35" s="13"/>
      <c r="IOR35" s="13"/>
      <c r="IOS35" s="13"/>
      <c r="IOT35" s="13"/>
      <c r="IOU35" s="13"/>
      <c r="IOV35" s="13"/>
      <c r="IOW35" s="13"/>
      <c r="IOX35" s="13"/>
      <c r="IOY35" s="13"/>
      <c r="IOZ35" s="13"/>
      <c r="IPA35" s="13"/>
      <c r="IPB35" s="13"/>
      <c r="IPC35" s="13"/>
      <c r="IPD35" s="13"/>
      <c r="IPE35" s="13"/>
      <c r="IPF35" s="13"/>
      <c r="IPG35" s="13"/>
      <c r="IPH35" s="13"/>
      <c r="IPI35" s="13"/>
      <c r="IPJ35" s="13"/>
      <c r="IPK35" s="13"/>
      <c r="IPL35" s="13"/>
      <c r="IPM35" s="13"/>
      <c r="IPN35" s="13"/>
      <c r="IPO35" s="13"/>
      <c r="IPP35" s="13"/>
      <c r="IPQ35" s="13"/>
      <c r="IPR35" s="13"/>
      <c r="IPS35" s="13"/>
      <c r="IPT35" s="13"/>
      <c r="IPU35" s="13"/>
      <c r="IPV35" s="13"/>
      <c r="IPW35" s="13"/>
      <c r="IPX35" s="13"/>
      <c r="IPY35" s="13"/>
      <c r="IPZ35" s="13"/>
      <c r="IQA35" s="13"/>
      <c r="IQB35" s="13"/>
      <c r="IQC35" s="13"/>
      <c r="IQD35" s="13"/>
      <c r="IQE35" s="13"/>
      <c r="IQF35" s="13"/>
      <c r="IQG35" s="13"/>
      <c r="IQH35" s="13"/>
      <c r="IQI35" s="13"/>
      <c r="IQJ35" s="13"/>
      <c r="IQK35" s="13"/>
      <c r="IQL35" s="13"/>
      <c r="IQM35" s="13"/>
      <c r="IQN35" s="13"/>
      <c r="IQO35" s="13"/>
      <c r="IQP35" s="13"/>
      <c r="IQQ35" s="13"/>
      <c r="IQR35" s="13"/>
      <c r="IQS35" s="13"/>
      <c r="IQT35" s="13"/>
      <c r="IQU35" s="13"/>
      <c r="IQV35" s="13"/>
      <c r="IQW35" s="13"/>
      <c r="IQX35" s="13"/>
      <c r="IQY35" s="13"/>
      <c r="IQZ35" s="13"/>
      <c r="IRA35" s="13"/>
      <c r="IRB35" s="13"/>
      <c r="IRC35" s="13"/>
      <c r="IRD35" s="13"/>
      <c r="IRE35" s="13"/>
      <c r="IRF35" s="13"/>
      <c r="IRG35" s="13"/>
      <c r="IRH35" s="13"/>
      <c r="IRI35" s="13"/>
      <c r="IRJ35" s="13"/>
      <c r="IRK35" s="13"/>
      <c r="IRL35" s="13"/>
      <c r="IRM35" s="13"/>
      <c r="IRN35" s="13"/>
      <c r="IRO35" s="13"/>
      <c r="IRP35" s="13"/>
      <c r="IRQ35" s="13"/>
      <c r="IRR35" s="13"/>
      <c r="IRS35" s="13"/>
      <c r="IRT35" s="13"/>
      <c r="IRU35" s="13"/>
      <c r="IRV35" s="13"/>
      <c r="IRW35" s="13"/>
      <c r="IRX35" s="13"/>
      <c r="IRY35" s="13"/>
      <c r="IRZ35" s="13"/>
      <c r="ISA35" s="13"/>
      <c r="ISB35" s="13"/>
      <c r="ISC35" s="13"/>
      <c r="ISD35" s="13"/>
      <c r="ISE35" s="13"/>
      <c r="ISF35" s="13"/>
      <c r="ISG35" s="13"/>
      <c r="ISH35" s="13"/>
      <c r="ISI35" s="13"/>
      <c r="ISJ35" s="13"/>
      <c r="ISK35" s="13"/>
      <c r="ISL35" s="13"/>
      <c r="ISM35" s="13"/>
      <c r="ISN35" s="13"/>
      <c r="ISO35" s="13"/>
      <c r="ISP35" s="13"/>
      <c r="ISQ35" s="13"/>
      <c r="ISR35" s="13"/>
      <c r="ISS35" s="13"/>
      <c r="IST35" s="13"/>
      <c r="ISU35" s="13"/>
      <c r="ISV35" s="13"/>
      <c r="ISW35" s="13"/>
      <c r="ISX35" s="13"/>
      <c r="ISY35" s="13"/>
      <c r="ISZ35" s="13"/>
      <c r="ITA35" s="13"/>
      <c r="ITB35" s="13"/>
      <c r="ITC35" s="13"/>
      <c r="ITD35" s="13"/>
      <c r="ITE35" s="13"/>
      <c r="ITF35" s="13"/>
      <c r="ITG35" s="13"/>
      <c r="ITH35" s="13"/>
      <c r="ITI35" s="13"/>
      <c r="ITJ35" s="13"/>
      <c r="ITK35" s="13"/>
      <c r="ITL35" s="13"/>
      <c r="ITM35" s="13"/>
      <c r="ITN35" s="13"/>
      <c r="ITO35" s="13"/>
      <c r="ITP35" s="13"/>
      <c r="ITQ35" s="13"/>
      <c r="ITR35" s="13"/>
      <c r="ITS35" s="13"/>
      <c r="ITT35" s="13"/>
      <c r="ITU35" s="13"/>
      <c r="ITV35" s="13"/>
      <c r="ITW35" s="13"/>
      <c r="ITX35" s="13"/>
      <c r="ITY35" s="13"/>
      <c r="ITZ35" s="13"/>
      <c r="IUA35" s="13"/>
      <c r="IUB35" s="13"/>
      <c r="IUC35" s="13"/>
      <c r="IUD35" s="13"/>
      <c r="IUE35" s="13"/>
      <c r="IUF35" s="13"/>
      <c r="IUG35" s="13"/>
      <c r="IUH35" s="13"/>
      <c r="IUI35" s="13"/>
      <c r="IUJ35" s="13"/>
      <c r="IUK35" s="13"/>
      <c r="IUL35" s="13"/>
      <c r="IUM35" s="13"/>
      <c r="IUN35" s="13"/>
      <c r="IUO35" s="13"/>
      <c r="IUP35" s="13"/>
      <c r="IUQ35" s="13"/>
      <c r="IUR35" s="13"/>
      <c r="IUS35" s="13"/>
      <c r="IUT35" s="13"/>
      <c r="IUU35" s="13"/>
      <c r="IUV35" s="13"/>
      <c r="IUW35" s="13"/>
      <c r="IUX35" s="13"/>
      <c r="IUY35" s="13"/>
      <c r="IUZ35" s="13"/>
      <c r="IVA35" s="13"/>
      <c r="IVB35" s="13"/>
      <c r="IVC35" s="13"/>
      <c r="IVD35" s="13"/>
      <c r="IVE35" s="13"/>
      <c r="IVF35" s="13"/>
      <c r="IVG35" s="13"/>
      <c r="IVH35" s="13"/>
      <c r="IVI35" s="13"/>
      <c r="IVJ35" s="13"/>
      <c r="IVK35" s="13"/>
      <c r="IVL35" s="13"/>
      <c r="IVM35" s="13"/>
      <c r="IVN35" s="13"/>
      <c r="IVO35" s="13"/>
      <c r="IVP35" s="13"/>
      <c r="IVQ35" s="13"/>
      <c r="IVR35" s="13"/>
      <c r="IVS35" s="13"/>
      <c r="IVT35" s="13"/>
      <c r="IVU35" s="13"/>
      <c r="IVV35" s="13"/>
      <c r="IVW35" s="13"/>
      <c r="IVX35" s="13"/>
      <c r="IVY35" s="13"/>
      <c r="IVZ35" s="13"/>
      <c r="IWA35" s="13"/>
      <c r="IWB35" s="13"/>
      <c r="IWC35" s="13"/>
      <c r="IWD35" s="13"/>
      <c r="IWE35" s="13"/>
      <c r="IWF35" s="13"/>
      <c r="IWG35" s="13"/>
      <c r="IWH35" s="13"/>
      <c r="IWI35" s="13"/>
      <c r="IWJ35" s="13"/>
      <c r="IWK35" s="13"/>
      <c r="IWL35" s="13"/>
      <c r="IWM35" s="13"/>
      <c r="IWN35" s="13"/>
      <c r="IWO35" s="13"/>
      <c r="IWP35" s="13"/>
      <c r="IWQ35" s="13"/>
      <c r="IWR35" s="13"/>
      <c r="IWS35" s="13"/>
      <c r="IWT35" s="13"/>
      <c r="IWU35" s="13"/>
      <c r="IWV35" s="13"/>
      <c r="IWW35" s="13"/>
      <c r="IWX35" s="13"/>
      <c r="IWY35" s="13"/>
      <c r="IWZ35" s="13"/>
      <c r="IXA35" s="13"/>
      <c r="IXB35" s="13"/>
      <c r="IXC35" s="13"/>
      <c r="IXD35" s="13"/>
      <c r="IXE35" s="13"/>
      <c r="IXF35" s="13"/>
      <c r="IXG35" s="13"/>
      <c r="IXH35" s="13"/>
      <c r="IXI35" s="13"/>
      <c r="IXJ35" s="13"/>
      <c r="IXK35" s="13"/>
      <c r="IXL35" s="13"/>
      <c r="IXM35" s="13"/>
      <c r="IXN35" s="13"/>
      <c r="IXO35" s="13"/>
      <c r="IXP35" s="13"/>
      <c r="IXQ35" s="13"/>
      <c r="IXR35" s="13"/>
      <c r="IXS35" s="13"/>
      <c r="IXT35" s="13"/>
      <c r="IXU35" s="13"/>
      <c r="IXV35" s="13"/>
      <c r="IXW35" s="13"/>
      <c r="IXX35" s="13"/>
      <c r="IXY35" s="13"/>
      <c r="IXZ35" s="13"/>
      <c r="IYA35" s="13"/>
      <c r="IYB35" s="13"/>
      <c r="IYC35" s="13"/>
      <c r="IYD35" s="13"/>
      <c r="IYE35" s="13"/>
      <c r="IYF35" s="13"/>
      <c r="IYG35" s="13"/>
      <c r="IYH35" s="13"/>
      <c r="IYI35" s="13"/>
      <c r="IYJ35" s="13"/>
      <c r="IYK35" s="13"/>
      <c r="IYL35" s="13"/>
      <c r="IYM35" s="13"/>
      <c r="IYN35" s="13"/>
      <c r="IYO35" s="13"/>
      <c r="IYP35" s="13"/>
      <c r="IYQ35" s="13"/>
      <c r="IYR35" s="13"/>
      <c r="IYS35" s="13"/>
      <c r="IYT35" s="13"/>
      <c r="IYU35" s="13"/>
      <c r="IYV35" s="13"/>
      <c r="IYW35" s="13"/>
      <c r="IYX35" s="13"/>
      <c r="IYY35" s="13"/>
      <c r="IYZ35" s="13"/>
      <c r="IZA35" s="13"/>
      <c r="IZB35" s="13"/>
      <c r="IZC35" s="13"/>
      <c r="IZD35" s="13"/>
      <c r="IZE35" s="13"/>
      <c r="IZF35" s="13"/>
      <c r="IZG35" s="13"/>
      <c r="IZH35" s="13"/>
      <c r="IZI35" s="13"/>
      <c r="IZJ35" s="13"/>
      <c r="IZK35" s="13"/>
      <c r="IZL35" s="13"/>
      <c r="IZM35" s="13"/>
      <c r="IZN35" s="13"/>
      <c r="IZO35" s="13"/>
      <c r="IZP35" s="13"/>
      <c r="IZQ35" s="13"/>
      <c r="IZR35" s="13"/>
      <c r="IZS35" s="13"/>
      <c r="IZT35" s="13"/>
      <c r="IZU35" s="13"/>
      <c r="IZV35" s="13"/>
      <c r="IZW35" s="13"/>
      <c r="IZX35" s="13"/>
      <c r="IZY35" s="13"/>
      <c r="IZZ35" s="13"/>
      <c r="JAA35" s="13"/>
      <c r="JAB35" s="13"/>
      <c r="JAC35" s="13"/>
      <c r="JAD35" s="13"/>
      <c r="JAE35" s="13"/>
      <c r="JAF35" s="13"/>
      <c r="JAG35" s="13"/>
      <c r="JAH35" s="13"/>
      <c r="JAI35" s="13"/>
      <c r="JAJ35" s="13"/>
      <c r="JAK35" s="13"/>
      <c r="JAL35" s="13"/>
      <c r="JAM35" s="13"/>
      <c r="JAN35" s="13"/>
      <c r="JAO35" s="13"/>
      <c r="JAP35" s="13"/>
      <c r="JAQ35" s="13"/>
      <c r="JAR35" s="13"/>
      <c r="JAS35" s="13"/>
      <c r="JAT35" s="13"/>
      <c r="JAU35" s="13"/>
      <c r="JAV35" s="13"/>
      <c r="JAW35" s="13"/>
      <c r="JAX35" s="13"/>
      <c r="JAY35" s="13"/>
      <c r="JAZ35" s="13"/>
      <c r="JBA35" s="13"/>
      <c r="JBB35" s="13"/>
      <c r="JBC35" s="13"/>
      <c r="JBD35" s="13"/>
      <c r="JBE35" s="13"/>
      <c r="JBF35" s="13"/>
      <c r="JBG35" s="13"/>
      <c r="JBH35" s="13"/>
      <c r="JBI35" s="13"/>
      <c r="JBJ35" s="13"/>
      <c r="JBK35" s="13"/>
      <c r="JBL35" s="13"/>
      <c r="JBM35" s="13"/>
      <c r="JBN35" s="13"/>
      <c r="JBO35" s="13"/>
      <c r="JBP35" s="13"/>
      <c r="JBQ35" s="13"/>
      <c r="JBR35" s="13"/>
      <c r="JBS35" s="13"/>
      <c r="JBT35" s="13"/>
      <c r="JBU35" s="13"/>
      <c r="JBV35" s="13"/>
      <c r="JBW35" s="13"/>
      <c r="JBX35" s="13"/>
      <c r="JBY35" s="13"/>
      <c r="JBZ35" s="13"/>
      <c r="JCA35" s="13"/>
      <c r="JCB35" s="13"/>
      <c r="JCC35" s="13"/>
      <c r="JCD35" s="13"/>
      <c r="JCE35" s="13"/>
      <c r="JCF35" s="13"/>
      <c r="JCG35" s="13"/>
      <c r="JCH35" s="13"/>
      <c r="JCI35" s="13"/>
      <c r="JCJ35" s="13"/>
      <c r="JCK35" s="13"/>
      <c r="JCL35" s="13"/>
      <c r="JCM35" s="13"/>
      <c r="JCN35" s="13"/>
      <c r="JCO35" s="13"/>
      <c r="JCP35" s="13"/>
      <c r="JCQ35" s="13"/>
      <c r="JCR35" s="13"/>
      <c r="JCS35" s="13"/>
      <c r="JCT35" s="13"/>
      <c r="JCU35" s="13"/>
      <c r="JCV35" s="13"/>
      <c r="JCW35" s="13"/>
      <c r="JCX35" s="13"/>
      <c r="JCY35" s="13"/>
      <c r="JCZ35" s="13"/>
      <c r="JDA35" s="13"/>
      <c r="JDB35" s="13"/>
      <c r="JDC35" s="13"/>
      <c r="JDD35" s="13"/>
      <c r="JDE35" s="13"/>
      <c r="JDF35" s="13"/>
      <c r="JDG35" s="13"/>
      <c r="JDH35" s="13"/>
      <c r="JDI35" s="13"/>
      <c r="JDJ35" s="13"/>
      <c r="JDK35" s="13"/>
      <c r="JDL35" s="13"/>
      <c r="JDM35" s="13"/>
      <c r="JDN35" s="13"/>
      <c r="JDO35" s="13"/>
      <c r="JDP35" s="13"/>
      <c r="JDQ35" s="13"/>
      <c r="JDR35" s="13"/>
      <c r="JDS35" s="13"/>
      <c r="JDT35" s="13"/>
      <c r="JDU35" s="13"/>
      <c r="JDV35" s="13"/>
      <c r="JDW35" s="13"/>
      <c r="JDX35" s="13"/>
      <c r="JDY35" s="13"/>
      <c r="JDZ35" s="13"/>
      <c r="JEA35" s="13"/>
      <c r="JEB35" s="13"/>
      <c r="JEC35" s="13"/>
      <c r="JED35" s="13"/>
      <c r="JEE35" s="13"/>
      <c r="JEF35" s="13"/>
      <c r="JEG35" s="13"/>
      <c r="JEH35" s="13"/>
      <c r="JEI35" s="13"/>
      <c r="JEJ35" s="13"/>
      <c r="JEK35" s="13"/>
      <c r="JEL35" s="13"/>
      <c r="JEM35" s="13"/>
      <c r="JEN35" s="13"/>
      <c r="JEO35" s="13"/>
      <c r="JEP35" s="13"/>
      <c r="JEQ35" s="13"/>
      <c r="JER35" s="13"/>
      <c r="JES35" s="13"/>
      <c r="JET35" s="13"/>
      <c r="JEU35" s="13"/>
      <c r="JEV35" s="13"/>
      <c r="JEW35" s="13"/>
      <c r="JEX35" s="13"/>
      <c r="JEY35" s="13"/>
      <c r="JEZ35" s="13"/>
      <c r="JFA35" s="13"/>
      <c r="JFB35" s="13"/>
      <c r="JFC35" s="13"/>
      <c r="JFD35" s="13"/>
      <c r="JFE35" s="13"/>
      <c r="JFF35" s="13"/>
      <c r="JFG35" s="13"/>
      <c r="JFH35" s="13"/>
      <c r="JFI35" s="13"/>
      <c r="JFJ35" s="13"/>
      <c r="JFK35" s="13"/>
      <c r="JFL35" s="13"/>
      <c r="JFM35" s="13"/>
      <c r="JFN35" s="13"/>
      <c r="JFO35" s="13"/>
      <c r="JFP35" s="13"/>
      <c r="JFQ35" s="13"/>
      <c r="JFR35" s="13"/>
      <c r="JFS35" s="13"/>
      <c r="JFT35" s="13"/>
      <c r="JFU35" s="13"/>
      <c r="JFV35" s="13"/>
      <c r="JFW35" s="13"/>
      <c r="JFX35" s="13"/>
      <c r="JFY35" s="13"/>
      <c r="JFZ35" s="13"/>
      <c r="JGA35" s="13"/>
      <c r="JGB35" s="13"/>
      <c r="JGC35" s="13"/>
      <c r="JGD35" s="13"/>
      <c r="JGE35" s="13"/>
      <c r="JGF35" s="13"/>
      <c r="JGG35" s="13"/>
      <c r="JGH35" s="13"/>
      <c r="JGI35" s="13"/>
      <c r="JGJ35" s="13"/>
      <c r="JGK35" s="13"/>
      <c r="JGL35" s="13"/>
      <c r="JGM35" s="13"/>
      <c r="JGN35" s="13"/>
      <c r="JGO35" s="13"/>
      <c r="JGP35" s="13"/>
      <c r="JGQ35" s="13"/>
      <c r="JGR35" s="13"/>
      <c r="JGS35" s="13"/>
      <c r="JGT35" s="13"/>
      <c r="JGU35" s="13"/>
      <c r="JGV35" s="13"/>
      <c r="JGW35" s="13"/>
      <c r="JGX35" s="13"/>
      <c r="JGY35" s="13"/>
      <c r="JGZ35" s="13"/>
      <c r="JHA35" s="13"/>
      <c r="JHB35" s="13"/>
      <c r="JHC35" s="13"/>
      <c r="JHD35" s="13"/>
      <c r="JHE35" s="13"/>
      <c r="JHF35" s="13"/>
      <c r="JHG35" s="13"/>
      <c r="JHH35" s="13"/>
      <c r="JHI35" s="13"/>
      <c r="JHJ35" s="13"/>
      <c r="JHK35" s="13"/>
      <c r="JHL35" s="13"/>
      <c r="JHM35" s="13"/>
      <c r="JHN35" s="13"/>
      <c r="JHO35" s="13"/>
      <c r="JHP35" s="13"/>
      <c r="JHQ35" s="13"/>
      <c r="JHR35" s="13"/>
      <c r="JHS35" s="13"/>
      <c r="JHT35" s="13"/>
      <c r="JHU35" s="13"/>
      <c r="JHV35" s="13"/>
      <c r="JHW35" s="13"/>
      <c r="JHX35" s="13"/>
      <c r="JHY35" s="13"/>
      <c r="JHZ35" s="13"/>
      <c r="JIA35" s="13"/>
      <c r="JIB35" s="13"/>
      <c r="JIC35" s="13"/>
      <c r="JID35" s="13"/>
      <c r="JIE35" s="13"/>
      <c r="JIF35" s="13"/>
      <c r="JIG35" s="13"/>
      <c r="JIH35" s="13"/>
      <c r="JII35" s="13"/>
      <c r="JIJ35" s="13"/>
      <c r="JIK35" s="13"/>
      <c r="JIL35" s="13"/>
      <c r="JIM35" s="13"/>
      <c r="JIN35" s="13"/>
      <c r="JIO35" s="13"/>
      <c r="JIP35" s="13"/>
      <c r="JIQ35" s="13"/>
      <c r="JIR35" s="13"/>
      <c r="JIS35" s="13"/>
      <c r="JIT35" s="13"/>
      <c r="JIU35" s="13"/>
      <c r="JIV35" s="13"/>
      <c r="JIW35" s="13"/>
      <c r="JIX35" s="13"/>
      <c r="JIY35" s="13"/>
      <c r="JIZ35" s="13"/>
      <c r="JJA35" s="13"/>
      <c r="JJB35" s="13"/>
      <c r="JJC35" s="13"/>
      <c r="JJD35" s="13"/>
      <c r="JJE35" s="13"/>
      <c r="JJF35" s="13"/>
      <c r="JJG35" s="13"/>
      <c r="JJH35" s="13"/>
      <c r="JJI35" s="13"/>
      <c r="JJJ35" s="13"/>
      <c r="JJK35" s="13"/>
      <c r="JJL35" s="13"/>
      <c r="JJM35" s="13"/>
      <c r="JJN35" s="13"/>
      <c r="JJO35" s="13"/>
      <c r="JJP35" s="13"/>
      <c r="JJQ35" s="13"/>
      <c r="JJR35" s="13"/>
      <c r="JJS35" s="13"/>
      <c r="JJT35" s="13"/>
      <c r="JJU35" s="13"/>
      <c r="JJV35" s="13"/>
      <c r="JJW35" s="13"/>
      <c r="JJX35" s="13"/>
      <c r="JJY35" s="13"/>
      <c r="JJZ35" s="13"/>
      <c r="JKA35" s="13"/>
      <c r="JKB35" s="13"/>
      <c r="JKC35" s="13"/>
      <c r="JKD35" s="13"/>
      <c r="JKE35" s="13"/>
      <c r="JKF35" s="13"/>
      <c r="JKG35" s="13"/>
      <c r="JKH35" s="13"/>
      <c r="JKI35" s="13"/>
      <c r="JKJ35" s="13"/>
      <c r="JKK35" s="13"/>
      <c r="JKL35" s="13"/>
      <c r="JKM35" s="13"/>
      <c r="JKN35" s="13"/>
      <c r="JKO35" s="13"/>
      <c r="JKP35" s="13"/>
      <c r="JKQ35" s="13"/>
      <c r="JKR35" s="13"/>
      <c r="JKS35" s="13"/>
      <c r="JKT35" s="13"/>
      <c r="JKU35" s="13"/>
      <c r="JKV35" s="13"/>
      <c r="JKW35" s="13"/>
      <c r="JKX35" s="13"/>
      <c r="JKY35" s="13"/>
      <c r="JKZ35" s="13"/>
      <c r="JLA35" s="13"/>
      <c r="JLB35" s="13"/>
      <c r="JLC35" s="13"/>
      <c r="JLD35" s="13"/>
      <c r="JLE35" s="13"/>
      <c r="JLF35" s="13"/>
      <c r="JLG35" s="13"/>
      <c r="JLH35" s="13"/>
      <c r="JLI35" s="13"/>
      <c r="JLJ35" s="13"/>
      <c r="JLK35" s="13"/>
      <c r="JLL35" s="13"/>
      <c r="JLM35" s="13"/>
      <c r="JLN35" s="13"/>
      <c r="JLO35" s="13"/>
      <c r="JLP35" s="13"/>
      <c r="JLQ35" s="13"/>
      <c r="JLR35" s="13"/>
      <c r="JLS35" s="13"/>
      <c r="JLT35" s="13"/>
      <c r="JLU35" s="13"/>
      <c r="JLV35" s="13"/>
      <c r="JLW35" s="13"/>
      <c r="JLX35" s="13"/>
      <c r="JLY35" s="13"/>
      <c r="JLZ35" s="13"/>
      <c r="JMA35" s="13"/>
      <c r="JMB35" s="13"/>
      <c r="JMC35" s="13"/>
      <c r="JMD35" s="13"/>
      <c r="JME35" s="13"/>
      <c r="JMF35" s="13"/>
      <c r="JMG35" s="13"/>
      <c r="JMH35" s="13"/>
      <c r="JMI35" s="13"/>
      <c r="JMJ35" s="13"/>
      <c r="JMK35" s="13"/>
      <c r="JML35" s="13"/>
      <c r="JMM35" s="13"/>
      <c r="JMN35" s="13"/>
      <c r="JMO35" s="13"/>
      <c r="JMP35" s="13"/>
      <c r="JMQ35" s="13"/>
      <c r="JMR35" s="13"/>
      <c r="JMS35" s="13"/>
      <c r="JMT35" s="13"/>
      <c r="JMU35" s="13"/>
      <c r="JMV35" s="13"/>
      <c r="JMW35" s="13"/>
      <c r="JMX35" s="13"/>
      <c r="JMY35" s="13"/>
      <c r="JMZ35" s="13"/>
      <c r="JNA35" s="13"/>
      <c r="JNB35" s="13"/>
      <c r="JNC35" s="13"/>
      <c r="JND35" s="13"/>
      <c r="JNE35" s="13"/>
      <c r="JNF35" s="13"/>
      <c r="JNG35" s="13"/>
      <c r="JNH35" s="13"/>
      <c r="JNI35" s="13"/>
      <c r="JNJ35" s="13"/>
      <c r="JNK35" s="13"/>
      <c r="JNL35" s="13"/>
      <c r="JNM35" s="13"/>
      <c r="JNN35" s="13"/>
      <c r="JNO35" s="13"/>
      <c r="JNP35" s="13"/>
      <c r="JNQ35" s="13"/>
      <c r="JNR35" s="13"/>
      <c r="JNS35" s="13"/>
      <c r="JNT35" s="13"/>
      <c r="JNU35" s="13"/>
      <c r="JNV35" s="13"/>
      <c r="JNW35" s="13"/>
      <c r="JNX35" s="13"/>
      <c r="JNY35" s="13"/>
      <c r="JNZ35" s="13"/>
      <c r="JOA35" s="13"/>
      <c r="JOB35" s="13"/>
      <c r="JOC35" s="13"/>
      <c r="JOD35" s="13"/>
      <c r="JOE35" s="13"/>
      <c r="JOF35" s="13"/>
      <c r="JOG35" s="13"/>
      <c r="JOH35" s="13"/>
      <c r="JOI35" s="13"/>
      <c r="JOJ35" s="13"/>
      <c r="JOK35" s="13"/>
      <c r="JOL35" s="13"/>
      <c r="JOM35" s="13"/>
      <c r="JON35" s="13"/>
      <c r="JOO35" s="13"/>
      <c r="JOP35" s="13"/>
      <c r="JOQ35" s="13"/>
      <c r="JOR35" s="13"/>
      <c r="JOS35" s="13"/>
      <c r="JOT35" s="13"/>
      <c r="JOU35" s="13"/>
      <c r="JOV35" s="13"/>
      <c r="JOW35" s="13"/>
      <c r="JOX35" s="13"/>
      <c r="JOY35" s="13"/>
      <c r="JOZ35" s="13"/>
      <c r="JPA35" s="13"/>
      <c r="JPB35" s="13"/>
      <c r="JPC35" s="13"/>
      <c r="JPD35" s="13"/>
      <c r="JPE35" s="13"/>
      <c r="JPF35" s="13"/>
      <c r="JPG35" s="13"/>
      <c r="JPH35" s="13"/>
      <c r="JPI35" s="13"/>
      <c r="JPJ35" s="13"/>
      <c r="JPK35" s="13"/>
      <c r="JPL35" s="13"/>
      <c r="JPM35" s="13"/>
      <c r="JPN35" s="13"/>
      <c r="JPO35" s="13"/>
      <c r="JPP35" s="13"/>
      <c r="JPQ35" s="13"/>
      <c r="JPR35" s="13"/>
      <c r="JPS35" s="13"/>
      <c r="JPT35" s="13"/>
      <c r="JPU35" s="13"/>
      <c r="JPV35" s="13"/>
      <c r="JPW35" s="13"/>
      <c r="JPX35" s="13"/>
      <c r="JPY35" s="13"/>
      <c r="JPZ35" s="13"/>
      <c r="JQA35" s="13"/>
      <c r="JQB35" s="13"/>
      <c r="JQC35" s="13"/>
      <c r="JQD35" s="13"/>
      <c r="JQE35" s="13"/>
      <c r="JQF35" s="13"/>
      <c r="JQG35" s="13"/>
      <c r="JQH35" s="13"/>
      <c r="JQI35" s="13"/>
      <c r="JQJ35" s="13"/>
      <c r="JQK35" s="13"/>
      <c r="JQL35" s="13"/>
      <c r="JQM35" s="13"/>
      <c r="JQN35" s="13"/>
      <c r="JQO35" s="13"/>
      <c r="JQP35" s="13"/>
      <c r="JQQ35" s="13"/>
      <c r="JQR35" s="13"/>
      <c r="JQS35" s="13"/>
      <c r="JQT35" s="13"/>
      <c r="JQU35" s="13"/>
      <c r="JQV35" s="13"/>
      <c r="JQW35" s="13"/>
      <c r="JQX35" s="13"/>
      <c r="JQY35" s="13"/>
      <c r="JQZ35" s="13"/>
      <c r="JRA35" s="13"/>
      <c r="JRB35" s="13"/>
      <c r="JRC35" s="13"/>
      <c r="JRD35" s="13"/>
      <c r="JRE35" s="13"/>
      <c r="JRF35" s="13"/>
      <c r="JRG35" s="13"/>
      <c r="JRH35" s="13"/>
      <c r="JRI35" s="13"/>
      <c r="JRJ35" s="13"/>
      <c r="JRK35" s="13"/>
      <c r="JRL35" s="13"/>
      <c r="JRM35" s="13"/>
      <c r="JRN35" s="13"/>
      <c r="JRO35" s="13"/>
      <c r="JRP35" s="13"/>
      <c r="JRQ35" s="13"/>
      <c r="JRR35" s="13"/>
      <c r="JRS35" s="13"/>
      <c r="JRT35" s="13"/>
      <c r="JRU35" s="13"/>
      <c r="JRV35" s="13"/>
      <c r="JRW35" s="13"/>
      <c r="JRX35" s="13"/>
      <c r="JRY35" s="13"/>
      <c r="JRZ35" s="13"/>
      <c r="JSA35" s="13"/>
      <c r="JSB35" s="13"/>
      <c r="JSC35" s="13"/>
      <c r="JSD35" s="13"/>
      <c r="JSE35" s="13"/>
      <c r="JSF35" s="13"/>
      <c r="JSG35" s="13"/>
      <c r="JSH35" s="13"/>
      <c r="JSI35" s="13"/>
      <c r="JSJ35" s="13"/>
      <c r="JSK35" s="13"/>
      <c r="JSL35" s="13"/>
      <c r="JSM35" s="13"/>
      <c r="JSN35" s="13"/>
      <c r="JSO35" s="13"/>
      <c r="JSP35" s="13"/>
      <c r="JSQ35" s="13"/>
      <c r="JSR35" s="13"/>
      <c r="JSS35" s="13"/>
      <c r="JST35" s="13"/>
      <c r="JSU35" s="13"/>
      <c r="JSV35" s="13"/>
      <c r="JSW35" s="13"/>
      <c r="JSX35" s="13"/>
      <c r="JSY35" s="13"/>
      <c r="JSZ35" s="13"/>
      <c r="JTA35" s="13"/>
      <c r="JTB35" s="13"/>
      <c r="JTC35" s="13"/>
      <c r="JTD35" s="13"/>
      <c r="JTE35" s="13"/>
      <c r="JTF35" s="13"/>
      <c r="JTG35" s="13"/>
      <c r="JTH35" s="13"/>
      <c r="JTI35" s="13"/>
      <c r="JTJ35" s="13"/>
      <c r="JTK35" s="13"/>
      <c r="JTL35" s="13"/>
      <c r="JTM35" s="13"/>
      <c r="JTN35" s="13"/>
      <c r="JTO35" s="13"/>
      <c r="JTP35" s="13"/>
      <c r="JTQ35" s="13"/>
      <c r="JTR35" s="13"/>
      <c r="JTS35" s="13"/>
      <c r="JTT35" s="13"/>
      <c r="JTU35" s="13"/>
      <c r="JTV35" s="13"/>
      <c r="JTW35" s="13"/>
      <c r="JTX35" s="13"/>
      <c r="JTY35" s="13"/>
      <c r="JTZ35" s="13"/>
      <c r="JUA35" s="13"/>
      <c r="JUB35" s="13"/>
      <c r="JUC35" s="13"/>
      <c r="JUD35" s="13"/>
      <c r="JUE35" s="13"/>
      <c r="JUF35" s="13"/>
      <c r="JUG35" s="13"/>
      <c r="JUH35" s="13"/>
      <c r="JUI35" s="13"/>
      <c r="JUJ35" s="13"/>
      <c r="JUK35" s="13"/>
      <c r="JUL35" s="13"/>
      <c r="JUM35" s="13"/>
      <c r="JUN35" s="13"/>
      <c r="JUO35" s="13"/>
      <c r="JUP35" s="13"/>
      <c r="JUQ35" s="13"/>
      <c r="JUR35" s="13"/>
      <c r="JUS35" s="13"/>
      <c r="JUT35" s="13"/>
      <c r="JUU35" s="13"/>
      <c r="JUV35" s="13"/>
      <c r="JUW35" s="13"/>
      <c r="JUX35" s="13"/>
      <c r="JUY35" s="13"/>
      <c r="JUZ35" s="13"/>
      <c r="JVA35" s="13"/>
      <c r="JVB35" s="13"/>
      <c r="JVC35" s="13"/>
      <c r="JVD35" s="13"/>
      <c r="JVE35" s="13"/>
      <c r="JVF35" s="13"/>
      <c r="JVG35" s="13"/>
      <c r="JVH35" s="13"/>
      <c r="JVI35" s="13"/>
      <c r="JVJ35" s="13"/>
      <c r="JVK35" s="13"/>
      <c r="JVL35" s="13"/>
      <c r="JVM35" s="13"/>
      <c r="JVN35" s="13"/>
      <c r="JVO35" s="13"/>
      <c r="JVP35" s="13"/>
      <c r="JVQ35" s="13"/>
      <c r="JVR35" s="13"/>
      <c r="JVS35" s="13"/>
      <c r="JVT35" s="13"/>
      <c r="JVU35" s="13"/>
      <c r="JVV35" s="13"/>
      <c r="JVW35" s="13"/>
      <c r="JVX35" s="13"/>
      <c r="JVY35" s="13"/>
      <c r="JVZ35" s="13"/>
      <c r="JWA35" s="13"/>
      <c r="JWB35" s="13"/>
      <c r="JWC35" s="13"/>
      <c r="JWD35" s="13"/>
      <c r="JWE35" s="13"/>
      <c r="JWF35" s="13"/>
      <c r="JWG35" s="13"/>
      <c r="JWH35" s="13"/>
      <c r="JWI35" s="13"/>
      <c r="JWJ35" s="13"/>
      <c r="JWK35" s="13"/>
      <c r="JWL35" s="13"/>
      <c r="JWM35" s="13"/>
      <c r="JWN35" s="13"/>
      <c r="JWO35" s="13"/>
      <c r="JWP35" s="13"/>
      <c r="JWQ35" s="13"/>
      <c r="JWR35" s="13"/>
      <c r="JWS35" s="13"/>
      <c r="JWT35" s="13"/>
      <c r="JWU35" s="13"/>
      <c r="JWV35" s="13"/>
      <c r="JWW35" s="13"/>
      <c r="JWX35" s="13"/>
      <c r="JWY35" s="13"/>
      <c r="JWZ35" s="13"/>
      <c r="JXA35" s="13"/>
      <c r="JXB35" s="13"/>
      <c r="JXC35" s="13"/>
      <c r="JXD35" s="13"/>
      <c r="JXE35" s="13"/>
      <c r="JXF35" s="13"/>
      <c r="JXG35" s="13"/>
      <c r="JXH35" s="13"/>
      <c r="JXI35" s="13"/>
      <c r="JXJ35" s="13"/>
      <c r="JXK35" s="13"/>
      <c r="JXL35" s="13"/>
      <c r="JXM35" s="13"/>
      <c r="JXN35" s="13"/>
      <c r="JXO35" s="13"/>
      <c r="JXP35" s="13"/>
      <c r="JXQ35" s="13"/>
      <c r="JXR35" s="13"/>
      <c r="JXS35" s="13"/>
      <c r="JXT35" s="13"/>
      <c r="JXU35" s="13"/>
      <c r="JXV35" s="13"/>
      <c r="JXW35" s="13"/>
      <c r="JXX35" s="13"/>
      <c r="JXY35" s="13"/>
      <c r="JXZ35" s="13"/>
      <c r="JYA35" s="13"/>
      <c r="JYB35" s="13"/>
      <c r="JYC35" s="13"/>
      <c r="JYD35" s="13"/>
      <c r="JYE35" s="13"/>
      <c r="JYF35" s="13"/>
      <c r="JYG35" s="13"/>
      <c r="JYH35" s="13"/>
      <c r="JYI35" s="13"/>
      <c r="JYJ35" s="13"/>
      <c r="JYK35" s="13"/>
      <c r="JYL35" s="13"/>
      <c r="JYM35" s="13"/>
      <c r="JYN35" s="13"/>
      <c r="JYO35" s="13"/>
      <c r="JYP35" s="13"/>
      <c r="JYQ35" s="13"/>
      <c r="JYR35" s="13"/>
      <c r="JYS35" s="13"/>
      <c r="JYT35" s="13"/>
      <c r="JYU35" s="13"/>
      <c r="JYV35" s="13"/>
      <c r="JYW35" s="13"/>
      <c r="JYX35" s="13"/>
      <c r="JYY35" s="13"/>
      <c r="JYZ35" s="13"/>
      <c r="JZA35" s="13"/>
      <c r="JZB35" s="13"/>
      <c r="JZC35" s="13"/>
      <c r="JZD35" s="13"/>
      <c r="JZE35" s="13"/>
      <c r="JZF35" s="13"/>
      <c r="JZG35" s="13"/>
      <c r="JZH35" s="13"/>
      <c r="JZI35" s="13"/>
      <c r="JZJ35" s="13"/>
      <c r="JZK35" s="13"/>
      <c r="JZL35" s="13"/>
      <c r="JZM35" s="13"/>
      <c r="JZN35" s="13"/>
      <c r="JZO35" s="13"/>
      <c r="JZP35" s="13"/>
      <c r="JZQ35" s="13"/>
      <c r="JZR35" s="13"/>
      <c r="JZS35" s="13"/>
      <c r="JZT35" s="13"/>
      <c r="JZU35" s="13"/>
      <c r="JZV35" s="13"/>
      <c r="JZW35" s="13"/>
      <c r="JZX35" s="13"/>
      <c r="JZY35" s="13"/>
      <c r="JZZ35" s="13"/>
      <c r="KAA35" s="13"/>
      <c r="KAB35" s="13"/>
      <c r="KAC35" s="13"/>
      <c r="KAD35" s="13"/>
      <c r="KAE35" s="13"/>
      <c r="KAF35" s="13"/>
      <c r="KAG35" s="13"/>
      <c r="KAH35" s="13"/>
      <c r="KAI35" s="13"/>
      <c r="KAJ35" s="13"/>
      <c r="KAK35" s="13"/>
      <c r="KAL35" s="13"/>
      <c r="KAM35" s="13"/>
      <c r="KAN35" s="13"/>
      <c r="KAO35" s="13"/>
      <c r="KAP35" s="13"/>
      <c r="KAQ35" s="13"/>
      <c r="KAR35" s="13"/>
      <c r="KAS35" s="13"/>
      <c r="KAT35" s="13"/>
      <c r="KAU35" s="13"/>
      <c r="KAV35" s="13"/>
      <c r="KAW35" s="13"/>
      <c r="KAX35" s="13"/>
      <c r="KAY35" s="13"/>
      <c r="KAZ35" s="13"/>
      <c r="KBA35" s="13"/>
      <c r="KBB35" s="13"/>
      <c r="KBC35" s="13"/>
      <c r="KBD35" s="13"/>
      <c r="KBE35" s="13"/>
      <c r="KBF35" s="13"/>
      <c r="KBG35" s="13"/>
      <c r="KBH35" s="13"/>
      <c r="KBI35" s="13"/>
      <c r="KBJ35" s="13"/>
      <c r="KBK35" s="13"/>
      <c r="KBL35" s="13"/>
      <c r="KBM35" s="13"/>
      <c r="KBN35" s="13"/>
      <c r="KBO35" s="13"/>
      <c r="KBP35" s="13"/>
      <c r="KBQ35" s="13"/>
      <c r="KBR35" s="13"/>
      <c r="KBS35" s="13"/>
      <c r="KBT35" s="13"/>
      <c r="KBU35" s="13"/>
      <c r="KBV35" s="13"/>
      <c r="KBW35" s="13"/>
      <c r="KBX35" s="13"/>
      <c r="KBY35" s="13"/>
      <c r="KBZ35" s="13"/>
      <c r="KCA35" s="13"/>
      <c r="KCB35" s="13"/>
      <c r="KCC35" s="13"/>
      <c r="KCD35" s="13"/>
      <c r="KCE35" s="13"/>
      <c r="KCF35" s="13"/>
      <c r="KCG35" s="13"/>
      <c r="KCH35" s="13"/>
      <c r="KCI35" s="13"/>
      <c r="KCJ35" s="13"/>
      <c r="KCK35" s="13"/>
      <c r="KCL35" s="13"/>
      <c r="KCM35" s="13"/>
      <c r="KCN35" s="13"/>
      <c r="KCO35" s="13"/>
      <c r="KCP35" s="13"/>
      <c r="KCQ35" s="13"/>
      <c r="KCR35" s="13"/>
      <c r="KCS35" s="13"/>
      <c r="KCT35" s="13"/>
      <c r="KCU35" s="13"/>
      <c r="KCV35" s="13"/>
      <c r="KCW35" s="13"/>
      <c r="KCX35" s="13"/>
      <c r="KCY35" s="13"/>
      <c r="KCZ35" s="13"/>
      <c r="KDA35" s="13"/>
      <c r="KDB35" s="13"/>
      <c r="KDC35" s="13"/>
      <c r="KDD35" s="13"/>
      <c r="KDE35" s="13"/>
      <c r="KDF35" s="13"/>
      <c r="KDG35" s="13"/>
      <c r="KDH35" s="13"/>
      <c r="KDI35" s="13"/>
      <c r="KDJ35" s="13"/>
      <c r="KDK35" s="13"/>
      <c r="KDL35" s="13"/>
      <c r="KDM35" s="13"/>
      <c r="KDN35" s="13"/>
      <c r="KDO35" s="13"/>
      <c r="KDP35" s="13"/>
      <c r="KDQ35" s="13"/>
      <c r="KDR35" s="13"/>
      <c r="KDS35" s="13"/>
      <c r="KDT35" s="13"/>
      <c r="KDU35" s="13"/>
      <c r="KDV35" s="13"/>
      <c r="KDW35" s="13"/>
      <c r="KDX35" s="13"/>
      <c r="KDY35" s="13"/>
      <c r="KDZ35" s="13"/>
      <c r="KEA35" s="13"/>
      <c r="KEB35" s="13"/>
      <c r="KEC35" s="13"/>
      <c r="KED35" s="13"/>
      <c r="KEE35" s="13"/>
      <c r="KEF35" s="13"/>
      <c r="KEG35" s="13"/>
      <c r="KEH35" s="13"/>
      <c r="KEI35" s="13"/>
      <c r="KEJ35" s="13"/>
      <c r="KEK35" s="13"/>
      <c r="KEL35" s="13"/>
      <c r="KEM35" s="13"/>
      <c r="KEN35" s="13"/>
      <c r="KEO35" s="13"/>
      <c r="KEP35" s="13"/>
      <c r="KEQ35" s="13"/>
      <c r="KER35" s="13"/>
      <c r="KES35" s="13"/>
      <c r="KET35" s="13"/>
      <c r="KEU35" s="13"/>
      <c r="KEV35" s="13"/>
      <c r="KEW35" s="13"/>
      <c r="KEX35" s="13"/>
      <c r="KEY35" s="13"/>
      <c r="KEZ35" s="13"/>
      <c r="KFA35" s="13"/>
      <c r="KFB35" s="13"/>
      <c r="KFC35" s="13"/>
      <c r="KFD35" s="13"/>
      <c r="KFE35" s="13"/>
      <c r="KFF35" s="13"/>
      <c r="KFG35" s="13"/>
      <c r="KFH35" s="13"/>
      <c r="KFI35" s="13"/>
      <c r="KFJ35" s="13"/>
      <c r="KFK35" s="13"/>
      <c r="KFL35" s="13"/>
      <c r="KFM35" s="13"/>
      <c r="KFN35" s="13"/>
      <c r="KFO35" s="13"/>
      <c r="KFP35" s="13"/>
      <c r="KFQ35" s="13"/>
      <c r="KFR35" s="13"/>
      <c r="KFS35" s="13"/>
      <c r="KFT35" s="13"/>
      <c r="KFU35" s="13"/>
      <c r="KFV35" s="13"/>
      <c r="KFW35" s="13"/>
      <c r="KFX35" s="13"/>
      <c r="KFY35" s="13"/>
      <c r="KFZ35" s="13"/>
      <c r="KGA35" s="13"/>
      <c r="KGB35" s="13"/>
      <c r="KGC35" s="13"/>
      <c r="KGD35" s="13"/>
      <c r="KGE35" s="13"/>
      <c r="KGF35" s="13"/>
      <c r="KGG35" s="13"/>
      <c r="KGH35" s="13"/>
      <c r="KGI35" s="13"/>
      <c r="KGJ35" s="13"/>
      <c r="KGK35" s="13"/>
      <c r="KGL35" s="13"/>
      <c r="KGM35" s="13"/>
      <c r="KGN35" s="13"/>
      <c r="KGO35" s="13"/>
      <c r="KGP35" s="13"/>
      <c r="KGQ35" s="13"/>
      <c r="KGR35" s="13"/>
      <c r="KGS35" s="13"/>
      <c r="KGT35" s="13"/>
      <c r="KGU35" s="13"/>
      <c r="KGV35" s="13"/>
      <c r="KGW35" s="13"/>
      <c r="KGX35" s="13"/>
      <c r="KGY35" s="13"/>
      <c r="KGZ35" s="13"/>
      <c r="KHA35" s="13"/>
      <c r="KHB35" s="13"/>
      <c r="KHC35" s="13"/>
      <c r="KHD35" s="13"/>
      <c r="KHE35" s="13"/>
      <c r="KHF35" s="13"/>
      <c r="KHG35" s="13"/>
      <c r="KHH35" s="13"/>
      <c r="KHI35" s="13"/>
      <c r="KHJ35" s="13"/>
      <c r="KHK35" s="13"/>
      <c r="KHL35" s="13"/>
      <c r="KHM35" s="13"/>
      <c r="KHN35" s="13"/>
      <c r="KHO35" s="13"/>
      <c r="KHP35" s="13"/>
      <c r="KHQ35" s="13"/>
      <c r="KHR35" s="13"/>
      <c r="KHS35" s="13"/>
      <c r="KHT35" s="13"/>
      <c r="KHU35" s="13"/>
      <c r="KHV35" s="13"/>
      <c r="KHW35" s="13"/>
      <c r="KHX35" s="13"/>
      <c r="KHY35" s="13"/>
      <c r="KHZ35" s="13"/>
      <c r="KIA35" s="13"/>
      <c r="KIB35" s="13"/>
      <c r="KIC35" s="13"/>
      <c r="KID35" s="13"/>
      <c r="KIE35" s="13"/>
      <c r="KIF35" s="13"/>
      <c r="KIG35" s="13"/>
      <c r="KIH35" s="13"/>
      <c r="KII35" s="13"/>
      <c r="KIJ35" s="13"/>
      <c r="KIK35" s="13"/>
      <c r="KIL35" s="13"/>
      <c r="KIM35" s="13"/>
      <c r="KIN35" s="13"/>
      <c r="KIO35" s="13"/>
      <c r="KIP35" s="13"/>
      <c r="KIQ35" s="13"/>
      <c r="KIR35" s="13"/>
      <c r="KIS35" s="13"/>
      <c r="KIT35" s="13"/>
      <c r="KIU35" s="13"/>
      <c r="KIV35" s="13"/>
      <c r="KIW35" s="13"/>
      <c r="KIX35" s="13"/>
      <c r="KIY35" s="13"/>
      <c r="KIZ35" s="13"/>
      <c r="KJA35" s="13"/>
      <c r="KJB35" s="13"/>
      <c r="KJC35" s="13"/>
      <c r="KJD35" s="13"/>
      <c r="KJE35" s="13"/>
      <c r="KJF35" s="13"/>
      <c r="KJG35" s="13"/>
      <c r="KJH35" s="13"/>
      <c r="KJI35" s="13"/>
      <c r="KJJ35" s="13"/>
      <c r="KJK35" s="13"/>
      <c r="KJL35" s="13"/>
      <c r="KJM35" s="13"/>
      <c r="KJN35" s="13"/>
      <c r="KJO35" s="13"/>
      <c r="KJP35" s="13"/>
      <c r="KJQ35" s="13"/>
      <c r="KJR35" s="13"/>
      <c r="KJS35" s="13"/>
      <c r="KJT35" s="13"/>
      <c r="KJU35" s="13"/>
      <c r="KJV35" s="13"/>
      <c r="KJW35" s="13"/>
      <c r="KJX35" s="13"/>
      <c r="KJY35" s="13"/>
      <c r="KJZ35" s="13"/>
      <c r="KKA35" s="13"/>
      <c r="KKB35" s="13"/>
      <c r="KKC35" s="13"/>
      <c r="KKD35" s="13"/>
      <c r="KKE35" s="13"/>
      <c r="KKF35" s="13"/>
      <c r="KKG35" s="13"/>
      <c r="KKH35" s="13"/>
      <c r="KKI35" s="13"/>
      <c r="KKJ35" s="13"/>
      <c r="KKK35" s="13"/>
      <c r="KKL35" s="13"/>
      <c r="KKM35" s="13"/>
      <c r="KKN35" s="13"/>
      <c r="KKO35" s="13"/>
      <c r="KKP35" s="13"/>
      <c r="KKQ35" s="13"/>
      <c r="KKR35" s="13"/>
      <c r="KKS35" s="13"/>
      <c r="KKT35" s="13"/>
      <c r="KKU35" s="13"/>
      <c r="KKV35" s="13"/>
      <c r="KKW35" s="13"/>
      <c r="KKX35" s="13"/>
      <c r="KKY35" s="13"/>
      <c r="KKZ35" s="13"/>
      <c r="KLA35" s="13"/>
      <c r="KLB35" s="13"/>
      <c r="KLC35" s="13"/>
      <c r="KLD35" s="13"/>
      <c r="KLE35" s="13"/>
      <c r="KLF35" s="13"/>
      <c r="KLG35" s="13"/>
      <c r="KLH35" s="13"/>
      <c r="KLI35" s="13"/>
      <c r="KLJ35" s="13"/>
      <c r="KLK35" s="13"/>
      <c r="KLL35" s="13"/>
      <c r="KLM35" s="13"/>
      <c r="KLN35" s="13"/>
      <c r="KLO35" s="13"/>
      <c r="KLP35" s="13"/>
      <c r="KLQ35" s="13"/>
      <c r="KLR35" s="13"/>
      <c r="KLS35" s="13"/>
      <c r="KLT35" s="13"/>
      <c r="KLU35" s="13"/>
      <c r="KLV35" s="13"/>
      <c r="KLW35" s="13"/>
      <c r="KLX35" s="13"/>
      <c r="KLY35" s="13"/>
      <c r="KLZ35" s="13"/>
      <c r="KMA35" s="13"/>
      <c r="KMB35" s="13"/>
      <c r="KMC35" s="13"/>
      <c r="KMD35" s="13"/>
      <c r="KME35" s="13"/>
      <c r="KMF35" s="13"/>
      <c r="KMG35" s="13"/>
      <c r="KMH35" s="13"/>
      <c r="KMI35" s="13"/>
      <c r="KMJ35" s="13"/>
      <c r="KMK35" s="13"/>
      <c r="KML35" s="13"/>
      <c r="KMM35" s="13"/>
      <c r="KMN35" s="13"/>
      <c r="KMO35" s="13"/>
      <c r="KMP35" s="13"/>
      <c r="KMQ35" s="13"/>
      <c r="KMR35" s="13"/>
      <c r="KMS35" s="13"/>
      <c r="KMT35" s="13"/>
      <c r="KMU35" s="13"/>
      <c r="KMV35" s="13"/>
      <c r="KMW35" s="13"/>
      <c r="KMX35" s="13"/>
      <c r="KMY35" s="13"/>
      <c r="KMZ35" s="13"/>
      <c r="KNA35" s="13"/>
      <c r="KNB35" s="13"/>
      <c r="KNC35" s="13"/>
      <c r="KND35" s="13"/>
      <c r="KNE35" s="13"/>
      <c r="KNF35" s="13"/>
      <c r="KNG35" s="13"/>
      <c r="KNH35" s="13"/>
      <c r="KNI35" s="13"/>
      <c r="KNJ35" s="13"/>
      <c r="KNK35" s="13"/>
      <c r="KNL35" s="13"/>
      <c r="KNM35" s="13"/>
      <c r="KNN35" s="13"/>
      <c r="KNO35" s="13"/>
      <c r="KNP35" s="13"/>
      <c r="KNQ35" s="13"/>
      <c r="KNR35" s="13"/>
      <c r="KNS35" s="13"/>
      <c r="KNT35" s="13"/>
      <c r="KNU35" s="13"/>
      <c r="KNV35" s="13"/>
      <c r="KNW35" s="13"/>
      <c r="KNX35" s="13"/>
      <c r="KNY35" s="13"/>
      <c r="KNZ35" s="13"/>
      <c r="KOA35" s="13"/>
      <c r="KOB35" s="13"/>
      <c r="KOC35" s="13"/>
      <c r="KOD35" s="13"/>
      <c r="KOE35" s="13"/>
      <c r="KOF35" s="13"/>
      <c r="KOG35" s="13"/>
      <c r="KOH35" s="13"/>
      <c r="KOI35" s="13"/>
      <c r="KOJ35" s="13"/>
      <c r="KOK35" s="13"/>
      <c r="KOL35" s="13"/>
      <c r="KOM35" s="13"/>
      <c r="KON35" s="13"/>
      <c r="KOO35" s="13"/>
      <c r="KOP35" s="13"/>
      <c r="KOQ35" s="13"/>
      <c r="KOR35" s="13"/>
      <c r="KOS35" s="13"/>
      <c r="KOT35" s="13"/>
      <c r="KOU35" s="13"/>
      <c r="KOV35" s="13"/>
      <c r="KOW35" s="13"/>
      <c r="KOX35" s="13"/>
      <c r="KOY35" s="13"/>
      <c r="KOZ35" s="13"/>
      <c r="KPA35" s="13"/>
      <c r="KPB35" s="13"/>
      <c r="KPC35" s="13"/>
      <c r="KPD35" s="13"/>
      <c r="KPE35" s="13"/>
      <c r="KPF35" s="13"/>
      <c r="KPG35" s="13"/>
      <c r="KPH35" s="13"/>
      <c r="KPI35" s="13"/>
      <c r="KPJ35" s="13"/>
      <c r="KPK35" s="13"/>
      <c r="KPL35" s="13"/>
      <c r="KPM35" s="13"/>
      <c r="KPN35" s="13"/>
      <c r="KPO35" s="13"/>
      <c r="KPP35" s="13"/>
      <c r="KPQ35" s="13"/>
      <c r="KPR35" s="13"/>
      <c r="KPS35" s="13"/>
      <c r="KPT35" s="13"/>
      <c r="KPU35" s="13"/>
      <c r="KPV35" s="13"/>
      <c r="KPW35" s="13"/>
      <c r="KPX35" s="13"/>
      <c r="KPY35" s="13"/>
      <c r="KPZ35" s="13"/>
      <c r="KQA35" s="13"/>
      <c r="KQB35" s="13"/>
      <c r="KQC35" s="13"/>
      <c r="KQD35" s="13"/>
      <c r="KQE35" s="13"/>
      <c r="KQF35" s="13"/>
      <c r="KQG35" s="13"/>
      <c r="KQH35" s="13"/>
      <c r="KQI35" s="13"/>
      <c r="KQJ35" s="13"/>
      <c r="KQK35" s="13"/>
      <c r="KQL35" s="13"/>
      <c r="KQM35" s="13"/>
      <c r="KQN35" s="13"/>
      <c r="KQO35" s="13"/>
      <c r="KQP35" s="13"/>
      <c r="KQQ35" s="13"/>
      <c r="KQR35" s="13"/>
      <c r="KQS35" s="13"/>
      <c r="KQT35" s="13"/>
      <c r="KQU35" s="13"/>
      <c r="KQV35" s="13"/>
      <c r="KQW35" s="13"/>
      <c r="KQX35" s="13"/>
      <c r="KQY35" s="13"/>
      <c r="KQZ35" s="13"/>
      <c r="KRA35" s="13"/>
      <c r="KRB35" s="13"/>
      <c r="KRC35" s="13"/>
      <c r="KRD35" s="13"/>
      <c r="KRE35" s="13"/>
      <c r="KRF35" s="13"/>
      <c r="KRG35" s="13"/>
      <c r="KRH35" s="13"/>
      <c r="KRI35" s="13"/>
      <c r="KRJ35" s="13"/>
      <c r="KRK35" s="13"/>
      <c r="KRL35" s="13"/>
      <c r="KRM35" s="13"/>
      <c r="KRN35" s="13"/>
      <c r="KRO35" s="13"/>
      <c r="KRP35" s="13"/>
      <c r="KRQ35" s="13"/>
      <c r="KRR35" s="13"/>
      <c r="KRS35" s="13"/>
      <c r="KRT35" s="13"/>
      <c r="KRU35" s="13"/>
      <c r="KRV35" s="13"/>
      <c r="KRW35" s="13"/>
      <c r="KRX35" s="13"/>
      <c r="KRY35" s="13"/>
      <c r="KRZ35" s="13"/>
      <c r="KSA35" s="13"/>
      <c r="KSB35" s="13"/>
      <c r="KSC35" s="13"/>
      <c r="KSD35" s="13"/>
      <c r="KSE35" s="13"/>
      <c r="KSF35" s="13"/>
      <c r="KSG35" s="13"/>
      <c r="KSH35" s="13"/>
      <c r="KSI35" s="13"/>
      <c r="KSJ35" s="13"/>
      <c r="KSK35" s="13"/>
      <c r="KSL35" s="13"/>
      <c r="KSM35" s="13"/>
      <c r="KSN35" s="13"/>
      <c r="KSO35" s="13"/>
      <c r="KSP35" s="13"/>
      <c r="KSQ35" s="13"/>
      <c r="KSR35" s="13"/>
      <c r="KSS35" s="13"/>
      <c r="KST35" s="13"/>
      <c r="KSU35" s="13"/>
      <c r="KSV35" s="13"/>
      <c r="KSW35" s="13"/>
      <c r="KSX35" s="13"/>
      <c r="KSY35" s="13"/>
      <c r="KSZ35" s="13"/>
      <c r="KTA35" s="13"/>
      <c r="KTB35" s="13"/>
      <c r="KTC35" s="13"/>
      <c r="KTD35" s="13"/>
      <c r="KTE35" s="13"/>
      <c r="KTF35" s="13"/>
      <c r="KTG35" s="13"/>
      <c r="KTH35" s="13"/>
      <c r="KTI35" s="13"/>
      <c r="KTJ35" s="13"/>
      <c r="KTK35" s="13"/>
      <c r="KTL35" s="13"/>
      <c r="KTM35" s="13"/>
      <c r="KTN35" s="13"/>
      <c r="KTO35" s="13"/>
      <c r="KTP35" s="13"/>
      <c r="KTQ35" s="13"/>
      <c r="KTR35" s="13"/>
      <c r="KTS35" s="13"/>
      <c r="KTT35" s="13"/>
      <c r="KTU35" s="13"/>
      <c r="KTV35" s="13"/>
      <c r="KTW35" s="13"/>
      <c r="KTX35" s="13"/>
      <c r="KTY35" s="13"/>
      <c r="KTZ35" s="13"/>
      <c r="KUA35" s="13"/>
      <c r="KUB35" s="13"/>
      <c r="KUC35" s="13"/>
      <c r="KUD35" s="13"/>
      <c r="KUE35" s="13"/>
      <c r="KUF35" s="13"/>
      <c r="KUG35" s="13"/>
      <c r="KUH35" s="13"/>
      <c r="KUI35" s="13"/>
      <c r="KUJ35" s="13"/>
      <c r="KUK35" s="13"/>
      <c r="KUL35" s="13"/>
      <c r="KUM35" s="13"/>
      <c r="KUN35" s="13"/>
      <c r="KUO35" s="13"/>
      <c r="KUP35" s="13"/>
      <c r="KUQ35" s="13"/>
      <c r="KUR35" s="13"/>
      <c r="KUS35" s="13"/>
      <c r="KUT35" s="13"/>
      <c r="KUU35" s="13"/>
      <c r="KUV35" s="13"/>
      <c r="KUW35" s="13"/>
      <c r="KUX35" s="13"/>
      <c r="KUY35" s="13"/>
      <c r="KUZ35" s="13"/>
      <c r="KVA35" s="13"/>
      <c r="KVB35" s="13"/>
      <c r="KVC35" s="13"/>
      <c r="KVD35" s="13"/>
      <c r="KVE35" s="13"/>
      <c r="KVF35" s="13"/>
      <c r="KVG35" s="13"/>
      <c r="KVH35" s="13"/>
      <c r="KVI35" s="13"/>
      <c r="KVJ35" s="13"/>
      <c r="KVK35" s="13"/>
      <c r="KVL35" s="13"/>
      <c r="KVM35" s="13"/>
      <c r="KVN35" s="13"/>
      <c r="KVO35" s="13"/>
      <c r="KVP35" s="13"/>
      <c r="KVQ35" s="13"/>
      <c r="KVR35" s="13"/>
      <c r="KVS35" s="13"/>
      <c r="KVT35" s="13"/>
      <c r="KVU35" s="13"/>
      <c r="KVV35" s="13"/>
      <c r="KVW35" s="13"/>
      <c r="KVX35" s="13"/>
      <c r="KVY35" s="13"/>
      <c r="KVZ35" s="13"/>
      <c r="KWA35" s="13"/>
      <c r="KWB35" s="13"/>
      <c r="KWC35" s="13"/>
      <c r="KWD35" s="13"/>
      <c r="KWE35" s="13"/>
      <c r="KWF35" s="13"/>
      <c r="KWG35" s="13"/>
      <c r="KWH35" s="13"/>
      <c r="KWI35" s="13"/>
      <c r="KWJ35" s="13"/>
      <c r="KWK35" s="13"/>
      <c r="KWL35" s="13"/>
      <c r="KWM35" s="13"/>
      <c r="KWN35" s="13"/>
      <c r="KWO35" s="13"/>
      <c r="KWP35" s="13"/>
      <c r="KWQ35" s="13"/>
      <c r="KWR35" s="13"/>
      <c r="KWS35" s="13"/>
      <c r="KWT35" s="13"/>
      <c r="KWU35" s="13"/>
      <c r="KWV35" s="13"/>
      <c r="KWW35" s="13"/>
      <c r="KWX35" s="13"/>
      <c r="KWY35" s="13"/>
      <c r="KWZ35" s="13"/>
      <c r="KXA35" s="13"/>
      <c r="KXB35" s="13"/>
      <c r="KXC35" s="13"/>
      <c r="KXD35" s="13"/>
      <c r="KXE35" s="13"/>
      <c r="KXF35" s="13"/>
      <c r="KXG35" s="13"/>
      <c r="KXH35" s="13"/>
      <c r="KXI35" s="13"/>
      <c r="KXJ35" s="13"/>
      <c r="KXK35" s="13"/>
      <c r="KXL35" s="13"/>
      <c r="KXM35" s="13"/>
      <c r="KXN35" s="13"/>
      <c r="KXO35" s="13"/>
      <c r="KXP35" s="13"/>
      <c r="KXQ35" s="13"/>
      <c r="KXR35" s="13"/>
      <c r="KXS35" s="13"/>
      <c r="KXT35" s="13"/>
      <c r="KXU35" s="13"/>
      <c r="KXV35" s="13"/>
      <c r="KXW35" s="13"/>
      <c r="KXX35" s="13"/>
      <c r="KXY35" s="13"/>
      <c r="KXZ35" s="13"/>
      <c r="KYA35" s="13"/>
      <c r="KYB35" s="13"/>
      <c r="KYC35" s="13"/>
      <c r="KYD35" s="13"/>
      <c r="KYE35" s="13"/>
      <c r="KYF35" s="13"/>
      <c r="KYG35" s="13"/>
      <c r="KYH35" s="13"/>
      <c r="KYI35" s="13"/>
      <c r="KYJ35" s="13"/>
      <c r="KYK35" s="13"/>
      <c r="KYL35" s="13"/>
      <c r="KYM35" s="13"/>
      <c r="KYN35" s="13"/>
      <c r="KYO35" s="13"/>
      <c r="KYP35" s="13"/>
      <c r="KYQ35" s="13"/>
      <c r="KYR35" s="13"/>
      <c r="KYS35" s="13"/>
      <c r="KYT35" s="13"/>
      <c r="KYU35" s="13"/>
      <c r="KYV35" s="13"/>
      <c r="KYW35" s="13"/>
      <c r="KYX35" s="13"/>
      <c r="KYY35" s="13"/>
      <c r="KYZ35" s="13"/>
      <c r="KZA35" s="13"/>
      <c r="KZB35" s="13"/>
      <c r="KZC35" s="13"/>
      <c r="KZD35" s="13"/>
      <c r="KZE35" s="13"/>
      <c r="KZF35" s="13"/>
      <c r="KZG35" s="13"/>
      <c r="KZH35" s="13"/>
      <c r="KZI35" s="13"/>
      <c r="KZJ35" s="13"/>
      <c r="KZK35" s="13"/>
      <c r="KZL35" s="13"/>
      <c r="KZM35" s="13"/>
      <c r="KZN35" s="13"/>
      <c r="KZO35" s="13"/>
      <c r="KZP35" s="13"/>
      <c r="KZQ35" s="13"/>
      <c r="KZR35" s="13"/>
      <c r="KZS35" s="13"/>
      <c r="KZT35" s="13"/>
      <c r="KZU35" s="13"/>
      <c r="KZV35" s="13"/>
      <c r="KZW35" s="13"/>
      <c r="KZX35" s="13"/>
      <c r="KZY35" s="13"/>
      <c r="KZZ35" s="13"/>
      <c r="LAA35" s="13"/>
      <c r="LAB35" s="13"/>
      <c r="LAC35" s="13"/>
      <c r="LAD35" s="13"/>
      <c r="LAE35" s="13"/>
      <c r="LAF35" s="13"/>
      <c r="LAG35" s="13"/>
      <c r="LAH35" s="13"/>
      <c r="LAI35" s="13"/>
      <c r="LAJ35" s="13"/>
      <c r="LAK35" s="13"/>
      <c r="LAL35" s="13"/>
      <c r="LAM35" s="13"/>
      <c r="LAN35" s="13"/>
      <c r="LAO35" s="13"/>
      <c r="LAP35" s="13"/>
      <c r="LAQ35" s="13"/>
      <c r="LAR35" s="13"/>
      <c r="LAS35" s="13"/>
      <c r="LAT35" s="13"/>
      <c r="LAU35" s="13"/>
      <c r="LAV35" s="13"/>
      <c r="LAW35" s="13"/>
      <c r="LAX35" s="13"/>
      <c r="LAY35" s="13"/>
      <c r="LAZ35" s="13"/>
      <c r="LBA35" s="13"/>
      <c r="LBB35" s="13"/>
      <c r="LBC35" s="13"/>
      <c r="LBD35" s="13"/>
      <c r="LBE35" s="13"/>
      <c r="LBF35" s="13"/>
      <c r="LBG35" s="13"/>
      <c r="LBH35" s="13"/>
      <c r="LBI35" s="13"/>
      <c r="LBJ35" s="13"/>
      <c r="LBK35" s="13"/>
      <c r="LBL35" s="13"/>
      <c r="LBM35" s="13"/>
      <c r="LBN35" s="13"/>
      <c r="LBO35" s="13"/>
      <c r="LBP35" s="13"/>
      <c r="LBQ35" s="13"/>
      <c r="LBR35" s="13"/>
      <c r="LBS35" s="13"/>
      <c r="LBT35" s="13"/>
      <c r="LBU35" s="13"/>
      <c r="LBV35" s="13"/>
      <c r="LBW35" s="13"/>
      <c r="LBX35" s="13"/>
      <c r="LBY35" s="13"/>
      <c r="LBZ35" s="13"/>
      <c r="LCA35" s="13"/>
      <c r="LCB35" s="13"/>
      <c r="LCC35" s="13"/>
      <c r="LCD35" s="13"/>
      <c r="LCE35" s="13"/>
      <c r="LCF35" s="13"/>
      <c r="LCG35" s="13"/>
      <c r="LCH35" s="13"/>
      <c r="LCI35" s="13"/>
      <c r="LCJ35" s="13"/>
      <c r="LCK35" s="13"/>
      <c r="LCL35" s="13"/>
      <c r="LCM35" s="13"/>
      <c r="LCN35" s="13"/>
      <c r="LCO35" s="13"/>
      <c r="LCP35" s="13"/>
      <c r="LCQ35" s="13"/>
      <c r="LCR35" s="13"/>
      <c r="LCS35" s="13"/>
      <c r="LCT35" s="13"/>
      <c r="LCU35" s="13"/>
      <c r="LCV35" s="13"/>
      <c r="LCW35" s="13"/>
      <c r="LCX35" s="13"/>
      <c r="LCY35" s="13"/>
      <c r="LCZ35" s="13"/>
      <c r="LDA35" s="13"/>
      <c r="LDB35" s="13"/>
      <c r="LDC35" s="13"/>
      <c r="LDD35" s="13"/>
      <c r="LDE35" s="13"/>
      <c r="LDF35" s="13"/>
      <c r="LDG35" s="13"/>
      <c r="LDH35" s="13"/>
      <c r="LDI35" s="13"/>
      <c r="LDJ35" s="13"/>
      <c r="LDK35" s="13"/>
      <c r="LDL35" s="13"/>
      <c r="LDM35" s="13"/>
      <c r="LDN35" s="13"/>
      <c r="LDO35" s="13"/>
      <c r="LDP35" s="13"/>
      <c r="LDQ35" s="13"/>
      <c r="LDR35" s="13"/>
      <c r="LDS35" s="13"/>
      <c r="LDT35" s="13"/>
      <c r="LDU35" s="13"/>
      <c r="LDV35" s="13"/>
      <c r="LDW35" s="13"/>
      <c r="LDX35" s="13"/>
      <c r="LDY35" s="13"/>
      <c r="LDZ35" s="13"/>
      <c r="LEA35" s="13"/>
      <c r="LEB35" s="13"/>
      <c r="LEC35" s="13"/>
      <c r="LED35" s="13"/>
      <c r="LEE35" s="13"/>
      <c r="LEF35" s="13"/>
      <c r="LEG35" s="13"/>
      <c r="LEH35" s="13"/>
      <c r="LEI35" s="13"/>
      <c r="LEJ35" s="13"/>
      <c r="LEK35" s="13"/>
      <c r="LEL35" s="13"/>
      <c r="LEM35" s="13"/>
      <c r="LEN35" s="13"/>
      <c r="LEO35" s="13"/>
      <c r="LEP35" s="13"/>
      <c r="LEQ35" s="13"/>
      <c r="LER35" s="13"/>
      <c r="LES35" s="13"/>
      <c r="LET35" s="13"/>
      <c r="LEU35" s="13"/>
      <c r="LEV35" s="13"/>
      <c r="LEW35" s="13"/>
      <c r="LEX35" s="13"/>
      <c r="LEY35" s="13"/>
      <c r="LEZ35" s="13"/>
      <c r="LFA35" s="13"/>
      <c r="LFB35" s="13"/>
      <c r="LFC35" s="13"/>
      <c r="LFD35" s="13"/>
      <c r="LFE35" s="13"/>
      <c r="LFF35" s="13"/>
      <c r="LFG35" s="13"/>
      <c r="LFH35" s="13"/>
      <c r="LFI35" s="13"/>
      <c r="LFJ35" s="13"/>
      <c r="LFK35" s="13"/>
      <c r="LFL35" s="13"/>
      <c r="LFM35" s="13"/>
      <c r="LFN35" s="13"/>
      <c r="LFO35" s="13"/>
      <c r="LFP35" s="13"/>
      <c r="LFQ35" s="13"/>
      <c r="LFR35" s="13"/>
      <c r="LFS35" s="13"/>
      <c r="LFT35" s="13"/>
      <c r="LFU35" s="13"/>
      <c r="LFV35" s="13"/>
      <c r="LFW35" s="13"/>
      <c r="LFX35" s="13"/>
      <c r="LFY35" s="13"/>
      <c r="LFZ35" s="13"/>
      <c r="LGA35" s="13"/>
      <c r="LGB35" s="13"/>
      <c r="LGC35" s="13"/>
      <c r="LGD35" s="13"/>
      <c r="LGE35" s="13"/>
      <c r="LGF35" s="13"/>
      <c r="LGG35" s="13"/>
      <c r="LGH35" s="13"/>
      <c r="LGI35" s="13"/>
      <c r="LGJ35" s="13"/>
      <c r="LGK35" s="13"/>
      <c r="LGL35" s="13"/>
      <c r="LGM35" s="13"/>
      <c r="LGN35" s="13"/>
      <c r="LGO35" s="13"/>
      <c r="LGP35" s="13"/>
      <c r="LGQ35" s="13"/>
      <c r="LGR35" s="13"/>
      <c r="LGS35" s="13"/>
      <c r="LGT35" s="13"/>
      <c r="LGU35" s="13"/>
      <c r="LGV35" s="13"/>
      <c r="LGW35" s="13"/>
      <c r="LGX35" s="13"/>
      <c r="LGY35" s="13"/>
      <c r="LGZ35" s="13"/>
      <c r="LHA35" s="13"/>
      <c r="LHB35" s="13"/>
      <c r="LHC35" s="13"/>
      <c r="LHD35" s="13"/>
      <c r="LHE35" s="13"/>
      <c r="LHF35" s="13"/>
      <c r="LHG35" s="13"/>
      <c r="LHH35" s="13"/>
      <c r="LHI35" s="13"/>
      <c r="LHJ35" s="13"/>
      <c r="LHK35" s="13"/>
      <c r="LHL35" s="13"/>
      <c r="LHM35" s="13"/>
      <c r="LHN35" s="13"/>
      <c r="LHO35" s="13"/>
      <c r="LHP35" s="13"/>
      <c r="LHQ35" s="13"/>
      <c r="LHR35" s="13"/>
      <c r="LHS35" s="13"/>
      <c r="LHT35" s="13"/>
      <c r="LHU35" s="13"/>
      <c r="LHV35" s="13"/>
      <c r="LHW35" s="13"/>
      <c r="LHX35" s="13"/>
      <c r="LHY35" s="13"/>
      <c r="LHZ35" s="13"/>
      <c r="LIA35" s="13"/>
      <c r="LIB35" s="13"/>
      <c r="LIC35" s="13"/>
      <c r="LID35" s="13"/>
      <c r="LIE35" s="13"/>
      <c r="LIF35" s="13"/>
      <c r="LIG35" s="13"/>
      <c r="LIH35" s="13"/>
      <c r="LII35" s="13"/>
      <c r="LIJ35" s="13"/>
      <c r="LIK35" s="13"/>
      <c r="LIL35" s="13"/>
      <c r="LIM35" s="13"/>
      <c r="LIN35" s="13"/>
      <c r="LIO35" s="13"/>
      <c r="LIP35" s="13"/>
      <c r="LIQ35" s="13"/>
      <c r="LIR35" s="13"/>
      <c r="LIS35" s="13"/>
      <c r="LIT35" s="13"/>
      <c r="LIU35" s="13"/>
      <c r="LIV35" s="13"/>
      <c r="LIW35" s="13"/>
      <c r="LIX35" s="13"/>
      <c r="LIY35" s="13"/>
      <c r="LIZ35" s="13"/>
      <c r="LJA35" s="13"/>
      <c r="LJB35" s="13"/>
      <c r="LJC35" s="13"/>
      <c r="LJD35" s="13"/>
      <c r="LJE35" s="13"/>
      <c r="LJF35" s="13"/>
      <c r="LJG35" s="13"/>
      <c r="LJH35" s="13"/>
      <c r="LJI35" s="13"/>
      <c r="LJJ35" s="13"/>
      <c r="LJK35" s="13"/>
      <c r="LJL35" s="13"/>
      <c r="LJM35" s="13"/>
      <c r="LJN35" s="13"/>
      <c r="LJO35" s="13"/>
      <c r="LJP35" s="13"/>
      <c r="LJQ35" s="13"/>
      <c r="LJR35" s="13"/>
      <c r="LJS35" s="13"/>
      <c r="LJT35" s="13"/>
      <c r="LJU35" s="13"/>
      <c r="LJV35" s="13"/>
      <c r="LJW35" s="13"/>
      <c r="LJX35" s="13"/>
      <c r="LJY35" s="13"/>
      <c r="LJZ35" s="13"/>
      <c r="LKA35" s="13"/>
      <c r="LKB35" s="13"/>
      <c r="LKC35" s="13"/>
      <c r="LKD35" s="13"/>
      <c r="LKE35" s="13"/>
      <c r="LKF35" s="13"/>
      <c r="LKG35" s="13"/>
      <c r="LKH35" s="13"/>
      <c r="LKI35" s="13"/>
      <c r="LKJ35" s="13"/>
      <c r="LKK35" s="13"/>
      <c r="LKL35" s="13"/>
      <c r="LKM35" s="13"/>
      <c r="LKN35" s="13"/>
      <c r="LKO35" s="13"/>
      <c r="LKP35" s="13"/>
      <c r="LKQ35" s="13"/>
      <c r="LKR35" s="13"/>
      <c r="LKS35" s="13"/>
      <c r="LKT35" s="13"/>
      <c r="LKU35" s="13"/>
      <c r="LKV35" s="13"/>
      <c r="LKW35" s="13"/>
      <c r="LKX35" s="13"/>
      <c r="LKY35" s="13"/>
      <c r="LKZ35" s="13"/>
      <c r="LLA35" s="13"/>
      <c r="LLB35" s="13"/>
      <c r="LLC35" s="13"/>
      <c r="LLD35" s="13"/>
      <c r="LLE35" s="13"/>
      <c r="LLF35" s="13"/>
      <c r="LLG35" s="13"/>
      <c r="LLH35" s="13"/>
      <c r="LLI35" s="13"/>
      <c r="LLJ35" s="13"/>
      <c r="LLK35" s="13"/>
      <c r="LLL35" s="13"/>
      <c r="LLM35" s="13"/>
      <c r="LLN35" s="13"/>
      <c r="LLO35" s="13"/>
      <c r="LLP35" s="13"/>
      <c r="LLQ35" s="13"/>
      <c r="LLR35" s="13"/>
      <c r="LLS35" s="13"/>
      <c r="LLT35" s="13"/>
      <c r="LLU35" s="13"/>
      <c r="LLV35" s="13"/>
      <c r="LLW35" s="13"/>
      <c r="LLX35" s="13"/>
      <c r="LLY35" s="13"/>
      <c r="LLZ35" s="13"/>
      <c r="LMA35" s="13"/>
      <c r="LMB35" s="13"/>
      <c r="LMC35" s="13"/>
      <c r="LMD35" s="13"/>
      <c r="LME35" s="13"/>
      <c r="LMF35" s="13"/>
      <c r="LMG35" s="13"/>
      <c r="LMH35" s="13"/>
      <c r="LMI35" s="13"/>
      <c r="LMJ35" s="13"/>
      <c r="LMK35" s="13"/>
      <c r="LML35" s="13"/>
      <c r="LMM35" s="13"/>
      <c r="LMN35" s="13"/>
      <c r="LMO35" s="13"/>
      <c r="LMP35" s="13"/>
      <c r="LMQ35" s="13"/>
      <c r="LMR35" s="13"/>
      <c r="LMS35" s="13"/>
      <c r="LMT35" s="13"/>
      <c r="LMU35" s="13"/>
      <c r="LMV35" s="13"/>
      <c r="LMW35" s="13"/>
      <c r="LMX35" s="13"/>
      <c r="LMY35" s="13"/>
      <c r="LMZ35" s="13"/>
      <c r="LNA35" s="13"/>
      <c r="LNB35" s="13"/>
      <c r="LNC35" s="13"/>
      <c r="LND35" s="13"/>
      <c r="LNE35" s="13"/>
      <c r="LNF35" s="13"/>
      <c r="LNG35" s="13"/>
      <c r="LNH35" s="13"/>
      <c r="LNI35" s="13"/>
      <c r="LNJ35" s="13"/>
      <c r="LNK35" s="13"/>
      <c r="LNL35" s="13"/>
      <c r="LNM35" s="13"/>
      <c r="LNN35" s="13"/>
      <c r="LNO35" s="13"/>
      <c r="LNP35" s="13"/>
      <c r="LNQ35" s="13"/>
      <c r="LNR35" s="13"/>
      <c r="LNS35" s="13"/>
      <c r="LNT35" s="13"/>
      <c r="LNU35" s="13"/>
      <c r="LNV35" s="13"/>
      <c r="LNW35" s="13"/>
      <c r="LNX35" s="13"/>
      <c r="LNY35" s="13"/>
      <c r="LNZ35" s="13"/>
      <c r="LOA35" s="13"/>
      <c r="LOB35" s="13"/>
      <c r="LOC35" s="13"/>
      <c r="LOD35" s="13"/>
      <c r="LOE35" s="13"/>
      <c r="LOF35" s="13"/>
      <c r="LOG35" s="13"/>
      <c r="LOH35" s="13"/>
      <c r="LOI35" s="13"/>
      <c r="LOJ35" s="13"/>
      <c r="LOK35" s="13"/>
      <c r="LOL35" s="13"/>
      <c r="LOM35" s="13"/>
      <c r="LON35" s="13"/>
      <c r="LOO35" s="13"/>
      <c r="LOP35" s="13"/>
      <c r="LOQ35" s="13"/>
      <c r="LOR35" s="13"/>
      <c r="LOS35" s="13"/>
      <c r="LOT35" s="13"/>
      <c r="LOU35" s="13"/>
      <c r="LOV35" s="13"/>
      <c r="LOW35" s="13"/>
      <c r="LOX35" s="13"/>
      <c r="LOY35" s="13"/>
      <c r="LOZ35" s="13"/>
      <c r="LPA35" s="13"/>
      <c r="LPB35" s="13"/>
      <c r="LPC35" s="13"/>
      <c r="LPD35" s="13"/>
      <c r="LPE35" s="13"/>
      <c r="LPF35" s="13"/>
      <c r="LPG35" s="13"/>
      <c r="LPH35" s="13"/>
      <c r="LPI35" s="13"/>
      <c r="LPJ35" s="13"/>
      <c r="LPK35" s="13"/>
      <c r="LPL35" s="13"/>
      <c r="LPM35" s="13"/>
      <c r="LPN35" s="13"/>
      <c r="LPO35" s="13"/>
      <c r="LPP35" s="13"/>
      <c r="LPQ35" s="13"/>
      <c r="LPR35" s="13"/>
      <c r="LPS35" s="13"/>
      <c r="LPT35" s="13"/>
      <c r="LPU35" s="13"/>
      <c r="LPV35" s="13"/>
      <c r="LPW35" s="13"/>
      <c r="LPX35" s="13"/>
      <c r="LPY35" s="13"/>
      <c r="LPZ35" s="13"/>
      <c r="LQA35" s="13"/>
      <c r="LQB35" s="13"/>
      <c r="LQC35" s="13"/>
      <c r="LQD35" s="13"/>
      <c r="LQE35" s="13"/>
      <c r="LQF35" s="13"/>
      <c r="LQG35" s="13"/>
      <c r="LQH35" s="13"/>
      <c r="LQI35" s="13"/>
      <c r="LQJ35" s="13"/>
      <c r="LQK35" s="13"/>
      <c r="LQL35" s="13"/>
      <c r="LQM35" s="13"/>
      <c r="LQN35" s="13"/>
      <c r="LQO35" s="13"/>
      <c r="LQP35" s="13"/>
      <c r="LQQ35" s="13"/>
      <c r="LQR35" s="13"/>
      <c r="LQS35" s="13"/>
      <c r="LQT35" s="13"/>
      <c r="LQU35" s="13"/>
      <c r="LQV35" s="13"/>
      <c r="LQW35" s="13"/>
      <c r="LQX35" s="13"/>
      <c r="LQY35" s="13"/>
      <c r="LQZ35" s="13"/>
      <c r="LRA35" s="13"/>
      <c r="LRB35" s="13"/>
      <c r="LRC35" s="13"/>
      <c r="LRD35" s="13"/>
      <c r="LRE35" s="13"/>
      <c r="LRF35" s="13"/>
      <c r="LRG35" s="13"/>
      <c r="LRH35" s="13"/>
      <c r="LRI35" s="13"/>
      <c r="LRJ35" s="13"/>
      <c r="LRK35" s="13"/>
      <c r="LRL35" s="13"/>
      <c r="LRM35" s="13"/>
      <c r="LRN35" s="13"/>
      <c r="LRO35" s="13"/>
      <c r="LRP35" s="13"/>
      <c r="LRQ35" s="13"/>
      <c r="LRR35" s="13"/>
      <c r="LRS35" s="13"/>
      <c r="LRT35" s="13"/>
      <c r="LRU35" s="13"/>
      <c r="LRV35" s="13"/>
      <c r="LRW35" s="13"/>
      <c r="LRX35" s="13"/>
      <c r="LRY35" s="13"/>
      <c r="LRZ35" s="13"/>
      <c r="LSA35" s="13"/>
      <c r="LSB35" s="13"/>
      <c r="LSC35" s="13"/>
      <c r="LSD35" s="13"/>
      <c r="LSE35" s="13"/>
      <c r="LSF35" s="13"/>
      <c r="LSG35" s="13"/>
      <c r="LSH35" s="13"/>
      <c r="LSI35" s="13"/>
      <c r="LSJ35" s="13"/>
      <c r="LSK35" s="13"/>
      <c r="LSL35" s="13"/>
      <c r="LSM35" s="13"/>
      <c r="LSN35" s="13"/>
      <c r="LSO35" s="13"/>
      <c r="LSP35" s="13"/>
      <c r="LSQ35" s="13"/>
      <c r="LSR35" s="13"/>
      <c r="LSS35" s="13"/>
      <c r="LST35" s="13"/>
      <c r="LSU35" s="13"/>
      <c r="LSV35" s="13"/>
      <c r="LSW35" s="13"/>
      <c r="LSX35" s="13"/>
      <c r="LSY35" s="13"/>
      <c r="LSZ35" s="13"/>
      <c r="LTA35" s="13"/>
      <c r="LTB35" s="13"/>
      <c r="LTC35" s="13"/>
      <c r="LTD35" s="13"/>
      <c r="LTE35" s="13"/>
      <c r="LTF35" s="13"/>
      <c r="LTG35" s="13"/>
      <c r="LTH35" s="13"/>
      <c r="LTI35" s="13"/>
      <c r="LTJ35" s="13"/>
      <c r="LTK35" s="13"/>
      <c r="LTL35" s="13"/>
      <c r="LTM35" s="13"/>
      <c r="LTN35" s="13"/>
      <c r="LTO35" s="13"/>
      <c r="LTP35" s="13"/>
      <c r="LTQ35" s="13"/>
      <c r="LTR35" s="13"/>
      <c r="LTS35" s="13"/>
      <c r="LTT35" s="13"/>
      <c r="LTU35" s="13"/>
      <c r="LTV35" s="13"/>
      <c r="LTW35" s="13"/>
      <c r="LTX35" s="13"/>
      <c r="LTY35" s="13"/>
      <c r="LTZ35" s="13"/>
      <c r="LUA35" s="13"/>
      <c r="LUB35" s="13"/>
      <c r="LUC35" s="13"/>
      <c r="LUD35" s="13"/>
      <c r="LUE35" s="13"/>
      <c r="LUF35" s="13"/>
      <c r="LUG35" s="13"/>
      <c r="LUH35" s="13"/>
      <c r="LUI35" s="13"/>
      <c r="LUJ35" s="13"/>
      <c r="LUK35" s="13"/>
      <c r="LUL35" s="13"/>
      <c r="LUM35" s="13"/>
      <c r="LUN35" s="13"/>
      <c r="LUO35" s="13"/>
      <c r="LUP35" s="13"/>
      <c r="LUQ35" s="13"/>
      <c r="LUR35" s="13"/>
      <c r="LUS35" s="13"/>
      <c r="LUT35" s="13"/>
      <c r="LUU35" s="13"/>
      <c r="LUV35" s="13"/>
      <c r="LUW35" s="13"/>
      <c r="LUX35" s="13"/>
      <c r="LUY35" s="13"/>
      <c r="LUZ35" s="13"/>
      <c r="LVA35" s="13"/>
      <c r="LVB35" s="13"/>
      <c r="LVC35" s="13"/>
      <c r="LVD35" s="13"/>
      <c r="LVE35" s="13"/>
      <c r="LVF35" s="13"/>
      <c r="LVG35" s="13"/>
      <c r="LVH35" s="13"/>
      <c r="LVI35" s="13"/>
      <c r="LVJ35" s="13"/>
      <c r="LVK35" s="13"/>
      <c r="LVL35" s="13"/>
      <c r="LVM35" s="13"/>
      <c r="LVN35" s="13"/>
      <c r="LVO35" s="13"/>
      <c r="LVP35" s="13"/>
      <c r="LVQ35" s="13"/>
      <c r="LVR35" s="13"/>
      <c r="LVS35" s="13"/>
      <c r="LVT35" s="13"/>
      <c r="LVU35" s="13"/>
      <c r="LVV35" s="13"/>
      <c r="LVW35" s="13"/>
      <c r="LVX35" s="13"/>
      <c r="LVY35" s="13"/>
      <c r="LVZ35" s="13"/>
      <c r="LWA35" s="13"/>
      <c r="LWB35" s="13"/>
      <c r="LWC35" s="13"/>
      <c r="LWD35" s="13"/>
      <c r="LWE35" s="13"/>
      <c r="LWF35" s="13"/>
      <c r="LWG35" s="13"/>
      <c r="LWH35" s="13"/>
      <c r="LWI35" s="13"/>
      <c r="LWJ35" s="13"/>
      <c r="LWK35" s="13"/>
      <c r="LWL35" s="13"/>
      <c r="LWM35" s="13"/>
      <c r="LWN35" s="13"/>
      <c r="LWO35" s="13"/>
      <c r="LWP35" s="13"/>
      <c r="LWQ35" s="13"/>
      <c r="LWR35" s="13"/>
      <c r="LWS35" s="13"/>
      <c r="LWT35" s="13"/>
      <c r="LWU35" s="13"/>
      <c r="LWV35" s="13"/>
      <c r="LWW35" s="13"/>
      <c r="LWX35" s="13"/>
      <c r="LWY35" s="13"/>
      <c r="LWZ35" s="13"/>
      <c r="LXA35" s="13"/>
      <c r="LXB35" s="13"/>
      <c r="LXC35" s="13"/>
      <c r="LXD35" s="13"/>
      <c r="LXE35" s="13"/>
      <c r="LXF35" s="13"/>
      <c r="LXG35" s="13"/>
      <c r="LXH35" s="13"/>
      <c r="LXI35" s="13"/>
      <c r="LXJ35" s="13"/>
      <c r="LXK35" s="13"/>
      <c r="LXL35" s="13"/>
      <c r="LXM35" s="13"/>
      <c r="LXN35" s="13"/>
      <c r="LXO35" s="13"/>
      <c r="LXP35" s="13"/>
      <c r="LXQ35" s="13"/>
      <c r="LXR35" s="13"/>
      <c r="LXS35" s="13"/>
      <c r="LXT35" s="13"/>
      <c r="LXU35" s="13"/>
      <c r="LXV35" s="13"/>
      <c r="LXW35" s="13"/>
      <c r="LXX35" s="13"/>
      <c r="LXY35" s="13"/>
      <c r="LXZ35" s="13"/>
      <c r="LYA35" s="13"/>
      <c r="LYB35" s="13"/>
      <c r="LYC35" s="13"/>
      <c r="LYD35" s="13"/>
      <c r="LYE35" s="13"/>
      <c r="LYF35" s="13"/>
      <c r="LYG35" s="13"/>
      <c r="LYH35" s="13"/>
      <c r="LYI35" s="13"/>
      <c r="LYJ35" s="13"/>
      <c r="LYK35" s="13"/>
      <c r="LYL35" s="13"/>
      <c r="LYM35" s="13"/>
      <c r="LYN35" s="13"/>
      <c r="LYO35" s="13"/>
      <c r="LYP35" s="13"/>
      <c r="LYQ35" s="13"/>
      <c r="LYR35" s="13"/>
      <c r="LYS35" s="13"/>
      <c r="LYT35" s="13"/>
      <c r="LYU35" s="13"/>
      <c r="LYV35" s="13"/>
      <c r="LYW35" s="13"/>
      <c r="LYX35" s="13"/>
      <c r="LYY35" s="13"/>
      <c r="LYZ35" s="13"/>
      <c r="LZA35" s="13"/>
      <c r="LZB35" s="13"/>
      <c r="LZC35" s="13"/>
      <c r="LZD35" s="13"/>
      <c r="LZE35" s="13"/>
      <c r="LZF35" s="13"/>
      <c r="LZG35" s="13"/>
      <c r="LZH35" s="13"/>
      <c r="LZI35" s="13"/>
      <c r="LZJ35" s="13"/>
      <c r="LZK35" s="13"/>
      <c r="LZL35" s="13"/>
      <c r="LZM35" s="13"/>
      <c r="LZN35" s="13"/>
      <c r="LZO35" s="13"/>
      <c r="LZP35" s="13"/>
      <c r="LZQ35" s="13"/>
      <c r="LZR35" s="13"/>
      <c r="LZS35" s="13"/>
      <c r="LZT35" s="13"/>
      <c r="LZU35" s="13"/>
      <c r="LZV35" s="13"/>
      <c r="LZW35" s="13"/>
      <c r="LZX35" s="13"/>
      <c r="LZY35" s="13"/>
      <c r="LZZ35" s="13"/>
      <c r="MAA35" s="13"/>
      <c r="MAB35" s="13"/>
      <c r="MAC35" s="13"/>
      <c r="MAD35" s="13"/>
      <c r="MAE35" s="13"/>
      <c r="MAF35" s="13"/>
      <c r="MAG35" s="13"/>
      <c r="MAH35" s="13"/>
      <c r="MAI35" s="13"/>
      <c r="MAJ35" s="13"/>
      <c r="MAK35" s="13"/>
      <c r="MAL35" s="13"/>
      <c r="MAM35" s="13"/>
      <c r="MAN35" s="13"/>
      <c r="MAO35" s="13"/>
      <c r="MAP35" s="13"/>
      <c r="MAQ35" s="13"/>
      <c r="MAR35" s="13"/>
      <c r="MAS35" s="13"/>
      <c r="MAT35" s="13"/>
      <c r="MAU35" s="13"/>
      <c r="MAV35" s="13"/>
      <c r="MAW35" s="13"/>
      <c r="MAX35" s="13"/>
      <c r="MAY35" s="13"/>
      <c r="MAZ35" s="13"/>
      <c r="MBA35" s="13"/>
      <c r="MBB35" s="13"/>
      <c r="MBC35" s="13"/>
      <c r="MBD35" s="13"/>
      <c r="MBE35" s="13"/>
      <c r="MBF35" s="13"/>
      <c r="MBG35" s="13"/>
      <c r="MBH35" s="13"/>
      <c r="MBI35" s="13"/>
      <c r="MBJ35" s="13"/>
      <c r="MBK35" s="13"/>
      <c r="MBL35" s="13"/>
      <c r="MBM35" s="13"/>
      <c r="MBN35" s="13"/>
      <c r="MBO35" s="13"/>
      <c r="MBP35" s="13"/>
      <c r="MBQ35" s="13"/>
      <c r="MBR35" s="13"/>
      <c r="MBS35" s="13"/>
      <c r="MBT35" s="13"/>
      <c r="MBU35" s="13"/>
      <c r="MBV35" s="13"/>
      <c r="MBW35" s="13"/>
      <c r="MBX35" s="13"/>
      <c r="MBY35" s="13"/>
      <c r="MBZ35" s="13"/>
      <c r="MCA35" s="13"/>
      <c r="MCB35" s="13"/>
      <c r="MCC35" s="13"/>
      <c r="MCD35" s="13"/>
      <c r="MCE35" s="13"/>
      <c r="MCF35" s="13"/>
      <c r="MCG35" s="13"/>
      <c r="MCH35" s="13"/>
      <c r="MCI35" s="13"/>
      <c r="MCJ35" s="13"/>
      <c r="MCK35" s="13"/>
      <c r="MCL35" s="13"/>
      <c r="MCM35" s="13"/>
      <c r="MCN35" s="13"/>
      <c r="MCO35" s="13"/>
      <c r="MCP35" s="13"/>
      <c r="MCQ35" s="13"/>
      <c r="MCR35" s="13"/>
      <c r="MCS35" s="13"/>
      <c r="MCT35" s="13"/>
      <c r="MCU35" s="13"/>
      <c r="MCV35" s="13"/>
      <c r="MCW35" s="13"/>
      <c r="MCX35" s="13"/>
      <c r="MCY35" s="13"/>
      <c r="MCZ35" s="13"/>
      <c r="MDA35" s="13"/>
      <c r="MDB35" s="13"/>
      <c r="MDC35" s="13"/>
      <c r="MDD35" s="13"/>
      <c r="MDE35" s="13"/>
      <c r="MDF35" s="13"/>
      <c r="MDG35" s="13"/>
      <c r="MDH35" s="13"/>
      <c r="MDI35" s="13"/>
      <c r="MDJ35" s="13"/>
      <c r="MDK35" s="13"/>
      <c r="MDL35" s="13"/>
      <c r="MDM35" s="13"/>
      <c r="MDN35" s="13"/>
      <c r="MDO35" s="13"/>
      <c r="MDP35" s="13"/>
      <c r="MDQ35" s="13"/>
      <c r="MDR35" s="13"/>
      <c r="MDS35" s="13"/>
      <c r="MDT35" s="13"/>
      <c r="MDU35" s="13"/>
      <c r="MDV35" s="13"/>
      <c r="MDW35" s="13"/>
      <c r="MDX35" s="13"/>
      <c r="MDY35" s="13"/>
      <c r="MDZ35" s="13"/>
      <c r="MEA35" s="13"/>
      <c r="MEB35" s="13"/>
      <c r="MEC35" s="13"/>
      <c r="MED35" s="13"/>
      <c r="MEE35" s="13"/>
      <c r="MEF35" s="13"/>
      <c r="MEG35" s="13"/>
      <c r="MEH35" s="13"/>
      <c r="MEI35" s="13"/>
      <c r="MEJ35" s="13"/>
      <c r="MEK35" s="13"/>
      <c r="MEL35" s="13"/>
      <c r="MEM35" s="13"/>
      <c r="MEN35" s="13"/>
      <c r="MEO35" s="13"/>
      <c r="MEP35" s="13"/>
      <c r="MEQ35" s="13"/>
      <c r="MER35" s="13"/>
      <c r="MES35" s="13"/>
      <c r="MET35" s="13"/>
      <c r="MEU35" s="13"/>
      <c r="MEV35" s="13"/>
      <c r="MEW35" s="13"/>
      <c r="MEX35" s="13"/>
      <c r="MEY35" s="13"/>
      <c r="MEZ35" s="13"/>
      <c r="MFA35" s="13"/>
      <c r="MFB35" s="13"/>
      <c r="MFC35" s="13"/>
      <c r="MFD35" s="13"/>
      <c r="MFE35" s="13"/>
      <c r="MFF35" s="13"/>
      <c r="MFG35" s="13"/>
      <c r="MFH35" s="13"/>
      <c r="MFI35" s="13"/>
      <c r="MFJ35" s="13"/>
      <c r="MFK35" s="13"/>
      <c r="MFL35" s="13"/>
      <c r="MFM35" s="13"/>
      <c r="MFN35" s="13"/>
      <c r="MFO35" s="13"/>
      <c r="MFP35" s="13"/>
      <c r="MFQ35" s="13"/>
      <c r="MFR35" s="13"/>
      <c r="MFS35" s="13"/>
      <c r="MFT35" s="13"/>
      <c r="MFU35" s="13"/>
      <c r="MFV35" s="13"/>
      <c r="MFW35" s="13"/>
      <c r="MFX35" s="13"/>
      <c r="MFY35" s="13"/>
      <c r="MFZ35" s="13"/>
      <c r="MGA35" s="13"/>
      <c r="MGB35" s="13"/>
      <c r="MGC35" s="13"/>
      <c r="MGD35" s="13"/>
      <c r="MGE35" s="13"/>
      <c r="MGF35" s="13"/>
      <c r="MGG35" s="13"/>
      <c r="MGH35" s="13"/>
      <c r="MGI35" s="13"/>
      <c r="MGJ35" s="13"/>
      <c r="MGK35" s="13"/>
      <c r="MGL35" s="13"/>
      <c r="MGM35" s="13"/>
      <c r="MGN35" s="13"/>
      <c r="MGO35" s="13"/>
      <c r="MGP35" s="13"/>
      <c r="MGQ35" s="13"/>
      <c r="MGR35" s="13"/>
      <c r="MGS35" s="13"/>
      <c r="MGT35" s="13"/>
      <c r="MGU35" s="13"/>
      <c r="MGV35" s="13"/>
      <c r="MGW35" s="13"/>
      <c r="MGX35" s="13"/>
      <c r="MGY35" s="13"/>
      <c r="MGZ35" s="13"/>
      <c r="MHA35" s="13"/>
      <c r="MHB35" s="13"/>
      <c r="MHC35" s="13"/>
      <c r="MHD35" s="13"/>
      <c r="MHE35" s="13"/>
      <c r="MHF35" s="13"/>
      <c r="MHG35" s="13"/>
      <c r="MHH35" s="13"/>
      <c r="MHI35" s="13"/>
      <c r="MHJ35" s="13"/>
      <c r="MHK35" s="13"/>
      <c r="MHL35" s="13"/>
      <c r="MHM35" s="13"/>
      <c r="MHN35" s="13"/>
      <c r="MHO35" s="13"/>
      <c r="MHP35" s="13"/>
      <c r="MHQ35" s="13"/>
      <c r="MHR35" s="13"/>
      <c r="MHS35" s="13"/>
      <c r="MHT35" s="13"/>
      <c r="MHU35" s="13"/>
      <c r="MHV35" s="13"/>
      <c r="MHW35" s="13"/>
      <c r="MHX35" s="13"/>
      <c r="MHY35" s="13"/>
      <c r="MHZ35" s="13"/>
      <c r="MIA35" s="13"/>
      <c r="MIB35" s="13"/>
      <c r="MIC35" s="13"/>
      <c r="MID35" s="13"/>
      <c r="MIE35" s="13"/>
      <c r="MIF35" s="13"/>
      <c r="MIG35" s="13"/>
      <c r="MIH35" s="13"/>
      <c r="MII35" s="13"/>
      <c r="MIJ35" s="13"/>
      <c r="MIK35" s="13"/>
      <c r="MIL35" s="13"/>
      <c r="MIM35" s="13"/>
      <c r="MIN35" s="13"/>
      <c r="MIO35" s="13"/>
      <c r="MIP35" s="13"/>
      <c r="MIQ35" s="13"/>
      <c r="MIR35" s="13"/>
      <c r="MIS35" s="13"/>
      <c r="MIT35" s="13"/>
      <c r="MIU35" s="13"/>
      <c r="MIV35" s="13"/>
      <c r="MIW35" s="13"/>
      <c r="MIX35" s="13"/>
      <c r="MIY35" s="13"/>
      <c r="MIZ35" s="13"/>
      <c r="MJA35" s="13"/>
      <c r="MJB35" s="13"/>
      <c r="MJC35" s="13"/>
      <c r="MJD35" s="13"/>
      <c r="MJE35" s="13"/>
      <c r="MJF35" s="13"/>
      <c r="MJG35" s="13"/>
      <c r="MJH35" s="13"/>
      <c r="MJI35" s="13"/>
      <c r="MJJ35" s="13"/>
      <c r="MJK35" s="13"/>
      <c r="MJL35" s="13"/>
      <c r="MJM35" s="13"/>
      <c r="MJN35" s="13"/>
      <c r="MJO35" s="13"/>
      <c r="MJP35" s="13"/>
      <c r="MJQ35" s="13"/>
      <c r="MJR35" s="13"/>
      <c r="MJS35" s="13"/>
      <c r="MJT35" s="13"/>
      <c r="MJU35" s="13"/>
      <c r="MJV35" s="13"/>
      <c r="MJW35" s="13"/>
      <c r="MJX35" s="13"/>
      <c r="MJY35" s="13"/>
      <c r="MJZ35" s="13"/>
      <c r="MKA35" s="13"/>
      <c r="MKB35" s="13"/>
      <c r="MKC35" s="13"/>
      <c r="MKD35" s="13"/>
      <c r="MKE35" s="13"/>
      <c r="MKF35" s="13"/>
      <c r="MKG35" s="13"/>
      <c r="MKH35" s="13"/>
      <c r="MKI35" s="13"/>
      <c r="MKJ35" s="13"/>
      <c r="MKK35" s="13"/>
      <c r="MKL35" s="13"/>
      <c r="MKM35" s="13"/>
      <c r="MKN35" s="13"/>
      <c r="MKO35" s="13"/>
      <c r="MKP35" s="13"/>
      <c r="MKQ35" s="13"/>
      <c r="MKR35" s="13"/>
      <c r="MKS35" s="13"/>
      <c r="MKT35" s="13"/>
      <c r="MKU35" s="13"/>
      <c r="MKV35" s="13"/>
      <c r="MKW35" s="13"/>
      <c r="MKX35" s="13"/>
      <c r="MKY35" s="13"/>
      <c r="MKZ35" s="13"/>
      <c r="MLA35" s="13"/>
      <c r="MLB35" s="13"/>
      <c r="MLC35" s="13"/>
      <c r="MLD35" s="13"/>
      <c r="MLE35" s="13"/>
      <c r="MLF35" s="13"/>
      <c r="MLG35" s="13"/>
      <c r="MLH35" s="13"/>
      <c r="MLI35" s="13"/>
      <c r="MLJ35" s="13"/>
      <c r="MLK35" s="13"/>
      <c r="MLL35" s="13"/>
      <c r="MLM35" s="13"/>
      <c r="MLN35" s="13"/>
      <c r="MLO35" s="13"/>
      <c r="MLP35" s="13"/>
      <c r="MLQ35" s="13"/>
      <c r="MLR35" s="13"/>
      <c r="MLS35" s="13"/>
      <c r="MLT35" s="13"/>
      <c r="MLU35" s="13"/>
      <c r="MLV35" s="13"/>
      <c r="MLW35" s="13"/>
      <c r="MLX35" s="13"/>
      <c r="MLY35" s="13"/>
      <c r="MLZ35" s="13"/>
      <c r="MMA35" s="13"/>
      <c r="MMB35" s="13"/>
      <c r="MMC35" s="13"/>
      <c r="MMD35" s="13"/>
      <c r="MME35" s="13"/>
      <c r="MMF35" s="13"/>
      <c r="MMG35" s="13"/>
      <c r="MMH35" s="13"/>
      <c r="MMI35" s="13"/>
      <c r="MMJ35" s="13"/>
      <c r="MMK35" s="13"/>
      <c r="MML35" s="13"/>
      <c r="MMM35" s="13"/>
      <c r="MMN35" s="13"/>
      <c r="MMO35" s="13"/>
      <c r="MMP35" s="13"/>
      <c r="MMQ35" s="13"/>
      <c r="MMR35" s="13"/>
      <c r="MMS35" s="13"/>
      <c r="MMT35" s="13"/>
      <c r="MMU35" s="13"/>
      <c r="MMV35" s="13"/>
      <c r="MMW35" s="13"/>
      <c r="MMX35" s="13"/>
      <c r="MMY35" s="13"/>
      <c r="MMZ35" s="13"/>
      <c r="MNA35" s="13"/>
      <c r="MNB35" s="13"/>
      <c r="MNC35" s="13"/>
      <c r="MND35" s="13"/>
      <c r="MNE35" s="13"/>
      <c r="MNF35" s="13"/>
      <c r="MNG35" s="13"/>
      <c r="MNH35" s="13"/>
      <c r="MNI35" s="13"/>
      <c r="MNJ35" s="13"/>
      <c r="MNK35" s="13"/>
      <c r="MNL35" s="13"/>
      <c r="MNM35" s="13"/>
      <c r="MNN35" s="13"/>
      <c r="MNO35" s="13"/>
      <c r="MNP35" s="13"/>
      <c r="MNQ35" s="13"/>
      <c r="MNR35" s="13"/>
      <c r="MNS35" s="13"/>
      <c r="MNT35" s="13"/>
      <c r="MNU35" s="13"/>
      <c r="MNV35" s="13"/>
      <c r="MNW35" s="13"/>
      <c r="MNX35" s="13"/>
      <c r="MNY35" s="13"/>
      <c r="MNZ35" s="13"/>
      <c r="MOA35" s="13"/>
      <c r="MOB35" s="13"/>
      <c r="MOC35" s="13"/>
      <c r="MOD35" s="13"/>
      <c r="MOE35" s="13"/>
      <c r="MOF35" s="13"/>
      <c r="MOG35" s="13"/>
      <c r="MOH35" s="13"/>
      <c r="MOI35" s="13"/>
      <c r="MOJ35" s="13"/>
      <c r="MOK35" s="13"/>
      <c r="MOL35" s="13"/>
      <c r="MOM35" s="13"/>
      <c r="MON35" s="13"/>
      <c r="MOO35" s="13"/>
      <c r="MOP35" s="13"/>
      <c r="MOQ35" s="13"/>
      <c r="MOR35" s="13"/>
      <c r="MOS35" s="13"/>
      <c r="MOT35" s="13"/>
      <c r="MOU35" s="13"/>
      <c r="MOV35" s="13"/>
      <c r="MOW35" s="13"/>
      <c r="MOX35" s="13"/>
      <c r="MOY35" s="13"/>
      <c r="MOZ35" s="13"/>
      <c r="MPA35" s="13"/>
      <c r="MPB35" s="13"/>
      <c r="MPC35" s="13"/>
      <c r="MPD35" s="13"/>
      <c r="MPE35" s="13"/>
      <c r="MPF35" s="13"/>
      <c r="MPG35" s="13"/>
      <c r="MPH35" s="13"/>
      <c r="MPI35" s="13"/>
      <c r="MPJ35" s="13"/>
      <c r="MPK35" s="13"/>
      <c r="MPL35" s="13"/>
      <c r="MPM35" s="13"/>
      <c r="MPN35" s="13"/>
      <c r="MPO35" s="13"/>
      <c r="MPP35" s="13"/>
      <c r="MPQ35" s="13"/>
      <c r="MPR35" s="13"/>
      <c r="MPS35" s="13"/>
      <c r="MPT35" s="13"/>
      <c r="MPU35" s="13"/>
      <c r="MPV35" s="13"/>
      <c r="MPW35" s="13"/>
      <c r="MPX35" s="13"/>
      <c r="MPY35" s="13"/>
      <c r="MPZ35" s="13"/>
      <c r="MQA35" s="13"/>
      <c r="MQB35" s="13"/>
      <c r="MQC35" s="13"/>
      <c r="MQD35" s="13"/>
      <c r="MQE35" s="13"/>
      <c r="MQF35" s="13"/>
      <c r="MQG35" s="13"/>
      <c r="MQH35" s="13"/>
      <c r="MQI35" s="13"/>
      <c r="MQJ35" s="13"/>
      <c r="MQK35" s="13"/>
      <c r="MQL35" s="13"/>
      <c r="MQM35" s="13"/>
      <c r="MQN35" s="13"/>
      <c r="MQO35" s="13"/>
      <c r="MQP35" s="13"/>
      <c r="MQQ35" s="13"/>
      <c r="MQR35" s="13"/>
      <c r="MQS35" s="13"/>
      <c r="MQT35" s="13"/>
      <c r="MQU35" s="13"/>
      <c r="MQV35" s="13"/>
      <c r="MQW35" s="13"/>
      <c r="MQX35" s="13"/>
      <c r="MQY35" s="13"/>
      <c r="MQZ35" s="13"/>
      <c r="MRA35" s="13"/>
      <c r="MRB35" s="13"/>
      <c r="MRC35" s="13"/>
      <c r="MRD35" s="13"/>
      <c r="MRE35" s="13"/>
      <c r="MRF35" s="13"/>
      <c r="MRG35" s="13"/>
      <c r="MRH35" s="13"/>
      <c r="MRI35" s="13"/>
      <c r="MRJ35" s="13"/>
      <c r="MRK35" s="13"/>
      <c r="MRL35" s="13"/>
      <c r="MRM35" s="13"/>
      <c r="MRN35" s="13"/>
      <c r="MRO35" s="13"/>
      <c r="MRP35" s="13"/>
      <c r="MRQ35" s="13"/>
      <c r="MRR35" s="13"/>
      <c r="MRS35" s="13"/>
      <c r="MRT35" s="13"/>
      <c r="MRU35" s="13"/>
      <c r="MRV35" s="13"/>
      <c r="MRW35" s="13"/>
      <c r="MRX35" s="13"/>
      <c r="MRY35" s="13"/>
      <c r="MRZ35" s="13"/>
      <c r="MSA35" s="13"/>
      <c r="MSB35" s="13"/>
      <c r="MSC35" s="13"/>
      <c r="MSD35" s="13"/>
      <c r="MSE35" s="13"/>
      <c r="MSF35" s="13"/>
      <c r="MSG35" s="13"/>
      <c r="MSH35" s="13"/>
      <c r="MSI35" s="13"/>
      <c r="MSJ35" s="13"/>
      <c r="MSK35" s="13"/>
      <c r="MSL35" s="13"/>
      <c r="MSM35" s="13"/>
      <c r="MSN35" s="13"/>
      <c r="MSO35" s="13"/>
      <c r="MSP35" s="13"/>
      <c r="MSQ35" s="13"/>
      <c r="MSR35" s="13"/>
      <c r="MSS35" s="13"/>
      <c r="MST35" s="13"/>
      <c r="MSU35" s="13"/>
      <c r="MSV35" s="13"/>
      <c r="MSW35" s="13"/>
      <c r="MSX35" s="13"/>
      <c r="MSY35" s="13"/>
      <c r="MSZ35" s="13"/>
      <c r="MTA35" s="13"/>
      <c r="MTB35" s="13"/>
      <c r="MTC35" s="13"/>
      <c r="MTD35" s="13"/>
      <c r="MTE35" s="13"/>
      <c r="MTF35" s="13"/>
      <c r="MTG35" s="13"/>
      <c r="MTH35" s="13"/>
      <c r="MTI35" s="13"/>
      <c r="MTJ35" s="13"/>
      <c r="MTK35" s="13"/>
      <c r="MTL35" s="13"/>
      <c r="MTM35" s="13"/>
      <c r="MTN35" s="13"/>
      <c r="MTO35" s="13"/>
      <c r="MTP35" s="13"/>
      <c r="MTQ35" s="13"/>
      <c r="MTR35" s="13"/>
      <c r="MTS35" s="13"/>
      <c r="MTT35" s="13"/>
      <c r="MTU35" s="13"/>
      <c r="MTV35" s="13"/>
      <c r="MTW35" s="13"/>
      <c r="MTX35" s="13"/>
      <c r="MTY35" s="13"/>
      <c r="MTZ35" s="13"/>
      <c r="MUA35" s="13"/>
      <c r="MUB35" s="13"/>
      <c r="MUC35" s="13"/>
      <c r="MUD35" s="13"/>
      <c r="MUE35" s="13"/>
      <c r="MUF35" s="13"/>
      <c r="MUG35" s="13"/>
      <c r="MUH35" s="13"/>
      <c r="MUI35" s="13"/>
      <c r="MUJ35" s="13"/>
      <c r="MUK35" s="13"/>
      <c r="MUL35" s="13"/>
      <c r="MUM35" s="13"/>
      <c r="MUN35" s="13"/>
      <c r="MUO35" s="13"/>
      <c r="MUP35" s="13"/>
      <c r="MUQ35" s="13"/>
      <c r="MUR35" s="13"/>
      <c r="MUS35" s="13"/>
      <c r="MUT35" s="13"/>
      <c r="MUU35" s="13"/>
      <c r="MUV35" s="13"/>
      <c r="MUW35" s="13"/>
      <c r="MUX35" s="13"/>
      <c r="MUY35" s="13"/>
      <c r="MUZ35" s="13"/>
      <c r="MVA35" s="13"/>
      <c r="MVB35" s="13"/>
      <c r="MVC35" s="13"/>
      <c r="MVD35" s="13"/>
      <c r="MVE35" s="13"/>
      <c r="MVF35" s="13"/>
      <c r="MVG35" s="13"/>
      <c r="MVH35" s="13"/>
      <c r="MVI35" s="13"/>
      <c r="MVJ35" s="13"/>
      <c r="MVK35" s="13"/>
      <c r="MVL35" s="13"/>
      <c r="MVM35" s="13"/>
      <c r="MVN35" s="13"/>
      <c r="MVO35" s="13"/>
      <c r="MVP35" s="13"/>
      <c r="MVQ35" s="13"/>
      <c r="MVR35" s="13"/>
      <c r="MVS35" s="13"/>
      <c r="MVT35" s="13"/>
      <c r="MVU35" s="13"/>
      <c r="MVV35" s="13"/>
      <c r="MVW35" s="13"/>
      <c r="MVX35" s="13"/>
      <c r="MVY35" s="13"/>
      <c r="MVZ35" s="13"/>
      <c r="MWA35" s="13"/>
      <c r="MWB35" s="13"/>
      <c r="MWC35" s="13"/>
      <c r="MWD35" s="13"/>
      <c r="MWE35" s="13"/>
      <c r="MWF35" s="13"/>
      <c r="MWG35" s="13"/>
      <c r="MWH35" s="13"/>
      <c r="MWI35" s="13"/>
      <c r="MWJ35" s="13"/>
      <c r="MWK35" s="13"/>
      <c r="MWL35" s="13"/>
      <c r="MWM35" s="13"/>
      <c r="MWN35" s="13"/>
      <c r="MWO35" s="13"/>
      <c r="MWP35" s="13"/>
      <c r="MWQ35" s="13"/>
      <c r="MWR35" s="13"/>
      <c r="MWS35" s="13"/>
      <c r="MWT35" s="13"/>
      <c r="MWU35" s="13"/>
      <c r="MWV35" s="13"/>
      <c r="MWW35" s="13"/>
      <c r="MWX35" s="13"/>
      <c r="MWY35" s="13"/>
      <c r="MWZ35" s="13"/>
      <c r="MXA35" s="13"/>
      <c r="MXB35" s="13"/>
      <c r="MXC35" s="13"/>
      <c r="MXD35" s="13"/>
      <c r="MXE35" s="13"/>
      <c r="MXF35" s="13"/>
      <c r="MXG35" s="13"/>
      <c r="MXH35" s="13"/>
      <c r="MXI35" s="13"/>
      <c r="MXJ35" s="13"/>
      <c r="MXK35" s="13"/>
      <c r="MXL35" s="13"/>
      <c r="MXM35" s="13"/>
      <c r="MXN35" s="13"/>
      <c r="MXO35" s="13"/>
      <c r="MXP35" s="13"/>
      <c r="MXQ35" s="13"/>
      <c r="MXR35" s="13"/>
      <c r="MXS35" s="13"/>
      <c r="MXT35" s="13"/>
      <c r="MXU35" s="13"/>
      <c r="MXV35" s="13"/>
      <c r="MXW35" s="13"/>
      <c r="MXX35" s="13"/>
      <c r="MXY35" s="13"/>
      <c r="MXZ35" s="13"/>
      <c r="MYA35" s="13"/>
      <c r="MYB35" s="13"/>
      <c r="MYC35" s="13"/>
      <c r="MYD35" s="13"/>
      <c r="MYE35" s="13"/>
      <c r="MYF35" s="13"/>
      <c r="MYG35" s="13"/>
      <c r="MYH35" s="13"/>
      <c r="MYI35" s="13"/>
      <c r="MYJ35" s="13"/>
      <c r="MYK35" s="13"/>
      <c r="MYL35" s="13"/>
      <c r="MYM35" s="13"/>
      <c r="MYN35" s="13"/>
      <c r="MYO35" s="13"/>
      <c r="MYP35" s="13"/>
      <c r="MYQ35" s="13"/>
      <c r="MYR35" s="13"/>
      <c r="MYS35" s="13"/>
      <c r="MYT35" s="13"/>
      <c r="MYU35" s="13"/>
      <c r="MYV35" s="13"/>
      <c r="MYW35" s="13"/>
      <c r="MYX35" s="13"/>
      <c r="MYY35" s="13"/>
      <c r="MYZ35" s="13"/>
      <c r="MZA35" s="13"/>
      <c r="MZB35" s="13"/>
      <c r="MZC35" s="13"/>
      <c r="MZD35" s="13"/>
      <c r="MZE35" s="13"/>
      <c r="MZF35" s="13"/>
      <c r="MZG35" s="13"/>
      <c r="MZH35" s="13"/>
      <c r="MZI35" s="13"/>
      <c r="MZJ35" s="13"/>
      <c r="MZK35" s="13"/>
      <c r="MZL35" s="13"/>
      <c r="MZM35" s="13"/>
      <c r="MZN35" s="13"/>
      <c r="MZO35" s="13"/>
      <c r="MZP35" s="13"/>
      <c r="MZQ35" s="13"/>
      <c r="MZR35" s="13"/>
      <c r="MZS35" s="13"/>
      <c r="MZT35" s="13"/>
      <c r="MZU35" s="13"/>
      <c r="MZV35" s="13"/>
      <c r="MZW35" s="13"/>
      <c r="MZX35" s="13"/>
      <c r="MZY35" s="13"/>
      <c r="MZZ35" s="13"/>
      <c r="NAA35" s="13"/>
      <c r="NAB35" s="13"/>
      <c r="NAC35" s="13"/>
      <c r="NAD35" s="13"/>
      <c r="NAE35" s="13"/>
      <c r="NAF35" s="13"/>
      <c r="NAG35" s="13"/>
      <c r="NAH35" s="13"/>
      <c r="NAI35" s="13"/>
      <c r="NAJ35" s="13"/>
      <c r="NAK35" s="13"/>
      <c r="NAL35" s="13"/>
      <c r="NAM35" s="13"/>
      <c r="NAN35" s="13"/>
      <c r="NAO35" s="13"/>
      <c r="NAP35" s="13"/>
      <c r="NAQ35" s="13"/>
      <c r="NAR35" s="13"/>
      <c r="NAS35" s="13"/>
      <c r="NAT35" s="13"/>
      <c r="NAU35" s="13"/>
      <c r="NAV35" s="13"/>
      <c r="NAW35" s="13"/>
      <c r="NAX35" s="13"/>
      <c r="NAY35" s="13"/>
      <c r="NAZ35" s="13"/>
      <c r="NBA35" s="13"/>
      <c r="NBB35" s="13"/>
      <c r="NBC35" s="13"/>
      <c r="NBD35" s="13"/>
      <c r="NBE35" s="13"/>
      <c r="NBF35" s="13"/>
      <c r="NBG35" s="13"/>
      <c r="NBH35" s="13"/>
      <c r="NBI35" s="13"/>
      <c r="NBJ35" s="13"/>
      <c r="NBK35" s="13"/>
      <c r="NBL35" s="13"/>
      <c r="NBM35" s="13"/>
      <c r="NBN35" s="13"/>
      <c r="NBO35" s="13"/>
      <c r="NBP35" s="13"/>
      <c r="NBQ35" s="13"/>
      <c r="NBR35" s="13"/>
      <c r="NBS35" s="13"/>
      <c r="NBT35" s="13"/>
      <c r="NBU35" s="13"/>
      <c r="NBV35" s="13"/>
      <c r="NBW35" s="13"/>
      <c r="NBX35" s="13"/>
      <c r="NBY35" s="13"/>
      <c r="NBZ35" s="13"/>
      <c r="NCA35" s="13"/>
      <c r="NCB35" s="13"/>
      <c r="NCC35" s="13"/>
      <c r="NCD35" s="13"/>
      <c r="NCE35" s="13"/>
      <c r="NCF35" s="13"/>
      <c r="NCG35" s="13"/>
      <c r="NCH35" s="13"/>
      <c r="NCI35" s="13"/>
      <c r="NCJ35" s="13"/>
      <c r="NCK35" s="13"/>
      <c r="NCL35" s="13"/>
      <c r="NCM35" s="13"/>
      <c r="NCN35" s="13"/>
      <c r="NCO35" s="13"/>
      <c r="NCP35" s="13"/>
      <c r="NCQ35" s="13"/>
      <c r="NCR35" s="13"/>
      <c r="NCS35" s="13"/>
      <c r="NCT35" s="13"/>
      <c r="NCU35" s="13"/>
      <c r="NCV35" s="13"/>
      <c r="NCW35" s="13"/>
      <c r="NCX35" s="13"/>
      <c r="NCY35" s="13"/>
      <c r="NCZ35" s="13"/>
      <c r="NDA35" s="13"/>
      <c r="NDB35" s="13"/>
      <c r="NDC35" s="13"/>
      <c r="NDD35" s="13"/>
      <c r="NDE35" s="13"/>
      <c r="NDF35" s="13"/>
      <c r="NDG35" s="13"/>
      <c r="NDH35" s="13"/>
      <c r="NDI35" s="13"/>
      <c r="NDJ35" s="13"/>
      <c r="NDK35" s="13"/>
      <c r="NDL35" s="13"/>
      <c r="NDM35" s="13"/>
      <c r="NDN35" s="13"/>
      <c r="NDO35" s="13"/>
      <c r="NDP35" s="13"/>
      <c r="NDQ35" s="13"/>
      <c r="NDR35" s="13"/>
      <c r="NDS35" s="13"/>
      <c r="NDT35" s="13"/>
      <c r="NDU35" s="13"/>
      <c r="NDV35" s="13"/>
      <c r="NDW35" s="13"/>
      <c r="NDX35" s="13"/>
      <c r="NDY35" s="13"/>
      <c r="NDZ35" s="13"/>
      <c r="NEA35" s="13"/>
      <c r="NEB35" s="13"/>
      <c r="NEC35" s="13"/>
      <c r="NED35" s="13"/>
      <c r="NEE35" s="13"/>
      <c r="NEF35" s="13"/>
      <c r="NEG35" s="13"/>
      <c r="NEH35" s="13"/>
      <c r="NEI35" s="13"/>
      <c r="NEJ35" s="13"/>
      <c r="NEK35" s="13"/>
      <c r="NEL35" s="13"/>
      <c r="NEM35" s="13"/>
      <c r="NEN35" s="13"/>
      <c r="NEO35" s="13"/>
      <c r="NEP35" s="13"/>
      <c r="NEQ35" s="13"/>
      <c r="NER35" s="13"/>
      <c r="NES35" s="13"/>
      <c r="NET35" s="13"/>
      <c r="NEU35" s="13"/>
      <c r="NEV35" s="13"/>
      <c r="NEW35" s="13"/>
      <c r="NEX35" s="13"/>
      <c r="NEY35" s="13"/>
      <c r="NEZ35" s="13"/>
      <c r="NFA35" s="13"/>
      <c r="NFB35" s="13"/>
      <c r="NFC35" s="13"/>
      <c r="NFD35" s="13"/>
      <c r="NFE35" s="13"/>
      <c r="NFF35" s="13"/>
      <c r="NFG35" s="13"/>
      <c r="NFH35" s="13"/>
      <c r="NFI35" s="13"/>
      <c r="NFJ35" s="13"/>
      <c r="NFK35" s="13"/>
      <c r="NFL35" s="13"/>
      <c r="NFM35" s="13"/>
      <c r="NFN35" s="13"/>
      <c r="NFO35" s="13"/>
      <c r="NFP35" s="13"/>
      <c r="NFQ35" s="13"/>
      <c r="NFR35" s="13"/>
      <c r="NFS35" s="13"/>
      <c r="NFT35" s="13"/>
      <c r="NFU35" s="13"/>
      <c r="NFV35" s="13"/>
      <c r="NFW35" s="13"/>
      <c r="NFX35" s="13"/>
      <c r="NFY35" s="13"/>
      <c r="NFZ35" s="13"/>
      <c r="NGA35" s="13"/>
      <c r="NGB35" s="13"/>
      <c r="NGC35" s="13"/>
      <c r="NGD35" s="13"/>
      <c r="NGE35" s="13"/>
      <c r="NGF35" s="13"/>
      <c r="NGG35" s="13"/>
      <c r="NGH35" s="13"/>
      <c r="NGI35" s="13"/>
      <c r="NGJ35" s="13"/>
      <c r="NGK35" s="13"/>
      <c r="NGL35" s="13"/>
      <c r="NGM35" s="13"/>
      <c r="NGN35" s="13"/>
      <c r="NGO35" s="13"/>
      <c r="NGP35" s="13"/>
      <c r="NGQ35" s="13"/>
      <c r="NGR35" s="13"/>
      <c r="NGS35" s="13"/>
      <c r="NGT35" s="13"/>
      <c r="NGU35" s="13"/>
      <c r="NGV35" s="13"/>
      <c r="NGW35" s="13"/>
      <c r="NGX35" s="13"/>
      <c r="NGY35" s="13"/>
      <c r="NGZ35" s="13"/>
      <c r="NHA35" s="13"/>
      <c r="NHB35" s="13"/>
      <c r="NHC35" s="13"/>
      <c r="NHD35" s="13"/>
      <c r="NHE35" s="13"/>
      <c r="NHF35" s="13"/>
      <c r="NHG35" s="13"/>
      <c r="NHH35" s="13"/>
      <c r="NHI35" s="13"/>
      <c r="NHJ35" s="13"/>
      <c r="NHK35" s="13"/>
      <c r="NHL35" s="13"/>
      <c r="NHM35" s="13"/>
      <c r="NHN35" s="13"/>
      <c r="NHO35" s="13"/>
      <c r="NHP35" s="13"/>
      <c r="NHQ35" s="13"/>
      <c r="NHR35" s="13"/>
      <c r="NHS35" s="13"/>
      <c r="NHT35" s="13"/>
      <c r="NHU35" s="13"/>
      <c r="NHV35" s="13"/>
      <c r="NHW35" s="13"/>
      <c r="NHX35" s="13"/>
      <c r="NHY35" s="13"/>
      <c r="NHZ35" s="13"/>
      <c r="NIA35" s="13"/>
      <c r="NIB35" s="13"/>
      <c r="NIC35" s="13"/>
      <c r="NID35" s="13"/>
      <c r="NIE35" s="13"/>
      <c r="NIF35" s="13"/>
      <c r="NIG35" s="13"/>
      <c r="NIH35" s="13"/>
      <c r="NII35" s="13"/>
      <c r="NIJ35" s="13"/>
      <c r="NIK35" s="13"/>
      <c r="NIL35" s="13"/>
      <c r="NIM35" s="13"/>
      <c r="NIN35" s="13"/>
      <c r="NIO35" s="13"/>
      <c r="NIP35" s="13"/>
      <c r="NIQ35" s="13"/>
      <c r="NIR35" s="13"/>
      <c r="NIS35" s="13"/>
      <c r="NIT35" s="13"/>
      <c r="NIU35" s="13"/>
      <c r="NIV35" s="13"/>
      <c r="NIW35" s="13"/>
      <c r="NIX35" s="13"/>
      <c r="NIY35" s="13"/>
      <c r="NIZ35" s="13"/>
      <c r="NJA35" s="13"/>
      <c r="NJB35" s="13"/>
      <c r="NJC35" s="13"/>
      <c r="NJD35" s="13"/>
      <c r="NJE35" s="13"/>
      <c r="NJF35" s="13"/>
      <c r="NJG35" s="13"/>
      <c r="NJH35" s="13"/>
      <c r="NJI35" s="13"/>
      <c r="NJJ35" s="13"/>
      <c r="NJK35" s="13"/>
      <c r="NJL35" s="13"/>
      <c r="NJM35" s="13"/>
      <c r="NJN35" s="13"/>
      <c r="NJO35" s="13"/>
      <c r="NJP35" s="13"/>
      <c r="NJQ35" s="13"/>
      <c r="NJR35" s="13"/>
      <c r="NJS35" s="13"/>
      <c r="NJT35" s="13"/>
      <c r="NJU35" s="13"/>
      <c r="NJV35" s="13"/>
      <c r="NJW35" s="13"/>
      <c r="NJX35" s="13"/>
      <c r="NJY35" s="13"/>
      <c r="NJZ35" s="13"/>
      <c r="NKA35" s="13"/>
      <c r="NKB35" s="13"/>
      <c r="NKC35" s="13"/>
      <c r="NKD35" s="13"/>
      <c r="NKE35" s="13"/>
      <c r="NKF35" s="13"/>
      <c r="NKG35" s="13"/>
      <c r="NKH35" s="13"/>
      <c r="NKI35" s="13"/>
      <c r="NKJ35" s="13"/>
      <c r="NKK35" s="13"/>
      <c r="NKL35" s="13"/>
      <c r="NKM35" s="13"/>
      <c r="NKN35" s="13"/>
      <c r="NKO35" s="13"/>
      <c r="NKP35" s="13"/>
      <c r="NKQ35" s="13"/>
      <c r="NKR35" s="13"/>
      <c r="NKS35" s="13"/>
      <c r="NKT35" s="13"/>
      <c r="NKU35" s="13"/>
      <c r="NKV35" s="13"/>
      <c r="NKW35" s="13"/>
      <c r="NKX35" s="13"/>
      <c r="NKY35" s="13"/>
      <c r="NKZ35" s="13"/>
      <c r="NLA35" s="13"/>
      <c r="NLB35" s="13"/>
      <c r="NLC35" s="13"/>
      <c r="NLD35" s="13"/>
      <c r="NLE35" s="13"/>
      <c r="NLF35" s="13"/>
      <c r="NLG35" s="13"/>
      <c r="NLH35" s="13"/>
      <c r="NLI35" s="13"/>
      <c r="NLJ35" s="13"/>
      <c r="NLK35" s="13"/>
      <c r="NLL35" s="13"/>
      <c r="NLM35" s="13"/>
      <c r="NLN35" s="13"/>
      <c r="NLO35" s="13"/>
      <c r="NLP35" s="13"/>
      <c r="NLQ35" s="13"/>
      <c r="NLR35" s="13"/>
      <c r="NLS35" s="13"/>
      <c r="NLT35" s="13"/>
      <c r="NLU35" s="13"/>
      <c r="NLV35" s="13"/>
      <c r="NLW35" s="13"/>
      <c r="NLX35" s="13"/>
      <c r="NLY35" s="13"/>
      <c r="NLZ35" s="13"/>
      <c r="NMA35" s="13"/>
      <c r="NMB35" s="13"/>
      <c r="NMC35" s="13"/>
      <c r="NMD35" s="13"/>
      <c r="NME35" s="13"/>
      <c r="NMF35" s="13"/>
      <c r="NMG35" s="13"/>
      <c r="NMH35" s="13"/>
      <c r="NMI35" s="13"/>
      <c r="NMJ35" s="13"/>
      <c r="NMK35" s="13"/>
      <c r="NML35" s="13"/>
      <c r="NMM35" s="13"/>
      <c r="NMN35" s="13"/>
      <c r="NMO35" s="13"/>
      <c r="NMP35" s="13"/>
      <c r="NMQ35" s="13"/>
      <c r="NMR35" s="13"/>
      <c r="NMS35" s="13"/>
      <c r="NMT35" s="13"/>
      <c r="NMU35" s="13"/>
      <c r="NMV35" s="13"/>
      <c r="NMW35" s="13"/>
      <c r="NMX35" s="13"/>
      <c r="NMY35" s="13"/>
      <c r="NMZ35" s="13"/>
      <c r="NNA35" s="13"/>
      <c r="NNB35" s="13"/>
      <c r="NNC35" s="13"/>
      <c r="NND35" s="13"/>
      <c r="NNE35" s="13"/>
      <c r="NNF35" s="13"/>
      <c r="NNG35" s="13"/>
      <c r="NNH35" s="13"/>
      <c r="NNI35" s="13"/>
      <c r="NNJ35" s="13"/>
      <c r="NNK35" s="13"/>
      <c r="NNL35" s="13"/>
      <c r="NNM35" s="13"/>
      <c r="NNN35" s="13"/>
      <c r="NNO35" s="13"/>
      <c r="NNP35" s="13"/>
      <c r="NNQ35" s="13"/>
      <c r="NNR35" s="13"/>
      <c r="NNS35" s="13"/>
      <c r="NNT35" s="13"/>
      <c r="NNU35" s="13"/>
      <c r="NNV35" s="13"/>
      <c r="NNW35" s="13"/>
      <c r="NNX35" s="13"/>
      <c r="NNY35" s="13"/>
      <c r="NNZ35" s="13"/>
      <c r="NOA35" s="13"/>
      <c r="NOB35" s="13"/>
      <c r="NOC35" s="13"/>
      <c r="NOD35" s="13"/>
      <c r="NOE35" s="13"/>
      <c r="NOF35" s="13"/>
      <c r="NOG35" s="13"/>
      <c r="NOH35" s="13"/>
      <c r="NOI35" s="13"/>
      <c r="NOJ35" s="13"/>
      <c r="NOK35" s="13"/>
      <c r="NOL35" s="13"/>
      <c r="NOM35" s="13"/>
      <c r="NON35" s="13"/>
      <c r="NOO35" s="13"/>
      <c r="NOP35" s="13"/>
      <c r="NOQ35" s="13"/>
      <c r="NOR35" s="13"/>
      <c r="NOS35" s="13"/>
      <c r="NOT35" s="13"/>
      <c r="NOU35" s="13"/>
      <c r="NOV35" s="13"/>
      <c r="NOW35" s="13"/>
      <c r="NOX35" s="13"/>
      <c r="NOY35" s="13"/>
      <c r="NOZ35" s="13"/>
      <c r="NPA35" s="13"/>
      <c r="NPB35" s="13"/>
      <c r="NPC35" s="13"/>
      <c r="NPD35" s="13"/>
      <c r="NPE35" s="13"/>
      <c r="NPF35" s="13"/>
      <c r="NPG35" s="13"/>
      <c r="NPH35" s="13"/>
      <c r="NPI35" s="13"/>
      <c r="NPJ35" s="13"/>
      <c r="NPK35" s="13"/>
      <c r="NPL35" s="13"/>
      <c r="NPM35" s="13"/>
      <c r="NPN35" s="13"/>
      <c r="NPO35" s="13"/>
      <c r="NPP35" s="13"/>
      <c r="NPQ35" s="13"/>
      <c r="NPR35" s="13"/>
      <c r="NPS35" s="13"/>
      <c r="NPT35" s="13"/>
      <c r="NPU35" s="13"/>
      <c r="NPV35" s="13"/>
      <c r="NPW35" s="13"/>
      <c r="NPX35" s="13"/>
      <c r="NPY35" s="13"/>
      <c r="NPZ35" s="13"/>
      <c r="NQA35" s="13"/>
      <c r="NQB35" s="13"/>
      <c r="NQC35" s="13"/>
      <c r="NQD35" s="13"/>
      <c r="NQE35" s="13"/>
      <c r="NQF35" s="13"/>
      <c r="NQG35" s="13"/>
      <c r="NQH35" s="13"/>
      <c r="NQI35" s="13"/>
      <c r="NQJ35" s="13"/>
      <c r="NQK35" s="13"/>
      <c r="NQL35" s="13"/>
      <c r="NQM35" s="13"/>
      <c r="NQN35" s="13"/>
      <c r="NQO35" s="13"/>
      <c r="NQP35" s="13"/>
      <c r="NQQ35" s="13"/>
      <c r="NQR35" s="13"/>
      <c r="NQS35" s="13"/>
      <c r="NQT35" s="13"/>
      <c r="NQU35" s="13"/>
      <c r="NQV35" s="13"/>
      <c r="NQW35" s="13"/>
      <c r="NQX35" s="13"/>
      <c r="NQY35" s="13"/>
      <c r="NQZ35" s="13"/>
      <c r="NRA35" s="13"/>
      <c r="NRB35" s="13"/>
      <c r="NRC35" s="13"/>
      <c r="NRD35" s="13"/>
      <c r="NRE35" s="13"/>
      <c r="NRF35" s="13"/>
      <c r="NRG35" s="13"/>
      <c r="NRH35" s="13"/>
      <c r="NRI35" s="13"/>
      <c r="NRJ35" s="13"/>
      <c r="NRK35" s="13"/>
      <c r="NRL35" s="13"/>
      <c r="NRM35" s="13"/>
      <c r="NRN35" s="13"/>
      <c r="NRO35" s="13"/>
      <c r="NRP35" s="13"/>
      <c r="NRQ35" s="13"/>
      <c r="NRR35" s="13"/>
      <c r="NRS35" s="13"/>
      <c r="NRT35" s="13"/>
      <c r="NRU35" s="13"/>
      <c r="NRV35" s="13"/>
      <c r="NRW35" s="13"/>
      <c r="NRX35" s="13"/>
      <c r="NRY35" s="13"/>
      <c r="NRZ35" s="13"/>
      <c r="NSA35" s="13"/>
      <c r="NSB35" s="13"/>
      <c r="NSC35" s="13"/>
      <c r="NSD35" s="13"/>
      <c r="NSE35" s="13"/>
      <c r="NSF35" s="13"/>
      <c r="NSG35" s="13"/>
      <c r="NSH35" s="13"/>
      <c r="NSI35" s="13"/>
      <c r="NSJ35" s="13"/>
      <c r="NSK35" s="13"/>
      <c r="NSL35" s="13"/>
      <c r="NSM35" s="13"/>
      <c r="NSN35" s="13"/>
      <c r="NSO35" s="13"/>
      <c r="NSP35" s="13"/>
      <c r="NSQ35" s="13"/>
      <c r="NSR35" s="13"/>
      <c r="NSS35" s="13"/>
      <c r="NST35" s="13"/>
      <c r="NSU35" s="13"/>
      <c r="NSV35" s="13"/>
      <c r="NSW35" s="13"/>
      <c r="NSX35" s="13"/>
      <c r="NSY35" s="13"/>
      <c r="NSZ35" s="13"/>
      <c r="NTA35" s="13"/>
      <c r="NTB35" s="13"/>
      <c r="NTC35" s="13"/>
      <c r="NTD35" s="13"/>
      <c r="NTE35" s="13"/>
      <c r="NTF35" s="13"/>
      <c r="NTG35" s="13"/>
      <c r="NTH35" s="13"/>
      <c r="NTI35" s="13"/>
      <c r="NTJ35" s="13"/>
      <c r="NTK35" s="13"/>
      <c r="NTL35" s="13"/>
      <c r="NTM35" s="13"/>
      <c r="NTN35" s="13"/>
      <c r="NTO35" s="13"/>
      <c r="NTP35" s="13"/>
      <c r="NTQ35" s="13"/>
      <c r="NTR35" s="13"/>
      <c r="NTS35" s="13"/>
      <c r="NTT35" s="13"/>
      <c r="NTU35" s="13"/>
      <c r="NTV35" s="13"/>
      <c r="NTW35" s="13"/>
      <c r="NTX35" s="13"/>
      <c r="NTY35" s="13"/>
      <c r="NTZ35" s="13"/>
      <c r="NUA35" s="13"/>
      <c r="NUB35" s="13"/>
      <c r="NUC35" s="13"/>
      <c r="NUD35" s="13"/>
      <c r="NUE35" s="13"/>
      <c r="NUF35" s="13"/>
      <c r="NUG35" s="13"/>
      <c r="NUH35" s="13"/>
      <c r="NUI35" s="13"/>
      <c r="NUJ35" s="13"/>
      <c r="NUK35" s="13"/>
      <c r="NUL35" s="13"/>
      <c r="NUM35" s="13"/>
      <c r="NUN35" s="13"/>
      <c r="NUO35" s="13"/>
      <c r="NUP35" s="13"/>
      <c r="NUQ35" s="13"/>
      <c r="NUR35" s="13"/>
      <c r="NUS35" s="13"/>
      <c r="NUT35" s="13"/>
      <c r="NUU35" s="13"/>
      <c r="NUV35" s="13"/>
      <c r="NUW35" s="13"/>
      <c r="NUX35" s="13"/>
      <c r="NUY35" s="13"/>
      <c r="NUZ35" s="13"/>
      <c r="NVA35" s="13"/>
      <c r="NVB35" s="13"/>
      <c r="NVC35" s="13"/>
      <c r="NVD35" s="13"/>
      <c r="NVE35" s="13"/>
      <c r="NVF35" s="13"/>
      <c r="NVG35" s="13"/>
      <c r="NVH35" s="13"/>
      <c r="NVI35" s="13"/>
      <c r="NVJ35" s="13"/>
      <c r="NVK35" s="13"/>
      <c r="NVL35" s="13"/>
      <c r="NVM35" s="13"/>
      <c r="NVN35" s="13"/>
      <c r="NVO35" s="13"/>
      <c r="NVP35" s="13"/>
      <c r="NVQ35" s="13"/>
      <c r="NVR35" s="13"/>
      <c r="NVS35" s="13"/>
      <c r="NVT35" s="13"/>
      <c r="NVU35" s="13"/>
      <c r="NVV35" s="13"/>
      <c r="NVW35" s="13"/>
      <c r="NVX35" s="13"/>
      <c r="NVY35" s="13"/>
      <c r="NVZ35" s="13"/>
      <c r="NWA35" s="13"/>
      <c r="NWB35" s="13"/>
      <c r="NWC35" s="13"/>
      <c r="NWD35" s="13"/>
      <c r="NWE35" s="13"/>
      <c r="NWF35" s="13"/>
      <c r="NWG35" s="13"/>
      <c r="NWH35" s="13"/>
      <c r="NWI35" s="13"/>
      <c r="NWJ35" s="13"/>
      <c r="NWK35" s="13"/>
      <c r="NWL35" s="13"/>
      <c r="NWM35" s="13"/>
      <c r="NWN35" s="13"/>
      <c r="NWO35" s="13"/>
      <c r="NWP35" s="13"/>
      <c r="NWQ35" s="13"/>
      <c r="NWR35" s="13"/>
      <c r="NWS35" s="13"/>
      <c r="NWT35" s="13"/>
      <c r="NWU35" s="13"/>
      <c r="NWV35" s="13"/>
      <c r="NWW35" s="13"/>
      <c r="NWX35" s="13"/>
      <c r="NWY35" s="13"/>
      <c r="NWZ35" s="13"/>
      <c r="NXA35" s="13"/>
      <c r="NXB35" s="13"/>
      <c r="NXC35" s="13"/>
      <c r="NXD35" s="13"/>
      <c r="NXE35" s="13"/>
      <c r="NXF35" s="13"/>
      <c r="NXG35" s="13"/>
      <c r="NXH35" s="13"/>
      <c r="NXI35" s="13"/>
      <c r="NXJ35" s="13"/>
      <c r="NXK35" s="13"/>
      <c r="NXL35" s="13"/>
      <c r="NXM35" s="13"/>
      <c r="NXN35" s="13"/>
      <c r="NXO35" s="13"/>
      <c r="NXP35" s="13"/>
      <c r="NXQ35" s="13"/>
      <c r="NXR35" s="13"/>
      <c r="NXS35" s="13"/>
      <c r="NXT35" s="13"/>
      <c r="NXU35" s="13"/>
      <c r="NXV35" s="13"/>
      <c r="NXW35" s="13"/>
      <c r="NXX35" s="13"/>
      <c r="NXY35" s="13"/>
      <c r="NXZ35" s="13"/>
      <c r="NYA35" s="13"/>
      <c r="NYB35" s="13"/>
      <c r="NYC35" s="13"/>
      <c r="NYD35" s="13"/>
      <c r="NYE35" s="13"/>
      <c r="NYF35" s="13"/>
      <c r="NYG35" s="13"/>
      <c r="NYH35" s="13"/>
      <c r="NYI35" s="13"/>
      <c r="NYJ35" s="13"/>
      <c r="NYK35" s="13"/>
      <c r="NYL35" s="13"/>
      <c r="NYM35" s="13"/>
      <c r="NYN35" s="13"/>
      <c r="NYO35" s="13"/>
      <c r="NYP35" s="13"/>
      <c r="NYQ35" s="13"/>
      <c r="NYR35" s="13"/>
      <c r="NYS35" s="13"/>
      <c r="NYT35" s="13"/>
      <c r="NYU35" s="13"/>
      <c r="NYV35" s="13"/>
      <c r="NYW35" s="13"/>
      <c r="NYX35" s="13"/>
      <c r="NYY35" s="13"/>
      <c r="NYZ35" s="13"/>
      <c r="NZA35" s="13"/>
      <c r="NZB35" s="13"/>
      <c r="NZC35" s="13"/>
      <c r="NZD35" s="13"/>
      <c r="NZE35" s="13"/>
      <c r="NZF35" s="13"/>
      <c r="NZG35" s="13"/>
      <c r="NZH35" s="13"/>
      <c r="NZI35" s="13"/>
      <c r="NZJ35" s="13"/>
      <c r="NZK35" s="13"/>
      <c r="NZL35" s="13"/>
      <c r="NZM35" s="13"/>
      <c r="NZN35" s="13"/>
      <c r="NZO35" s="13"/>
      <c r="NZP35" s="13"/>
      <c r="NZQ35" s="13"/>
      <c r="NZR35" s="13"/>
      <c r="NZS35" s="13"/>
      <c r="NZT35" s="13"/>
      <c r="NZU35" s="13"/>
      <c r="NZV35" s="13"/>
      <c r="NZW35" s="13"/>
      <c r="NZX35" s="13"/>
      <c r="NZY35" s="13"/>
      <c r="NZZ35" s="13"/>
      <c r="OAA35" s="13"/>
      <c r="OAB35" s="13"/>
      <c r="OAC35" s="13"/>
      <c r="OAD35" s="13"/>
      <c r="OAE35" s="13"/>
      <c r="OAF35" s="13"/>
      <c r="OAG35" s="13"/>
      <c r="OAH35" s="13"/>
      <c r="OAI35" s="13"/>
      <c r="OAJ35" s="13"/>
      <c r="OAK35" s="13"/>
      <c r="OAL35" s="13"/>
      <c r="OAM35" s="13"/>
      <c r="OAN35" s="13"/>
      <c r="OAO35" s="13"/>
      <c r="OAP35" s="13"/>
      <c r="OAQ35" s="13"/>
      <c r="OAR35" s="13"/>
      <c r="OAS35" s="13"/>
      <c r="OAT35" s="13"/>
      <c r="OAU35" s="13"/>
      <c r="OAV35" s="13"/>
      <c r="OAW35" s="13"/>
      <c r="OAX35" s="13"/>
      <c r="OAY35" s="13"/>
      <c r="OAZ35" s="13"/>
      <c r="OBA35" s="13"/>
      <c r="OBB35" s="13"/>
      <c r="OBC35" s="13"/>
      <c r="OBD35" s="13"/>
      <c r="OBE35" s="13"/>
      <c r="OBF35" s="13"/>
      <c r="OBG35" s="13"/>
      <c r="OBH35" s="13"/>
      <c r="OBI35" s="13"/>
      <c r="OBJ35" s="13"/>
      <c r="OBK35" s="13"/>
      <c r="OBL35" s="13"/>
      <c r="OBM35" s="13"/>
      <c r="OBN35" s="13"/>
      <c r="OBO35" s="13"/>
      <c r="OBP35" s="13"/>
      <c r="OBQ35" s="13"/>
      <c r="OBR35" s="13"/>
      <c r="OBS35" s="13"/>
      <c r="OBT35" s="13"/>
      <c r="OBU35" s="13"/>
      <c r="OBV35" s="13"/>
      <c r="OBW35" s="13"/>
      <c r="OBX35" s="13"/>
      <c r="OBY35" s="13"/>
      <c r="OBZ35" s="13"/>
      <c r="OCA35" s="13"/>
      <c r="OCB35" s="13"/>
      <c r="OCC35" s="13"/>
      <c r="OCD35" s="13"/>
      <c r="OCE35" s="13"/>
      <c r="OCF35" s="13"/>
      <c r="OCG35" s="13"/>
      <c r="OCH35" s="13"/>
      <c r="OCI35" s="13"/>
      <c r="OCJ35" s="13"/>
      <c r="OCK35" s="13"/>
      <c r="OCL35" s="13"/>
      <c r="OCM35" s="13"/>
      <c r="OCN35" s="13"/>
      <c r="OCO35" s="13"/>
      <c r="OCP35" s="13"/>
      <c r="OCQ35" s="13"/>
      <c r="OCR35" s="13"/>
      <c r="OCS35" s="13"/>
      <c r="OCT35" s="13"/>
      <c r="OCU35" s="13"/>
      <c r="OCV35" s="13"/>
      <c r="OCW35" s="13"/>
      <c r="OCX35" s="13"/>
      <c r="OCY35" s="13"/>
      <c r="OCZ35" s="13"/>
      <c r="ODA35" s="13"/>
      <c r="ODB35" s="13"/>
      <c r="ODC35" s="13"/>
      <c r="ODD35" s="13"/>
      <c r="ODE35" s="13"/>
      <c r="ODF35" s="13"/>
      <c r="ODG35" s="13"/>
      <c r="ODH35" s="13"/>
      <c r="ODI35" s="13"/>
      <c r="ODJ35" s="13"/>
      <c r="ODK35" s="13"/>
      <c r="ODL35" s="13"/>
      <c r="ODM35" s="13"/>
      <c r="ODN35" s="13"/>
      <c r="ODO35" s="13"/>
      <c r="ODP35" s="13"/>
      <c r="ODQ35" s="13"/>
      <c r="ODR35" s="13"/>
      <c r="ODS35" s="13"/>
      <c r="ODT35" s="13"/>
      <c r="ODU35" s="13"/>
      <c r="ODV35" s="13"/>
      <c r="ODW35" s="13"/>
      <c r="ODX35" s="13"/>
      <c r="ODY35" s="13"/>
      <c r="ODZ35" s="13"/>
      <c r="OEA35" s="13"/>
      <c r="OEB35" s="13"/>
      <c r="OEC35" s="13"/>
      <c r="OED35" s="13"/>
      <c r="OEE35" s="13"/>
      <c r="OEF35" s="13"/>
      <c r="OEG35" s="13"/>
      <c r="OEH35" s="13"/>
      <c r="OEI35" s="13"/>
      <c r="OEJ35" s="13"/>
      <c r="OEK35" s="13"/>
      <c r="OEL35" s="13"/>
      <c r="OEM35" s="13"/>
      <c r="OEN35" s="13"/>
      <c r="OEO35" s="13"/>
      <c r="OEP35" s="13"/>
      <c r="OEQ35" s="13"/>
      <c r="OER35" s="13"/>
      <c r="OES35" s="13"/>
      <c r="OET35" s="13"/>
      <c r="OEU35" s="13"/>
      <c r="OEV35" s="13"/>
      <c r="OEW35" s="13"/>
      <c r="OEX35" s="13"/>
      <c r="OEY35" s="13"/>
      <c r="OEZ35" s="13"/>
      <c r="OFA35" s="13"/>
      <c r="OFB35" s="13"/>
      <c r="OFC35" s="13"/>
      <c r="OFD35" s="13"/>
      <c r="OFE35" s="13"/>
      <c r="OFF35" s="13"/>
      <c r="OFG35" s="13"/>
      <c r="OFH35" s="13"/>
      <c r="OFI35" s="13"/>
      <c r="OFJ35" s="13"/>
      <c r="OFK35" s="13"/>
      <c r="OFL35" s="13"/>
      <c r="OFM35" s="13"/>
      <c r="OFN35" s="13"/>
      <c r="OFO35" s="13"/>
      <c r="OFP35" s="13"/>
      <c r="OFQ35" s="13"/>
      <c r="OFR35" s="13"/>
      <c r="OFS35" s="13"/>
      <c r="OFT35" s="13"/>
      <c r="OFU35" s="13"/>
      <c r="OFV35" s="13"/>
      <c r="OFW35" s="13"/>
      <c r="OFX35" s="13"/>
      <c r="OFY35" s="13"/>
      <c r="OFZ35" s="13"/>
      <c r="OGA35" s="13"/>
      <c r="OGB35" s="13"/>
      <c r="OGC35" s="13"/>
      <c r="OGD35" s="13"/>
      <c r="OGE35" s="13"/>
      <c r="OGF35" s="13"/>
      <c r="OGG35" s="13"/>
      <c r="OGH35" s="13"/>
      <c r="OGI35" s="13"/>
      <c r="OGJ35" s="13"/>
      <c r="OGK35" s="13"/>
      <c r="OGL35" s="13"/>
      <c r="OGM35" s="13"/>
      <c r="OGN35" s="13"/>
      <c r="OGO35" s="13"/>
      <c r="OGP35" s="13"/>
      <c r="OGQ35" s="13"/>
      <c r="OGR35" s="13"/>
      <c r="OGS35" s="13"/>
      <c r="OGT35" s="13"/>
      <c r="OGU35" s="13"/>
      <c r="OGV35" s="13"/>
      <c r="OGW35" s="13"/>
      <c r="OGX35" s="13"/>
      <c r="OGY35" s="13"/>
      <c r="OGZ35" s="13"/>
      <c r="OHA35" s="13"/>
      <c r="OHB35" s="13"/>
      <c r="OHC35" s="13"/>
      <c r="OHD35" s="13"/>
      <c r="OHE35" s="13"/>
      <c r="OHF35" s="13"/>
      <c r="OHG35" s="13"/>
      <c r="OHH35" s="13"/>
      <c r="OHI35" s="13"/>
      <c r="OHJ35" s="13"/>
      <c r="OHK35" s="13"/>
      <c r="OHL35" s="13"/>
      <c r="OHM35" s="13"/>
      <c r="OHN35" s="13"/>
      <c r="OHO35" s="13"/>
      <c r="OHP35" s="13"/>
      <c r="OHQ35" s="13"/>
      <c r="OHR35" s="13"/>
      <c r="OHS35" s="13"/>
      <c r="OHT35" s="13"/>
      <c r="OHU35" s="13"/>
      <c r="OHV35" s="13"/>
      <c r="OHW35" s="13"/>
      <c r="OHX35" s="13"/>
      <c r="OHY35" s="13"/>
      <c r="OHZ35" s="13"/>
      <c r="OIA35" s="13"/>
      <c r="OIB35" s="13"/>
      <c r="OIC35" s="13"/>
      <c r="OID35" s="13"/>
      <c r="OIE35" s="13"/>
      <c r="OIF35" s="13"/>
      <c r="OIG35" s="13"/>
      <c r="OIH35" s="13"/>
      <c r="OII35" s="13"/>
      <c r="OIJ35" s="13"/>
      <c r="OIK35" s="13"/>
      <c r="OIL35" s="13"/>
      <c r="OIM35" s="13"/>
      <c r="OIN35" s="13"/>
      <c r="OIO35" s="13"/>
      <c r="OIP35" s="13"/>
      <c r="OIQ35" s="13"/>
      <c r="OIR35" s="13"/>
      <c r="OIS35" s="13"/>
      <c r="OIT35" s="13"/>
      <c r="OIU35" s="13"/>
      <c r="OIV35" s="13"/>
      <c r="OIW35" s="13"/>
      <c r="OIX35" s="13"/>
      <c r="OIY35" s="13"/>
      <c r="OIZ35" s="13"/>
      <c r="OJA35" s="13"/>
      <c r="OJB35" s="13"/>
      <c r="OJC35" s="13"/>
      <c r="OJD35" s="13"/>
      <c r="OJE35" s="13"/>
      <c r="OJF35" s="13"/>
      <c r="OJG35" s="13"/>
      <c r="OJH35" s="13"/>
      <c r="OJI35" s="13"/>
      <c r="OJJ35" s="13"/>
      <c r="OJK35" s="13"/>
      <c r="OJL35" s="13"/>
      <c r="OJM35" s="13"/>
      <c r="OJN35" s="13"/>
      <c r="OJO35" s="13"/>
      <c r="OJP35" s="13"/>
      <c r="OJQ35" s="13"/>
      <c r="OJR35" s="13"/>
      <c r="OJS35" s="13"/>
      <c r="OJT35" s="13"/>
      <c r="OJU35" s="13"/>
      <c r="OJV35" s="13"/>
      <c r="OJW35" s="13"/>
      <c r="OJX35" s="13"/>
      <c r="OJY35" s="13"/>
      <c r="OJZ35" s="13"/>
      <c r="OKA35" s="13"/>
      <c r="OKB35" s="13"/>
      <c r="OKC35" s="13"/>
      <c r="OKD35" s="13"/>
      <c r="OKE35" s="13"/>
      <c r="OKF35" s="13"/>
      <c r="OKG35" s="13"/>
      <c r="OKH35" s="13"/>
      <c r="OKI35" s="13"/>
      <c r="OKJ35" s="13"/>
      <c r="OKK35" s="13"/>
      <c r="OKL35" s="13"/>
      <c r="OKM35" s="13"/>
      <c r="OKN35" s="13"/>
      <c r="OKO35" s="13"/>
      <c r="OKP35" s="13"/>
      <c r="OKQ35" s="13"/>
      <c r="OKR35" s="13"/>
      <c r="OKS35" s="13"/>
      <c r="OKT35" s="13"/>
      <c r="OKU35" s="13"/>
      <c r="OKV35" s="13"/>
      <c r="OKW35" s="13"/>
      <c r="OKX35" s="13"/>
      <c r="OKY35" s="13"/>
      <c r="OKZ35" s="13"/>
      <c r="OLA35" s="13"/>
      <c r="OLB35" s="13"/>
      <c r="OLC35" s="13"/>
      <c r="OLD35" s="13"/>
      <c r="OLE35" s="13"/>
      <c r="OLF35" s="13"/>
      <c r="OLG35" s="13"/>
      <c r="OLH35" s="13"/>
      <c r="OLI35" s="13"/>
      <c r="OLJ35" s="13"/>
      <c r="OLK35" s="13"/>
      <c r="OLL35" s="13"/>
      <c r="OLM35" s="13"/>
      <c r="OLN35" s="13"/>
      <c r="OLO35" s="13"/>
      <c r="OLP35" s="13"/>
      <c r="OLQ35" s="13"/>
      <c r="OLR35" s="13"/>
      <c r="OLS35" s="13"/>
      <c r="OLT35" s="13"/>
      <c r="OLU35" s="13"/>
      <c r="OLV35" s="13"/>
      <c r="OLW35" s="13"/>
      <c r="OLX35" s="13"/>
      <c r="OLY35" s="13"/>
      <c r="OLZ35" s="13"/>
      <c r="OMA35" s="13"/>
      <c r="OMB35" s="13"/>
      <c r="OMC35" s="13"/>
      <c r="OMD35" s="13"/>
      <c r="OME35" s="13"/>
      <c r="OMF35" s="13"/>
      <c r="OMG35" s="13"/>
      <c r="OMH35" s="13"/>
      <c r="OMI35" s="13"/>
      <c r="OMJ35" s="13"/>
      <c r="OMK35" s="13"/>
      <c r="OML35" s="13"/>
      <c r="OMM35" s="13"/>
      <c r="OMN35" s="13"/>
      <c r="OMO35" s="13"/>
      <c r="OMP35" s="13"/>
      <c r="OMQ35" s="13"/>
      <c r="OMR35" s="13"/>
      <c r="OMS35" s="13"/>
      <c r="OMT35" s="13"/>
      <c r="OMU35" s="13"/>
      <c r="OMV35" s="13"/>
      <c r="OMW35" s="13"/>
      <c r="OMX35" s="13"/>
      <c r="OMY35" s="13"/>
      <c r="OMZ35" s="13"/>
      <c r="ONA35" s="13"/>
      <c r="ONB35" s="13"/>
      <c r="ONC35" s="13"/>
      <c r="OND35" s="13"/>
      <c r="ONE35" s="13"/>
      <c r="ONF35" s="13"/>
      <c r="ONG35" s="13"/>
      <c r="ONH35" s="13"/>
      <c r="ONI35" s="13"/>
      <c r="ONJ35" s="13"/>
      <c r="ONK35" s="13"/>
      <c r="ONL35" s="13"/>
      <c r="ONM35" s="13"/>
      <c r="ONN35" s="13"/>
      <c r="ONO35" s="13"/>
      <c r="ONP35" s="13"/>
      <c r="ONQ35" s="13"/>
      <c r="ONR35" s="13"/>
      <c r="ONS35" s="13"/>
      <c r="ONT35" s="13"/>
      <c r="ONU35" s="13"/>
      <c r="ONV35" s="13"/>
      <c r="ONW35" s="13"/>
      <c r="ONX35" s="13"/>
      <c r="ONY35" s="13"/>
      <c r="ONZ35" s="13"/>
      <c r="OOA35" s="13"/>
      <c r="OOB35" s="13"/>
      <c r="OOC35" s="13"/>
      <c r="OOD35" s="13"/>
      <c r="OOE35" s="13"/>
      <c r="OOF35" s="13"/>
      <c r="OOG35" s="13"/>
      <c r="OOH35" s="13"/>
      <c r="OOI35" s="13"/>
      <c r="OOJ35" s="13"/>
      <c r="OOK35" s="13"/>
      <c r="OOL35" s="13"/>
      <c r="OOM35" s="13"/>
      <c r="OON35" s="13"/>
      <c r="OOO35" s="13"/>
      <c r="OOP35" s="13"/>
      <c r="OOQ35" s="13"/>
      <c r="OOR35" s="13"/>
      <c r="OOS35" s="13"/>
      <c r="OOT35" s="13"/>
      <c r="OOU35" s="13"/>
      <c r="OOV35" s="13"/>
      <c r="OOW35" s="13"/>
      <c r="OOX35" s="13"/>
      <c r="OOY35" s="13"/>
      <c r="OOZ35" s="13"/>
      <c r="OPA35" s="13"/>
      <c r="OPB35" s="13"/>
      <c r="OPC35" s="13"/>
      <c r="OPD35" s="13"/>
      <c r="OPE35" s="13"/>
      <c r="OPF35" s="13"/>
      <c r="OPG35" s="13"/>
      <c r="OPH35" s="13"/>
      <c r="OPI35" s="13"/>
      <c r="OPJ35" s="13"/>
      <c r="OPK35" s="13"/>
      <c r="OPL35" s="13"/>
      <c r="OPM35" s="13"/>
      <c r="OPN35" s="13"/>
      <c r="OPO35" s="13"/>
      <c r="OPP35" s="13"/>
      <c r="OPQ35" s="13"/>
      <c r="OPR35" s="13"/>
      <c r="OPS35" s="13"/>
      <c r="OPT35" s="13"/>
      <c r="OPU35" s="13"/>
      <c r="OPV35" s="13"/>
      <c r="OPW35" s="13"/>
      <c r="OPX35" s="13"/>
      <c r="OPY35" s="13"/>
      <c r="OPZ35" s="13"/>
      <c r="OQA35" s="13"/>
      <c r="OQB35" s="13"/>
      <c r="OQC35" s="13"/>
      <c r="OQD35" s="13"/>
      <c r="OQE35" s="13"/>
      <c r="OQF35" s="13"/>
      <c r="OQG35" s="13"/>
      <c r="OQH35" s="13"/>
      <c r="OQI35" s="13"/>
      <c r="OQJ35" s="13"/>
      <c r="OQK35" s="13"/>
      <c r="OQL35" s="13"/>
      <c r="OQM35" s="13"/>
      <c r="OQN35" s="13"/>
      <c r="OQO35" s="13"/>
      <c r="OQP35" s="13"/>
      <c r="OQQ35" s="13"/>
      <c r="OQR35" s="13"/>
      <c r="OQS35" s="13"/>
      <c r="OQT35" s="13"/>
      <c r="OQU35" s="13"/>
      <c r="OQV35" s="13"/>
      <c r="OQW35" s="13"/>
      <c r="OQX35" s="13"/>
      <c r="OQY35" s="13"/>
      <c r="OQZ35" s="13"/>
      <c r="ORA35" s="13"/>
      <c r="ORB35" s="13"/>
      <c r="ORC35" s="13"/>
      <c r="ORD35" s="13"/>
      <c r="ORE35" s="13"/>
      <c r="ORF35" s="13"/>
      <c r="ORG35" s="13"/>
      <c r="ORH35" s="13"/>
      <c r="ORI35" s="13"/>
      <c r="ORJ35" s="13"/>
      <c r="ORK35" s="13"/>
      <c r="ORL35" s="13"/>
      <c r="ORM35" s="13"/>
      <c r="ORN35" s="13"/>
      <c r="ORO35" s="13"/>
      <c r="ORP35" s="13"/>
      <c r="ORQ35" s="13"/>
      <c r="ORR35" s="13"/>
      <c r="ORS35" s="13"/>
      <c r="ORT35" s="13"/>
      <c r="ORU35" s="13"/>
      <c r="ORV35" s="13"/>
      <c r="ORW35" s="13"/>
      <c r="ORX35" s="13"/>
      <c r="ORY35" s="13"/>
      <c r="ORZ35" s="13"/>
      <c r="OSA35" s="13"/>
      <c r="OSB35" s="13"/>
      <c r="OSC35" s="13"/>
      <c r="OSD35" s="13"/>
      <c r="OSE35" s="13"/>
      <c r="OSF35" s="13"/>
      <c r="OSG35" s="13"/>
      <c r="OSH35" s="13"/>
      <c r="OSI35" s="13"/>
      <c r="OSJ35" s="13"/>
      <c r="OSK35" s="13"/>
      <c r="OSL35" s="13"/>
      <c r="OSM35" s="13"/>
      <c r="OSN35" s="13"/>
      <c r="OSO35" s="13"/>
      <c r="OSP35" s="13"/>
      <c r="OSQ35" s="13"/>
      <c r="OSR35" s="13"/>
      <c r="OSS35" s="13"/>
      <c r="OST35" s="13"/>
      <c r="OSU35" s="13"/>
      <c r="OSV35" s="13"/>
      <c r="OSW35" s="13"/>
      <c r="OSX35" s="13"/>
      <c r="OSY35" s="13"/>
      <c r="OSZ35" s="13"/>
      <c r="OTA35" s="13"/>
      <c r="OTB35" s="13"/>
      <c r="OTC35" s="13"/>
      <c r="OTD35" s="13"/>
      <c r="OTE35" s="13"/>
      <c r="OTF35" s="13"/>
      <c r="OTG35" s="13"/>
      <c r="OTH35" s="13"/>
      <c r="OTI35" s="13"/>
      <c r="OTJ35" s="13"/>
      <c r="OTK35" s="13"/>
      <c r="OTL35" s="13"/>
      <c r="OTM35" s="13"/>
      <c r="OTN35" s="13"/>
      <c r="OTO35" s="13"/>
      <c r="OTP35" s="13"/>
      <c r="OTQ35" s="13"/>
      <c r="OTR35" s="13"/>
      <c r="OTS35" s="13"/>
      <c r="OTT35" s="13"/>
      <c r="OTU35" s="13"/>
      <c r="OTV35" s="13"/>
      <c r="OTW35" s="13"/>
      <c r="OTX35" s="13"/>
      <c r="OTY35" s="13"/>
      <c r="OTZ35" s="13"/>
      <c r="OUA35" s="13"/>
      <c r="OUB35" s="13"/>
      <c r="OUC35" s="13"/>
      <c r="OUD35" s="13"/>
      <c r="OUE35" s="13"/>
      <c r="OUF35" s="13"/>
      <c r="OUG35" s="13"/>
      <c r="OUH35" s="13"/>
      <c r="OUI35" s="13"/>
      <c r="OUJ35" s="13"/>
      <c r="OUK35" s="13"/>
      <c r="OUL35" s="13"/>
      <c r="OUM35" s="13"/>
      <c r="OUN35" s="13"/>
      <c r="OUO35" s="13"/>
      <c r="OUP35" s="13"/>
      <c r="OUQ35" s="13"/>
      <c r="OUR35" s="13"/>
      <c r="OUS35" s="13"/>
      <c r="OUT35" s="13"/>
      <c r="OUU35" s="13"/>
      <c r="OUV35" s="13"/>
      <c r="OUW35" s="13"/>
      <c r="OUX35" s="13"/>
      <c r="OUY35" s="13"/>
      <c r="OUZ35" s="13"/>
      <c r="OVA35" s="13"/>
      <c r="OVB35" s="13"/>
      <c r="OVC35" s="13"/>
      <c r="OVD35" s="13"/>
      <c r="OVE35" s="13"/>
      <c r="OVF35" s="13"/>
      <c r="OVG35" s="13"/>
      <c r="OVH35" s="13"/>
      <c r="OVI35" s="13"/>
      <c r="OVJ35" s="13"/>
      <c r="OVK35" s="13"/>
      <c r="OVL35" s="13"/>
      <c r="OVM35" s="13"/>
      <c r="OVN35" s="13"/>
      <c r="OVO35" s="13"/>
      <c r="OVP35" s="13"/>
      <c r="OVQ35" s="13"/>
      <c r="OVR35" s="13"/>
      <c r="OVS35" s="13"/>
      <c r="OVT35" s="13"/>
      <c r="OVU35" s="13"/>
      <c r="OVV35" s="13"/>
      <c r="OVW35" s="13"/>
      <c r="OVX35" s="13"/>
      <c r="OVY35" s="13"/>
      <c r="OVZ35" s="13"/>
      <c r="OWA35" s="13"/>
      <c r="OWB35" s="13"/>
      <c r="OWC35" s="13"/>
      <c r="OWD35" s="13"/>
      <c r="OWE35" s="13"/>
      <c r="OWF35" s="13"/>
      <c r="OWG35" s="13"/>
      <c r="OWH35" s="13"/>
      <c r="OWI35" s="13"/>
      <c r="OWJ35" s="13"/>
      <c r="OWK35" s="13"/>
      <c r="OWL35" s="13"/>
      <c r="OWM35" s="13"/>
      <c r="OWN35" s="13"/>
      <c r="OWO35" s="13"/>
      <c r="OWP35" s="13"/>
      <c r="OWQ35" s="13"/>
      <c r="OWR35" s="13"/>
      <c r="OWS35" s="13"/>
      <c r="OWT35" s="13"/>
      <c r="OWU35" s="13"/>
      <c r="OWV35" s="13"/>
      <c r="OWW35" s="13"/>
      <c r="OWX35" s="13"/>
      <c r="OWY35" s="13"/>
      <c r="OWZ35" s="13"/>
      <c r="OXA35" s="13"/>
      <c r="OXB35" s="13"/>
      <c r="OXC35" s="13"/>
      <c r="OXD35" s="13"/>
      <c r="OXE35" s="13"/>
      <c r="OXF35" s="13"/>
      <c r="OXG35" s="13"/>
      <c r="OXH35" s="13"/>
      <c r="OXI35" s="13"/>
      <c r="OXJ35" s="13"/>
      <c r="OXK35" s="13"/>
      <c r="OXL35" s="13"/>
      <c r="OXM35" s="13"/>
      <c r="OXN35" s="13"/>
      <c r="OXO35" s="13"/>
      <c r="OXP35" s="13"/>
      <c r="OXQ35" s="13"/>
      <c r="OXR35" s="13"/>
      <c r="OXS35" s="13"/>
      <c r="OXT35" s="13"/>
      <c r="OXU35" s="13"/>
      <c r="OXV35" s="13"/>
      <c r="OXW35" s="13"/>
      <c r="OXX35" s="13"/>
      <c r="OXY35" s="13"/>
      <c r="OXZ35" s="13"/>
      <c r="OYA35" s="13"/>
      <c r="OYB35" s="13"/>
      <c r="OYC35" s="13"/>
      <c r="OYD35" s="13"/>
      <c r="OYE35" s="13"/>
      <c r="OYF35" s="13"/>
      <c r="OYG35" s="13"/>
      <c r="OYH35" s="13"/>
      <c r="OYI35" s="13"/>
      <c r="OYJ35" s="13"/>
      <c r="OYK35" s="13"/>
      <c r="OYL35" s="13"/>
      <c r="OYM35" s="13"/>
      <c r="OYN35" s="13"/>
      <c r="OYO35" s="13"/>
      <c r="OYP35" s="13"/>
      <c r="OYQ35" s="13"/>
      <c r="OYR35" s="13"/>
      <c r="OYS35" s="13"/>
      <c r="OYT35" s="13"/>
      <c r="OYU35" s="13"/>
      <c r="OYV35" s="13"/>
      <c r="OYW35" s="13"/>
      <c r="OYX35" s="13"/>
      <c r="OYY35" s="13"/>
      <c r="OYZ35" s="13"/>
      <c r="OZA35" s="13"/>
      <c r="OZB35" s="13"/>
      <c r="OZC35" s="13"/>
      <c r="OZD35" s="13"/>
      <c r="OZE35" s="13"/>
      <c r="OZF35" s="13"/>
      <c r="OZG35" s="13"/>
      <c r="OZH35" s="13"/>
      <c r="OZI35" s="13"/>
      <c r="OZJ35" s="13"/>
      <c r="OZK35" s="13"/>
      <c r="OZL35" s="13"/>
      <c r="OZM35" s="13"/>
      <c r="OZN35" s="13"/>
      <c r="OZO35" s="13"/>
      <c r="OZP35" s="13"/>
      <c r="OZQ35" s="13"/>
      <c r="OZR35" s="13"/>
      <c r="OZS35" s="13"/>
      <c r="OZT35" s="13"/>
      <c r="OZU35" s="13"/>
      <c r="OZV35" s="13"/>
      <c r="OZW35" s="13"/>
      <c r="OZX35" s="13"/>
      <c r="OZY35" s="13"/>
      <c r="OZZ35" s="13"/>
      <c r="PAA35" s="13"/>
      <c r="PAB35" s="13"/>
      <c r="PAC35" s="13"/>
      <c r="PAD35" s="13"/>
      <c r="PAE35" s="13"/>
      <c r="PAF35" s="13"/>
      <c r="PAG35" s="13"/>
      <c r="PAH35" s="13"/>
      <c r="PAI35" s="13"/>
      <c r="PAJ35" s="13"/>
      <c r="PAK35" s="13"/>
      <c r="PAL35" s="13"/>
      <c r="PAM35" s="13"/>
      <c r="PAN35" s="13"/>
      <c r="PAO35" s="13"/>
      <c r="PAP35" s="13"/>
      <c r="PAQ35" s="13"/>
      <c r="PAR35" s="13"/>
      <c r="PAS35" s="13"/>
      <c r="PAT35" s="13"/>
      <c r="PAU35" s="13"/>
      <c r="PAV35" s="13"/>
      <c r="PAW35" s="13"/>
      <c r="PAX35" s="13"/>
      <c r="PAY35" s="13"/>
      <c r="PAZ35" s="13"/>
      <c r="PBA35" s="13"/>
      <c r="PBB35" s="13"/>
      <c r="PBC35" s="13"/>
      <c r="PBD35" s="13"/>
      <c r="PBE35" s="13"/>
      <c r="PBF35" s="13"/>
      <c r="PBG35" s="13"/>
      <c r="PBH35" s="13"/>
      <c r="PBI35" s="13"/>
      <c r="PBJ35" s="13"/>
      <c r="PBK35" s="13"/>
      <c r="PBL35" s="13"/>
      <c r="PBM35" s="13"/>
      <c r="PBN35" s="13"/>
      <c r="PBO35" s="13"/>
      <c r="PBP35" s="13"/>
      <c r="PBQ35" s="13"/>
      <c r="PBR35" s="13"/>
      <c r="PBS35" s="13"/>
      <c r="PBT35" s="13"/>
      <c r="PBU35" s="13"/>
      <c r="PBV35" s="13"/>
      <c r="PBW35" s="13"/>
      <c r="PBX35" s="13"/>
      <c r="PBY35" s="13"/>
      <c r="PBZ35" s="13"/>
      <c r="PCA35" s="13"/>
      <c r="PCB35" s="13"/>
      <c r="PCC35" s="13"/>
      <c r="PCD35" s="13"/>
      <c r="PCE35" s="13"/>
      <c r="PCF35" s="13"/>
      <c r="PCG35" s="13"/>
      <c r="PCH35" s="13"/>
      <c r="PCI35" s="13"/>
      <c r="PCJ35" s="13"/>
      <c r="PCK35" s="13"/>
      <c r="PCL35" s="13"/>
      <c r="PCM35" s="13"/>
      <c r="PCN35" s="13"/>
      <c r="PCO35" s="13"/>
      <c r="PCP35" s="13"/>
      <c r="PCQ35" s="13"/>
      <c r="PCR35" s="13"/>
      <c r="PCS35" s="13"/>
      <c r="PCT35" s="13"/>
      <c r="PCU35" s="13"/>
      <c r="PCV35" s="13"/>
      <c r="PCW35" s="13"/>
      <c r="PCX35" s="13"/>
      <c r="PCY35" s="13"/>
      <c r="PCZ35" s="13"/>
      <c r="PDA35" s="13"/>
      <c r="PDB35" s="13"/>
      <c r="PDC35" s="13"/>
      <c r="PDD35" s="13"/>
      <c r="PDE35" s="13"/>
      <c r="PDF35" s="13"/>
      <c r="PDG35" s="13"/>
      <c r="PDH35" s="13"/>
      <c r="PDI35" s="13"/>
      <c r="PDJ35" s="13"/>
      <c r="PDK35" s="13"/>
      <c r="PDL35" s="13"/>
      <c r="PDM35" s="13"/>
      <c r="PDN35" s="13"/>
      <c r="PDO35" s="13"/>
      <c r="PDP35" s="13"/>
      <c r="PDQ35" s="13"/>
      <c r="PDR35" s="13"/>
      <c r="PDS35" s="13"/>
      <c r="PDT35" s="13"/>
      <c r="PDU35" s="13"/>
      <c r="PDV35" s="13"/>
      <c r="PDW35" s="13"/>
      <c r="PDX35" s="13"/>
      <c r="PDY35" s="13"/>
      <c r="PDZ35" s="13"/>
      <c r="PEA35" s="13"/>
      <c r="PEB35" s="13"/>
      <c r="PEC35" s="13"/>
      <c r="PED35" s="13"/>
      <c r="PEE35" s="13"/>
      <c r="PEF35" s="13"/>
      <c r="PEG35" s="13"/>
      <c r="PEH35" s="13"/>
      <c r="PEI35" s="13"/>
      <c r="PEJ35" s="13"/>
      <c r="PEK35" s="13"/>
      <c r="PEL35" s="13"/>
      <c r="PEM35" s="13"/>
      <c r="PEN35" s="13"/>
      <c r="PEO35" s="13"/>
      <c r="PEP35" s="13"/>
      <c r="PEQ35" s="13"/>
      <c r="PER35" s="13"/>
      <c r="PES35" s="13"/>
      <c r="PET35" s="13"/>
      <c r="PEU35" s="13"/>
      <c r="PEV35" s="13"/>
      <c r="PEW35" s="13"/>
      <c r="PEX35" s="13"/>
      <c r="PEY35" s="13"/>
      <c r="PEZ35" s="13"/>
      <c r="PFA35" s="13"/>
      <c r="PFB35" s="13"/>
      <c r="PFC35" s="13"/>
      <c r="PFD35" s="13"/>
      <c r="PFE35" s="13"/>
      <c r="PFF35" s="13"/>
      <c r="PFG35" s="13"/>
      <c r="PFH35" s="13"/>
      <c r="PFI35" s="13"/>
      <c r="PFJ35" s="13"/>
      <c r="PFK35" s="13"/>
      <c r="PFL35" s="13"/>
      <c r="PFM35" s="13"/>
      <c r="PFN35" s="13"/>
      <c r="PFO35" s="13"/>
      <c r="PFP35" s="13"/>
      <c r="PFQ35" s="13"/>
      <c r="PFR35" s="13"/>
      <c r="PFS35" s="13"/>
      <c r="PFT35" s="13"/>
      <c r="PFU35" s="13"/>
      <c r="PFV35" s="13"/>
      <c r="PFW35" s="13"/>
      <c r="PFX35" s="13"/>
      <c r="PFY35" s="13"/>
      <c r="PFZ35" s="13"/>
      <c r="PGA35" s="13"/>
      <c r="PGB35" s="13"/>
      <c r="PGC35" s="13"/>
      <c r="PGD35" s="13"/>
      <c r="PGE35" s="13"/>
      <c r="PGF35" s="13"/>
      <c r="PGG35" s="13"/>
      <c r="PGH35" s="13"/>
      <c r="PGI35" s="13"/>
      <c r="PGJ35" s="13"/>
      <c r="PGK35" s="13"/>
      <c r="PGL35" s="13"/>
      <c r="PGM35" s="13"/>
      <c r="PGN35" s="13"/>
      <c r="PGO35" s="13"/>
      <c r="PGP35" s="13"/>
      <c r="PGQ35" s="13"/>
      <c r="PGR35" s="13"/>
      <c r="PGS35" s="13"/>
      <c r="PGT35" s="13"/>
      <c r="PGU35" s="13"/>
      <c r="PGV35" s="13"/>
      <c r="PGW35" s="13"/>
      <c r="PGX35" s="13"/>
      <c r="PGY35" s="13"/>
      <c r="PGZ35" s="13"/>
      <c r="PHA35" s="13"/>
      <c r="PHB35" s="13"/>
      <c r="PHC35" s="13"/>
      <c r="PHD35" s="13"/>
      <c r="PHE35" s="13"/>
      <c r="PHF35" s="13"/>
      <c r="PHG35" s="13"/>
      <c r="PHH35" s="13"/>
      <c r="PHI35" s="13"/>
      <c r="PHJ35" s="13"/>
      <c r="PHK35" s="13"/>
      <c r="PHL35" s="13"/>
      <c r="PHM35" s="13"/>
      <c r="PHN35" s="13"/>
      <c r="PHO35" s="13"/>
      <c r="PHP35" s="13"/>
      <c r="PHQ35" s="13"/>
      <c r="PHR35" s="13"/>
      <c r="PHS35" s="13"/>
      <c r="PHT35" s="13"/>
      <c r="PHU35" s="13"/>
      <c r="PHV35" s="13"/>
      <c r="PHW35" s="13"/>
      <c r="PHX35" s="13"/>
      <c r="PHY35" s="13"/>
      <c r="PHZ35" s="13"/>
      <c r="PIA35" s="13"/>
      <c r="PIB35" s="13"/>
      <c r="PIC35" s="13"/>
      <c r="PID35" s="13"/>
      <c r="PIE35" s="13"/>
      <c r="PIF35" s="13"/>
      <c r="PIG35" s="13"/>
      <c r="PIH35" s="13"/>
      <c r="PII35" s="13"/>
      <c r="PIJ35" s="13"/>
      <c r="PIK35" s="13"/>
      <c r="PIL35" s="13"/>
      <c r="PIM35" s="13"/>
      <c r="PIN35" s="13"/>
      <c r="PIO35" s="13"/>
      <c r="PIP35" s="13"/>
      <c r="PIQ35" s="13"/>
      <c r="PIR35" s="13"/>
      <c r="PIS35" s="13"/>
      <c r="PIT35" s="13"/>
      <c r="PIU35" s="13"/>
      <c r="PIV35" s="13"/>
      <c r="PIW35" s="13"/>
      <c r="PIX35" s="13"/>
      <c r="PIY35" s="13"/>
      <c r="PIZ35" s="13"/>
      <c r="PJA35" s="13"/>
      <c r="PJB35" s="13"/>
      <c r="PJC35" s="13"/>
      <c r="PJD35" s="13"/>
      <c r="PJE35" s="13"/>
      <c r="PJF35" s="13"/>
      <c r="PJG35" s="13"/>
      <c r="PJH35" s="13"/>
      <c r="PJI35" s="13"/>
      <c r="PJJ35" s="13"/>
      <c r="PJK35" s="13"/>
      <c r="PJL35" s="13"/>
      <c r="PJM35" s="13"/>
      <c r="PJN35" s="13"/>
      <c r="PJO35" s="13"/>
      <c r="PJP35" s="13"/>
      <c r="PJQ35" s="13"/>
      <c r="PJR35" s="13"/>
      <c r="PJS35" s="13"/>
      <c r="PJT35" s="13"/>
      <c r="PJU35" s="13"/>
      <c r="PJV35" s="13"/>
      <c r="PJW35" s="13"/>
      <c r="PJX35" s="13"/>
      <c r="PJY35" s="13"/>
      <c r="PJZ35" s="13"/>
      <c r="PKA35" s="13"/>
      <c r="PKB35" s="13"/>
      <c r="PKC35" s="13"/>
      <c r="PKD35" s="13"/>
      <c r="PKE35" s="13"/>
      <c r="PKF35" s="13"/>
      <c r="PKG35" s="13"/>
      <c r="PKH35" s="13"/>
      <c r="PKI35" s="13"/>
      <c r="PKJ35" s="13"/>
      <c r="PKK35" s="13"/>
      <c r="PKL35" s="13"/>
      <c r="PKM35" s="13"/>
      <c r="PKN35" s="13"/>
      <c r="PKO35" s="13"/>
      <c r="PKP35" s="13"/>
      <c r="PKQ35" s="13"/>
      <c r="PKR35" s="13"/>
      <c r="PKS35" s="13"/>
      <c r="PKT35" s="13"/>
      <c r="PKU35" s="13"/>
      <c r="PKV35" s="13"/>
      <c r="PKW35" s="13"/>
      <c r="PKX35" s="13"/>
      <c r="PKY35" s="13"/>
      <c r="PKZ35" s="13"/>
      <c r="PLA35" s="13"/>
      <c r="PLB35" s="13"/>
      <c r="PLC35" s="13"/>
      <c r="PLD35" s="13"/>
      <c r="PLE35" s="13"/>
      <c r="PLF35" s="13"/>
      <c r="PLG35" s="13"/>
      <c r="PLH35" s="13"/>
      <c r="PLI35" s="13"/>
      <c r="PLJ35" s="13"/>
      <c r="PLK35" s="13"/>
      <c r="PLL35" s="13"/>
      <c r="PLM35" s="13"/>
      <c r="PLN35" s="13"/>
      <c r="PLO35" s="13"/>
      <c r="PLP35" s="13"/>
      <c r="PLQ35" s="13"/>
      <c r="PLR35" s="13"/>
      <c r="PLS35" s="13"/>
      <c r="PLT35" s="13"/>
      <c r="PLU35" s="13"/>
      <c r="PLV35" s="13"/>
      <c r="PLW35" s="13"/>
      <c r="PLX35" s="13"/>
      <c r="PLY35" s="13"/>
      <c r="PLZ35" s="13"/>
      <c r="PMA35" s="13"/>
      <c r="PMB35" s="13"/>
      <c r="PMC35" s="13"/>
      <c r="PMD35" s="13"/>
      <c r="PME35" s="13"/>
      <c r="PMF35" s="13"/>
      <c r="PMG35" s="13"/>
      <c r="PMH35" s="13"/>
      <c r="PMI35" s="13"/>
      <c r="PMJ35" s="13"/>
      <c r="PMK35" s="13"/>
      <c r="PML35" s="13"/>
      <c r="PMM35" s="13"/>
      <c r="PMN35" s="13"/>
      <c r="PMO35" s="13"/>
      <c r="PMP35" s="13"/>
      <c r="PMQ35" s="13"/>
      <c r="PMR35" s="13"/>
      <c r="PMS35" s="13"/>
      <c r="PMT35" s="13"/>
      <c r="PMU35" s="13"/>
      <c r="PMV35" s="13"/>
      <c r="PMW35" s="13"/>
      <c r="PMX35" s="13"/>
      <c r="PMY35" s="13"/>
      <c r="PMZ35" s="13"/>
      <c r="PNA35" s="13"/>
      <c r="PNB35" s="13"/>
      <c r="PNC35" s="13"/>
      <c r="PND35" s="13"/>
      <c r="PNE35" s="13"/>
      <c r="PNF35" s="13"/>
      <c r="PNG35" s="13"/>
      <c r="PNH35" s="13"/>
      <c r="PNI35" s="13"/>
      <c r="PNJ35" s="13"/>
      <c r="PNK35" s="13"/>
      <c r="PNL35" s="13"/>
      <c r="PNM35" s="13"/>
      <c r="PNN35" s="13"/>
      <c r="PNO35" s="13"/>
      <c r="PNP35" s="13"/>
      <c r="PNQ35" s="13"/>
      <c r="PNR35" s="13"/>
      <c r="PNS35" s="13"/>
      <c r="PNT35" s="13"/>
      <c r="PNU35" s="13"/>
      <c r="PNV35" s="13"/>
      <c r="PNW35" s="13"/>
      <c r="PNX35" s="13"/>
      <c r="PNY35" s="13"/>
      <c r="PNZ35" s="13"/>
      <c r="POA35" s="13"/>
      <c r="POB35" s="13"/>
      <c r="POC35" s="13"/>
      <c r="POD35" s="13"/>
      <c r="POE35" s="13"/>
      <c r="POF35" s="13"/>
      <c r="POG35" s="13"/>
      <c r="POH35" s="13"/>
      <c r="POI35" s="13"/>
      <c r="POJ35" s="13"/>
      <c r="POK35" s="13"/>
      <c r="POL35" s="13"/>
      <c r="POM35" s="13"/>
      <c r="PON35" s="13"/>
      <c r="POO35" s="13"/>
      <c r="POP35" s="13"/>
      <c r="POQ35" s="13"/>
      <c r="POR35" s="13"/>
      <c r="POS35" s="13"/>
      <c r="POT35" s="13"/>
      <c r="POU35" s="13"/>
      <c r="POV35" s="13"/>
      <c r="POW35" s="13"/>
      <c r="POX35" s="13"/>
      <c r="POY35" s="13"/>
      <c r="POZ35" s="13"/>
      <c r="PPA35" s="13"/>
      <c r="PPB35" s="13"/>
      <c r="PPC35" s="13"/>
      <c r="PPD35" s="13"/>
      <c r="PPE35" s="13"/>
      <c r="PPF35" s="13"/>
      <c r="PPG35" s="13"/>
      <c r="PPH35" s="13"/>
      <c r="PPI35" s="13"/>
      <c r="PPJ35" s="13"/>
      <c r="PPK35" s="13"/>
      <c r="PPL35" s="13"/>
      <c r="PPM35" s="13"/>
      <c r="PPN35" s="13"/>
      <c r="PPO35" s="13"/>
      <c r="PPP35" s="13"/>
      <c r="PPQ35" s="13"/>
      <c r="PPR35" s="13"/>
      <c r="PPS35" s="13"/>
      <c r="PPT35" s="13"/>
      <c r="PPU35" s="13"/>
      <c r="PPV35" s="13"/>
      <c r="PPW35" s="13"/>
      <c r="PPX35" s="13"/>
      <c r="PPY35" s="13"/>
      <c r="PPZ35" s="13"/>
      <c r="PQA35" s="13"/>
      <c r="PQB35" s="13"/>
      <c r="PQC35" s="13"/>
      <c r="PQD35" s="13"/>
      <c r="PQE35" s="13"/>
      <c r="PQF35" s="13"/>
      <c r="PQG35" s="13"/>
      <c r="PQH35" s="13"/>
      <c r="PQI35" s="13"/>
      <c r="PQJ35" s="13"/>
      <c r="PQK35" s="13"/>
      <c r="PQL35" s="13"/>
      <c r="PQM35" s="13"/>
      <c r="PQN35" s="13"/>
      <c r="PQO35" s="13"/>
      <c r="PQP35" s="13"/>
      <c r="PQQ35" s="13"/>
      <c r="PQR35" s="13"/>
      <c r="PQS35" s="13"/>
      <c r="PQT35" s="13"/>
      <c r="PQU35" s="13"/>
      <c r="PQV35" s="13"/>
      <c r="PQW35" s="13"/>
      <c r="PQX35" s="13"/>
      <c r="PQY35" s="13"/>
      <c r="PQZ35" s="13"/>
      <c r="PRA35" s="13"/>
      <c r="PRB35" s="13"/>
      <c r="PRC35" s="13"/>
      <c r="PRD35" s="13"/>
      <c r="PRE35" s="13"/>
      <c r="PRF35" s="13"/>
      <c r="PRG35" s="13"/>
      <c r="PRH35" s="13"/>
      <c r="PRI35" s="13"/>
      <c r="PRJ35" s="13"/>
      <c r="PRK35" s="13"/>
      <c r="PRL35" s="13"/>
      <c r="PRM35" s="13"/>
      <c r="PRN35" s="13"/>
      <c r="PRO35" s="13"/>
      <c r="PRP35" s="13"/>
      <c r="PRQ35" s="13"/>
      <c r="PRR35" s="13"/>
      <c r="PRS35" s="13"/>
      <c r="PRT35" s="13"/>
      <c r="PRU35" s="13"/>
      <c r="PRV35" s="13"/>
      <c r="PRW35" s="13"/>
      <c r="PRX35" s="13"/>
      <c r="PRY35" s="13"/>
      <c r="PRZ35" s="13"/>
      <c r="PSA35" s="13"/>
      <c r="PSB35" s="13"/>
      <c r="PSC35" s="13"/>
      <c r="PSD35" s="13"/>
      <c r="PSE35" s="13"/>
      <c r="PSF35" s="13"/>
      <c r="PSG35" s="13"/>
      <c r="PSH35" s="13"/>
      <c r="PSI35" s="13"/>
      <c r="PSJ35" s="13"/>
      <c r="PSK35" s="13"/>
      <c r="PSL35" s="13"/>
      <c r="PSM35" s="13"/>
      <c r="PSN35" s="13"/>
      <c r="PSO35" s="13"/>
      <c r="PSP35" s="13"/>
      <c r="PSQ35" s="13"/>
      <c r="PSR35" s="13"/>
      <c r="PSS35" s="13"/>
      <c r="PST35" s="13"/>
      <c r="PSU35" s="13"/>
      <c r="PSV35" s="13"/>
      <c r="PSW35" s="13"/>
      <c r="PSX35" s="13"/>
      <c r="PSY35" s="13"/>
      <c r="PSZ35" s="13"/>
      <c r="PTA35" s="13"/>
      <c r="PTB35" s="13"/>
      <c r="PTC35" s="13"/>
      <c r="PTD35" s="13"/>
      <c r="PTE35" s="13"/>
      <c r="PTF35" s="13"/>
      <c r="PTG35" s="13"/>
      <c r="PTH35" s="13"/>
      <c r="PTI35" s="13"/>
      <c r="PTJ35" s="13"/>
      <c r="PTK35" s="13"/>
      <c r="PTL35" s="13"/>
      <c r="PTM35" s="13"/>
      <c r="PTN35" s="13"/>
      <c r="PTO35" s="13"/>
      <c r="PTP35" s="13"/>
      <c r="PTQ35" s="13"/>
      <c r="PTR35" s="13"/>
      <c r="PTS35" s="13"/>
      <c r="PTT35" s="13"/>
      <c r="PTU35" s="13"/>
      <c r="PTV35" s="13"/>
      <c r="PTW35" s="13"/>
      <c r="PTX35" s="13"/>
      <c r="PTY35" s="13"/>
      <c r="PTZ35" s="13"/>
      <c r="PUA35" s="13"/>
      <c r="PUB35" s="13"/>
      <c r="PUC35" s="13"/>
      <c r="PUD35" s="13"/>
      <c r="PUE35" s="13"/>
      <c r="PUF35" s="13"/>
      <c r="PUG35" s="13"/>
      <c r="PUH35" s="13"/>
      <c r="PUI35" s="13"/>
      <c r="PUJ35" s="13"/>
      <c r="PUK35" s="13"/>
      <c r="PUL35" s="13"/>
      <c r="PUM35" s="13"/>
      <c r="PUN35" s="13"/>
      <c r="PUO35" s="13"/>
      <c r="PUP35" s="13"/>
      <c r="PUQ35" s="13"/>
      <c r="PUR35" s="13"/>
      <c r="PUS35" s="13"/>
      <c r="PUT35" s="13"/>
      <c r="PUU35" s="13"/>
      <c r="PUV35" s="13"/>
      <c r="PUW35" s="13"/>
      <c r="PUX35" s="13"/>
      <c r="PUY35" s="13"/>
      <c r="PUZ35" s="13"/>
      <c r="PVA35" s="13"/>
      <c r="PVB35" s="13"/>
      <c r="PVC35" s="13"/>
      <c r="PVD35" s="13"/>
      <c r="PVE35" s="13"/>
      <c r="PVF35" s="13"/>
      <c r="PVG35" s="13"/>
      <c r="PVH35" s="13"/>
      <c r="PVI35" s="13"/>
      <c r="PVJ35" s="13"/>
      <c r="PVK35" s="13"/>
      <c r="PVL35" s="13"/>
      <c r="PVM35" s="13"/>
      <c r="PVN35" s="13"/>
      <c r="PVO35" s="13"/>
      <c r="PVP35" s="13"/>
      <c r="PVQ35" s="13"/>
      <c r="PVR35" s="13"/>
      <c r="PVS35" s="13"/>
      <c r="PVT35" s="13"/>
      <c r="PVU35" s="13"/>
      <c r="PVV35" s="13"/>
      <c r="PVW35" s="13"/>
      <c r="PVX35" s="13"/>
      <c r="PVY35" s="13"/>
      <c r="PVZ35" s="13"/>
      <c r="PWA35" s="13"/>
      <c r="PWB35" s="13"/>
      <c r="PWC35" s="13"/>
      <c r="PWD35" s="13"/>
      <c r="PWE35" s="13"/>
      <c r="PWF35" s="13"/>
      <c r="PWG35" s="13"/>
      <c r="PWH35" s="13"/>
      <c r="PWI35" s="13"/>
      <c r="PWJ35" s="13"/>
      <c r="PWK35" s="13"/>
      <c r="PWL35" s="13"/>
      <c r="PWM35" s="13"/>
      <c r="PWN35" s="13"/>
      <c r="PWO35" s="13"/>
      <c r="PWP35" s="13"/>
      <c r="PWQ35" s="13"/>
      <c r="PWR35" s="13"/>
      <c r="PWS35" s="13"/>
      <c r="PWT35" s="13"/>
      <c r="PWU35" s="13"/>
      <c r="PWV35" s="13"/>
      <c r="PWW35" s="13"/>
      <c r="PWX35" s="13"/>
      <c r="PWY35" s="13"/>
      <c r="PWZ35" s="13"/>
      <c r="PXA35" s="13"/>
      <c r="PXB35" s="13"/>
      <c r="PXC35" s="13"/>
      <c r="PXD35" s="13"/>
      <c r="PXE35" s="13"/>
      <c r="PXF35" s="13"/>
      <c r="PXG35" s="13"/>
      <c r="PXH35" s="13"/>
      <c r="PXI35" s="13"/>
      <c r="PXJ35" s="13"/>
      <c r="PXK35" s="13"/>
      <c r="PXL35" s="13"/>
      <c r="PXM35" s="13"/>
      <c r="PXN35" s="13"/>
      <c r="PXO35" s="13"/>
      <c r="PXP35" s="13"/>
      <c r="PXQ35" s="13"/>
      <c r="PXR35" s="13"/>
      <c r="PXS35" s="13"/>
      <c r="PXT35" s="13"/>
      <c r="PXU35" s="13"/>
      <c r="PXV35" s="13"/>
      <c r="PXW35" s="13"/>
      <c r="PXX35" s="13"/>
      <c r="PXY35" s="13"/>
      <c r="PXZ35" s="13"/>
      <c r="PYA35" s="13"/>
      <c r="PYB35" s="13"/>
      <c r="PYC35" s="13"/>
      <c r="PYD35" s="13"/>
      <c r="PYE35" s="13"/>
      <c r="PYF35" s="13"/>
      <c r="PYG35" s="13"/>
      <c r="PYH35" s="13"/>
      <c r="PYI35" s="13"/>
      <c r="PYJ35" s="13"/>
      <c r="PYK35" s="13"/>
      <c r="PYL35" s="13"/>
      <c r="PYM35" s="13"/>
      <c r="PYN35" s="13"/>
      <c r="PYO35" s="13"/>
      <c r="PYP35" s="13"/>
      <c r="PYQ35" s="13"/>
      <c r="PYR35" s="13"/>
      <c r="PYS35" s="13"/>
      <c r="PYT35" s="13"/>
      <c r="PYU35" s="13"/>
      <c r="PYV35" s="13"/>
      <c r="PYW35" s="13"/>
      <c r="PYX35" s="13"/>
      <c r="PYY35" s="13"/>
      <c r="PYZ35" s="13"/>
      <c r="PZA35" s="13"/>
      <c r="PZB35" s="13"/>
      <c r="PZC35" s="13"/>
      <c r="PZD35" s="13"/>
      <c r="PZE35" s="13"/>
      <c r="PZF35" s="13"/>
      <c r="PZG35" s="13"/>
      <c r="PZH35" s="13"/>
      <c r="PZI35" s="13"/>
      <c r="PZJ35" s="13"/>
      <c r="PZK35" s="13"/>
      <c r="PZL35" s="13"/>
      <c r="PZM35" s="13"/>
      <c r="PZN35" s="13"/>
      <c r="PZO35" s="13"/>
      <c r="PZP35" s="13"/>
      <c r="PZQ35" s="13"/>
      <c r="PZR35" s="13"/>
      <c r="PZS35" s="13"/>
      <c r="PZT35" s="13"/>
      <c r="PZU35" s="13"/>
      <c r="PZV35" s="13"/>
      <c r="PZW35" s="13"/>
      <c r="PZX35" s="13"/>
      <c r="PZY35" s="13"/>
      <c r="PZZ35" s="13"/>
      <c r="QAA35" s="13"/>
      <c r="QAB35" s="13"/>
      <c r="QAC35" s="13"/>
      <c r="QAD35" s="13"/>
      <c r="QAE35" s="13"/>
      <c r="QAF35" s="13"/>
      <c r="QAG35" s="13"/>
      <c r="QAH35" s="13"/>
      <c r="QAI35" s="13"/>
      <c r="QAJ35" s="13"/>
      <c r="QAK35" s="13"/>
      <c r="QAL35" s="13"/>
      <c r="QAM35" s="13"/>
      <c r="QAN35" s="13"/>
      <c r="QAO35" s="13"/>
      <c r="QAP35" s="13"/>
      <c r="QAQ35" s="13"/>
      <c r="QAR35" s="13"/>
      <c r="QAS35" s="13"/>
      <c r="QAT35" s="13"/>
      <c r="QAU35" s="13"/>
      <c r="QAV35" s="13"/>
      <c r="QAW35" s="13"/>
      <c r="QAX35" s="13"/>
      <c r="QAY35" s="13"/>
      <c r="QAZ35" s="13"/>
      <c r="QBA35" s="13"/>
      <c r="QBB35" s="13"/>
      <c r="QBC35" s="13"/>
      <c r="QBD35" s="13"/>
      <c r="QBE35" s="13"/>
      <c r="QBF35" s="13"/>
      <c r="QBG35" s="13"/>
      <c r="QBH35" s="13"/>
      <c r="QBI35" s="13"/>
      <c r="QBJ35" s="13"/>
      <c r="QBK35" s="13"/>
      <c r="QBL35" s="13"/>
      <c r="QBM35" s="13"/>
      <c r="QBN35" s="13"/>
      <c r="QBO35" s="13"/>
      <c r="QBP35" s="13"/>
      <c r="QBQ35" s="13"/>
      <c r="QBR35" s="13"/>
      <c r="QBS35" s="13"/>
      <c r="QBT35" s="13"/>
      <c r="QBU35" s="13"/>
      <c r="QBV35" s="13"/>
      <c r="QBW35" s="13"/>
      <c r="QBX35" s="13"/>
      <c r="QBY35" s="13"/>
      <c r="QBZ35" s="13"/>
      <c r="QCA35" s="13"/>
      <c r="QCB35" s="13"/>
      <c r="QCC35" s="13"/>
      <c r="QCD35" s="13"/>
      <c r="QCE35" s="13"/>
      <c r="QCF35" s="13"/>
      <c r="QCG35" s="13"/>
      <c r="QCH35" s="13"/>
      <c r="QCI35" s="13"/>
      <c r="QCJ35" s="13"/>
      <c r="QCK35" s="13"/>
      <c r="QCL35" s="13"/>
      <c r="QCM35" s="13"/>
      <c r="QCN35" s="13"/>
      <c r="QCO35" s="13"/>
      <c r="QCP35" s="13"/>
      <c r="QCQ35" s="13"/>
      <c r="QCR35" s="13"/>
      <c r="QCS35" s="13"/>
      <c r="QCT35" s="13"/>
      <c r="QCU35" s="13"/>
      <c r="QCV35" s="13"/>
      <c r="QCW35" s="13"/>
      <c r="QCX35" s="13"/>
      <c r="QCY35" s="13"/>
      <c r="QCZ35" s="13"/>
      <c r="QDA35" s="13"/>
      <c r="QDB35" s="13"/>
      <c r="QDC35" s="13"/>
      <c r="QDD35" s="13"/>
      <c r="QDE35" s="13"/>
      <c r="QDF35" s="13"/>
      <c r="QDG35" s="13"/>
      <c r="QDH35" s="13"/>
      <c r="QDI35" s="13"/>
      <c r="QDJ35" s="13"/>
      <c r="QDK35" s="13"/>
      <c r="QDL35" s="13"/>
      <c r="QDM35" s="13"/>
      <c r="QDN35" s="13"/>
      <c r="QDO35" s="13"/>
      <c r="QDP35" s="13"/>
      <c r="QDQ35" s="13"/>
      <c r="QDR35" s="13"/>
      <c r="QDS35" s="13"/>
      <c r="QDT35" s="13"/>
      <c r="QDU35" s="13"/>
      <c r="QDV35" s="13"/>
      <c r="QDW35" s="13"/>
      <c r="QDX35" s="13"/>
      <c r="QDY35" s="13"/>
      <c r="QDZ35" s="13"/>
      <c r="QEA35" s="13"/>
      <c r="QEB35" s="13"/>
      <c r="QEC35" s="13"/>
      <c r="QED35" s="13"/>
      <c r="QEE35" s="13"/>
      <c r="QEF35" s="13"/>
      <c r="QEG35" s="13"/>
      <c r="QEH35" s="13"/>
      <c r="QEI35" s="13"/>
      <c r="QEJ35" s="13"/>
      <c r="QEK35" s="13"/>
      <c r="QEL35" s="13"/>
      <c r="QEM35" s="13"/>
      <c r="QEN35" s="13"/>
      <c r="QEO35" s="13"/>
      <c r="QEP35" s="13"/>
      <c r="QEQ35" s="13"/>
      <c r="QER35" s="13"/>
      <c r="QES35" s="13"/>
      <c r="QET35" s="13"/>
      <c r="QEU35" s="13"/>
      <c r="QEV35" s="13"/>
      <c r="QEW35" s="13"/>
      <c r="QEX35" s="13"/>
      <c r="QEY35" s="13"/>
      <c r="QEZ35" s="13"/>
      <c r="QFA35" s="13"/>
      <c r="QFB35" s="13"/>
      <c r="QFC35" s="13"/>
      <c r="QFD35" s="13"/>
      <c r="QFE35" s="13"/>
      <c r="QFF35" s="13"/>
      <c r="QFG35" s="13"/>
      <c r="QFH35" s="13"/>
      <c r="QFI35" s="13"/>
      <c r="QFJ35" s="13"/>
      <c r="QFK35" s="13"/>
      <c r="QFL35" s="13"/>
      <c r="QFM35" s="13"/>
      <c r="QFN35" s="13"/>
      <c r="QFO35" s="13"/>
      <c r="QFP35" s="13"/>
      <c r="QFQ35" s="13"/>
      <c r="QFR35" s="13"/>
      <c r="QFS35" s="13"/>
      <c r="QFT35" s="13"/>
      <c r="QFU35" s="13"/>
      <c r="QFV35" s="13"/>
      <c r="QFW35" s="13"/>
      <c r="QFX35" s="13"/>
      <c r="QFY35" s="13"/>
      <c r="QFZ35" s="13"/>
      <c r="QGA35" s="13"/>
      <c r="QGB35" s="13"/>
      <c r="QGC35" s="13"/>
      <c r="QGD35" s="13"/>
      <c r="QGE35" s="13"/>
      <c r="QGF35" s="13"/>
      <c r="QGG35" s="13"/>
      <c r="QGH35" s="13"/>
      <c r="QGI35" s="13"/>
      <c r="QGJ35" s="13"/>
      <c r="QGK35" s="13"/>
      <c r="QGL35" s="13"/>
      <c r="QGM35" s="13"/>
      <c r="QGN35" s="13"/>
      <c r="QGO35" s="13"/>
      <c r="QGP35" s="13"/>
      <c r="QGQ35" s="13"/>
      <c r="QGR35" s="13"/>
      <c r="QGS35" s="13"/>
      <c r="QGT35" s="13"/>
      <c r="QGU35" s="13"/>
      <c r="QGV35" s="13"/>
      <c r="QGW35" s="13"/>
      <c r="QGX35" s="13"/>
      <c r="QGY35" s="13"/>
      <c r="QGZ35" s="13"/>
      <c r="QHA35" s="13"/>
      <c r="QHB35" s="13"/>
      <c r="QHC35" s="13"/>
      <c r="QHD35" s="13"/>
      <c r="QHE35" s="13"/>
      <c r="QHF35" s="13"/>
      <c r="QHG35" s="13"/>
      <c r="QHH35" s="13"/>
      <c r="QHI35" s="13"/>
      <c r="QHJ35" s="13"/>
      <c r="QHK35" s="13"/>
      <c r="QHL35" s="13"/>
      <c r="QHM35" s="13"/>
      <c r="QHN35" s="13"/>
      <c r="QHO35" s="13"/>
      <c r="QHP35" s="13"/>
      <c r="QHQ35" s="13"/>
      <c r="QHR35" s="13"/>
      <c r="QHS35" s="13"/>
      <c r="QHT35" s="13"/>
      <c r="QHU35" s="13"/>
      <c r="QHV35" s="13"/>
      <c r="QHW35" s="13"/>
      <c r="QHX35" s="13"/>
      <c r="QHY35" s="13"/>
      <c r="QHZ35" s="13"/>
      <c r="QIA35" s="13"/>
      <c r="QIB35" s="13"/>
      <c r="QIC35" s="13"/>
      <c r="QID35" s="13"/>
      <c r="QIE35" s="13"/>
      <c r="QIF35" s="13"/>
      <c r="QIG35" s="13"/>
      <c r="QIH35" s="13"/>
      <c r="QII35" s="13"/>
      <c r="QIJ35" s="13"/>
      <c r="QIK35" s="13"/>
      <c r="QIL35" s="13"/>
      <c r="QIM35" s="13"/>
      <c r="QIN35" s="13"/>
      <c r="QIO35" s="13"/>
      <c r="QIP35" s="13"/>
      <c r="QIQ35" s="13"/>
      <c r="QIR35" s="13"/>
      <c r="QIS35" s="13"/>
      <c r="QIT35" s="13"/>
      <c r="QIU35" s="13"/>
      <c r="QIV35" s="13"/>
      <c r="QIW35" s="13"/>
      <c r="QIX35" s="13"/>
      <c r="QIY35" s="13"/>
      <c r="QIZ35" s="13"/>
      <c r="QJA35" s="13"/>
      <c r="QJB35" s="13"/>
      <c r="QJC35" s="13"/>
      <c r="QJD35" s="13"/>
      <c r="QJE35" s="13"/>
      <c r="QJF35" s="13"/>
      <c r="QJG35" s="13"/>
      <c r="QJH35" s="13"/>
      <c r="QJI35" s="13"/>
      <c r="QJJ35" s="13"/>
      <c r="QJK35" s="13"/>
      <c r="QJL35" s="13"/>
      <c r="QJM35" s="13"/>
      <c r="QJN35" s="13"/>
      <c r="QJO35" s="13"/>
      <c r="QJP35" s="13"/>
      <c r="QJQ35" s="13"/>
      <c r="QJR35" s="13"/>
      <c r="QJS35" s="13"/>
      <c r="QJT35" s="13"/>
      <c r="QJU35" s="13"/>
      <c r="QJV35" s="13"/>
      <c r="QJW35" s="13"/>
      <c r="QJX35" s="13"/>
      <c r="QJY35" s="13"/>
      <c r="QJZ35" s="13"/>
      <c r="QKA35" s="13"/>
      <c r="QKB35" s="13"/>
      <c r="QKC35" s="13"/>
      <c r="QKD35" s="13"/>
      <c r="QKE35" s="13"/>
      <c r="QKF35" s="13"/>
      <c r="QKG35" s="13"/>
      <c r="QKH35" s="13"/>
      <c r="QKI35" s="13"/>
      <c r="QKJ35" s="13"/>
      <c r="QKK35" s="13"/>
      <c r="QKL35" s="13"/>
      <c r="QKM35" s="13"/>
      <c r="QKN35" s="13"/>
      <c r="QKO35" s="13"/>
      <c r="QKP35" s="13"/>
      <c r="QKQ35" s="13"/>
      <c r="QKR35" s="13"/>
      <c r="QKS35" s="13"/>
      <c r="QKT35" s="13"/>
      <c r="QKU35" s="13"/>
      <c r="QKV35" s="13"/>
      <c r="QKW35" s="13"/>
      <c r="QKX35" s="13"/>
      <c r="QKY35" s="13"/>
      <c r="QKZ35" s="13"/>
      <c r="QLA35" s="13"/>
      <c r="QLB35" s="13"/>
      <c r="QLC35" s="13"/>
      <c r="QLD35" s="13"/>
      <c r="QLE35" s="13"/>
      <c r="QLF35" s="13"/>
      <c r="QLG35" s="13"/>
      <c r="QLH35" s="13"/>
      <c r="QLI35" s="13"/>
      <c r="QLJ35" s="13"/>
      <c r="QLK35" s="13"/>
      <c r="QLL35" s="13"/>
      <c r="QLM35" s="13"/>
      <c r="QLN35" s="13"/>
      <c r="QLO35" s="13"/>
      <c r="QLP35" s="13"/>
      <c r="QLQ35" s="13"/>
      <c r="QLR35" s="13"/>
      <c r="QLS35" s="13"/>
      <c r="QLT35" s="13"/>
      <c r="QLU35" s="13"/>
      <c r="QLV35" s="13"/>
      <c r="QLW35" s="13"/>
      <c r="QLX35" s="13"/>
      <c r="QLY35" s="13"/>
      <c r="QLZ35" s="13"/>
      <c r="QMA35" s="13"/>
      <c r="QMB35" s="13"/>
      <c r="QMC35" s="13"/>
      <c r="QMD35" s="13"/>
      <c r="QME35" s="13"/>
      <c r="QMF35" s="13"/>
      <c r="QMG35" s="13"/>
      <c r="QMH35" s="13"/>
      <c r="QMI35" s="13"/>
      <c r="QMJ35" s="13"/>
      <c r="QMK35" s="13"/>
      <c r="QML35" s="13"/>
      <c r="QMM35" s="13"/>
      <c r="QMN35" s="13"/>
      <c r="QMO35" s="13"/>
      <c r="QMP35" s="13"/>
      <c r="QMQ35" s="13"/>
      <c r="QMR35" s="13"/>
      <c r="QMS35" s="13"/>
      <c r="QMT35" s="13"/>
      <c r="QMU35" s="13"/>
      <c r="QMV35" s="13"/>
      <c r="QMW35" s="13"/>
      <c r="QMX35" s="13"/>
      <c r="QMY35" s="13"/>
      <c r="QMZ35" s="13"/>
      <c r="QNA35" s="13"/>
      <c r="QNB35" s="13"/>
      <c r="QNC35" s="13"/>
      <c r="QND35" s="13"/>
      <c r="QNE35" s="13"/>
      <c r="QNF35" s="13"/>
      <c r="QNG35" s="13"/>
      <c r="QNH35" s="13"/>
      <c r="QNI35" s="13"/>
      <c r="QNJ35" s="13"/>
      <c r="QNK35" s="13"/>
      <c r="QNL35" s="13"/>
      <c r="QNM35" s="13"/>
      <c r="QNN35" s="13"/>
      <c r="QNO35" s="13"/>
      <c r="QNP35" s="13"/>
      <c r="QNQ35" s="13"/>
      <c r="QNR35" s="13"/>
      <c r="QNS35" s="13"/>
      <c r="QNT35" s="13"/>
      <c r="QNU35" s="13"/>
      <c r="QNV35" s="13"/>
      <c r="QNW35" s="13"/>
      <c r="QNX35" s="13"/>
      <c r="QNY35" s="13"/>
      <c r="QNZ35" s="13"/>
      <c r="QOA35" s="13"/>
      <c r="QOB35" s="13"/>
      <c r="QOC35" s="13"/>
      <c r="QOD35" s="13"/>
      <c r="QOE35" s="13"/>
      <c r="QOF35" s="13"/>
      <c r="QOG35" s="13"/>
      <c r="QOH35" s="13"/>
      <c r="QOI35" s="13"/>
      <c r="QOJ35" s="13"/>
      <c r="QOK35" s="13"/>
      <c r="QOL35" s="13"/>
      <c r="QOM35" s="13"/>
      <c r="QON35" s="13"/>
      <c r="QOO35" s="13"/>
      <c r="QOP35" s="13"/>
      <c r="QOQ35" s="13"/>
      <c r="QOR35" s="13"/>
      <c r="QOS35" s="13"/>
      <c r="QOT35" s="13"/>
      <c r="QOU35" s="13"/>
      <c r="QOV35" s="13"/>
      <c r="QOW35" s="13"/>
      <c r="QOX35" s="13"/>
      <c r="QOY35" s="13"/>
      <c r="QOZ35" s="13"/>
      <c r="QPA35" s="13"/>
      <c r="QPB35" s="13"/>
      <c r="QPC35" s="13"/>
      <c r="QPD35" s="13"/>
      <c r="QPE35" s="13"/>
      <c r="QPF35" s="13"/>
      <c r="QPG35" s="13"/>
      <c r="QPH35" s="13"/>
      <c r="QPI35" s="13"/>
      <c r="QPJ35" s="13"/>
      <c r="QPK35" s="13"/>
      <c r="QPL35" s="13"/>
      <c r="QPM35" s="13"/>
      <c r="QPN35" s="13"/>
      <c r="QPO35" s="13"/>
      <c r="QPP35" s="13"/>
      <c r="QPQ35" s="13"/>
      <c r="QPR35" s="13"/>
      <c r="QPS35" s="13"/>
      <c r="QPT35" s="13"/>
      <c r="QPU35" s="13"/>
      <c r="QPV35" s="13"/>
      <c r="QPW35" s="13"/>
      <c r="QPX35" s="13"/>
      <c r="QPY35" s="13"/>
      <c r="QPZ35" s="13"/>
      <c r="QQA35" s="13"/>
      <c r="QQB35" s="13"/>
      <c r="QQC35" s="13"/>
      <c r="QQD35" s="13"/>
      <c r="QQE35" s="13"/>
      <c r="QQF35" s="13"/>
      <c r="QQG35" s="13"/>
      <c r="QQH35" s="13"/>
      <c r="QQI35" s="13"/>
      <c r="QQJ35" s="13"/>
      <c r="QQK35" s="13"/>
      <c r="QQL35" s="13"/>
      <c r="QQM35" s="13"/>
      <c r="QQN35" s="13"/>
      <c r="QQO35" s="13"/>
      <c r="QQP35" s="13"/>
      <c r="QQQ35" s="13"/>
      <c r="QQR35" s="13"/>
      <c r="QQS35" s="13"/>
      <c r="QQT35" s="13"/>
      <c r="QQU35" s="13"/>
      <c r="QQV35" s="13"/>
      <c r="QQW35" s="13"/>
      <c r="QQX35" s="13"/>
      <c r="QQY35" s="13"/>
      <c r="QQZ35" s="13"/>
      <c r="QRA35" s="13"/>
      <c r="QRB35" s="13"/>
      <c r="QRC35" s="13"/>
      <c r="QRD35" s="13"/>
      <c r="QRE35" s="13"/>
      <c r="QRF35" s="13"/>
      <c r="QRG35" s="13"/>
      <c r="QRH35" s="13"/>
      <c r="QRI35" s="13"/>
      <c r="QRJ35" s="13"/>
      <c r="QRK35" s="13"/>
      <c r="QRL35" s="13"/>
      <c r="QRM35" s="13"/>
      <c r="QRN35" s="13"/>
      <c r="QRO35" s="13"/>
      <c r="QRP35" s="13"/>
      <c r="QRQ35" s="13"/>
      <c r="QRR35" s="13"/>
      <c r="QRS35" s="13"/>
      <c r="QRT35" s="13"/>
      <c r="QRU35" s="13"/>
      <c r="QRV35" s="13"/>
      <c r="QRW35" s="13"/>
      <c r="QRX35" s="13"/>
      <c r="QRY35" s="13"/>
      <c r="QRZ35" s="13"/>
      <c r="QSA35" s="13"/>
      <c r="QSB35" s="13"/>
      <c r="QSC35" s="13"/>
      <c r="QSD35" s="13"/>
      <c r="QSE35" s="13"/>
      <c r="QSF35" s="13"/>
      <c r="QSG35" s="13"/>
      <c r="QSH35" s="13"/>
      <c r="QSI35" s="13"/>
      <c r="QSJ35" s="13"/>
      <c r="QSK35" s="13"/>
      <c r="QSL35" s="13"/>
      <c r="QSM35" s="13"/>
      <c r="QSN35" s="13"/>
      <c r="QSO35" s="13"/>
      <c r="QSP35" s="13"/>
      <c r="QSQ35" s="13"/>
      <c r="QSR35" s="13"/>
      <c r="QSS35" s="13"/>
      <c r="QST35" s="13"/>
      <c r="QSU35" s="13"/>
      <c r="QSV35" s="13"/>
      <c r="QSW35" s="13"/>
      <c r="QSX35" s="13"/>
      <c r="QSY35" s="13"/>
      <c r="QSZ35" s="13"/>
      <c r="QTA35" s="13"/>
      <c r="QTB35" s="13"/>
      <c r="QTC35" s="13"/>
      <c r="QTD35" s="13"/>
      <c r="QTE35" s="13"/>
      <c r="QTF35" s="13"/>
      <c r="QTG35" s="13"/>
      <c r="QTH35" s="13"/>
      <c r="QTI35" s="13"/>
      <c r="QTJ35" s="13"/>
      <c r="QTK35" s="13"/>
      <c r="QTL35" s="13"/>
      <c r="QTM35" s="13"/>
      <c r="QTN35" s="13"/>
      <c r="QTO35" s="13"/>
      <c r="QTP35" s="13"/>
      <c r="QTQ35" s="13"/>
      <c r="QTR35" s="13"/>
      <c r="QTS35" s="13"/>
      <c r="QTT35" s="13"/>
      <c r="QTU35" s="13"/>
      <c r="QTV35" s="13"/>
      <c r="QTW35" s="13"/>
      <c r="QTX35" s="13"/>
      <c r="QTY35" s="13"/>
      <c r="QTZ35" s="13"/>
      <c r="QUA35" s="13"/>
      <c r="QUB35" s="13"/>
      <c r="QUC35" s="13"/>
      <c r="QUD35" s="13"/>
      <c r="QUE35" s="13"/>
      <c r="QUF35" s="13"/>
      <c r="QUG35" s="13"/>
      <c r="QUH35" s="13"/>
      <c r="QUI35" s="13"/>
      <c r="QUJ35" s="13"/>
      <c r="QUK35" s="13"/>
      <c r="QUL35" s="13"/>
      <c r="QUM35" s="13"/>
      <c r="QUN35" s="13"/>
      <c r="QUO35" s="13"/>
      <c r="QUP35" s="13"/>
      <c r="QUQ35" s="13"/>
      <c r="QUR35" s="13"/>
      <c r="QUS35" s="13"/>
      <c r="QUT35" s="13"/>
      <c r="QUU35" s="13"/>
      <c r="QUV35" s="13"/>
      <c r="QUW35" s="13"/>
      <c r="QUX35" s="13"/>
      <c r="QUY35" s="13"/>
      <c r="QUZ35" s="13"/>
      <c r="QVA35" s="13"/>
      <c r="QVB35" s="13"/>
      <c r="QVC35" s="13"/>
      <c r="QVD35" s="13"/>
      <c r="QVE35" s="13"/>
      <c r="QVF35" s="13"/>
      <c r="QVG35" s="13"/>
      <c r="QVH35" s="13"/>
      <c r="QVI35" s="13"/>
      <c r="QVJ35" s="13"/>
      <c r="QVK35" s="13"/>
      <c r="QVL35" s="13"/>
      <c r="QVM35" s="13"/>
      <c r="QVN35" s="13"/>
      <c r="QVO35" s="13"/>
      <c r="QVP35" s="13"/>
      <c r="QVQ35" s="13"/>
      <c r="QVR35" s="13"/>
      <c r="QVS35" s="13"/>
      <c r="QVT35" s="13"/>
      <c r="QVU35" s="13"/>
      <c r="QVV35" s="13"/>
      <c r="QVW35" s="13"/>
      <c r="QVX35" s="13"/>
      <c r="QVY35" s="13"/>
      <c r="QVZ35" s="13"/>
      <c r="QWA35" s="13"/>
      <c r="QWB35" s="13"/>
      <c r="QWC35" s="13"/>
      <c r="QWD35" s="13"/>
      <c r="QWE35" s="13"/>
      <c r="QWF35" s="13"/>
      <c r="QWG35" s="13"/>
      <c r="QWH35" s="13"/>
      <c r="QWI35" s="13"/>
      <c r="QWJ35" s="13"/>
      <c r="QWK35" s="13"/>
      <c r="QWL35" s="13"/>
      <c r="QWM35" s="13"/>
      <c r="QWN35" s="13"/>
      <c r="QWO35" s="13"/>
      <c r="QWP35" s="13"/>
      <c r="QWQ35" s="13"/>
      <c r="QWR35" s="13"/>
      <c r="QWS35" s="13"/>
      <c r="QWT35" s="13"/>
      <c r="QWU35" s="13"/>
      <c r="QWV35" s="13"/>
      <c r="QWW35" s="13"/>
      <c r="QWX35" s="13"/>
      <c r="QWY35" s="13"/>
      <c r="QWZ35" s="13"/>
      <c r="QXA35" s="13"/>
      <c r="QXB35" s="13"/>
      <c r="QXC35" s="13"/>
      <c r="QXD35" s="13"/>
      <c r="QXE35" s="13"/>
      <c r="QXF35" s="13"/>
      <c r="QXG35" s="13"/>
      <c r="QXH35" s="13"/>
      <c r="QXI35" s="13"/>
      <c r="QXJ35" s="13"/>
      <c r="QXK35" s="13"/>
      <c r="QXL35" s="13"/>
      <c r="QXM35" s="13"/>
      <c r="QXN35" s="13"/>
      <c r="QXO35" s="13"/>
      <c r="QXP35" s="13"/>
      <c r="QXQ35" s="13"/>
      <c r="QXR35" s="13"/>
      <c r="QXS35" s="13"/>
      <c r="QXT35" s="13"/>
      <c r="QXU35" s="13"/>
      <c r="QXV35" s="13"/>
      <c r="QXW35" s="13"/>
      <c r="QXX35" s="13"/>
      <c r="QXY35" s="13"/>
      <c r="QXZ35" s="13"/>
      <c r="QYA35" s="13"/>
      <c r="QYB35" s="13"/>
      <c r="QYC35" s="13"/>
      <c r="QYD35" s="13"/>
      <c r="QYE35" s="13"/>
      <c r="QYF35" s="13"/>
      <c r="QYG35" s="13"/>
      <c r="QYH35" s="13"/>
      <c r="QYI35" s="13"/>
      <c r="QYJ35" s="13"/>
      <c r="QYK35" s="13"/>
      <c r="QYL35" s="13"/>
      <c r="QYM35" s="13"/>
      <c r="QYN35" s="13"/>
      <c r="QYO35" s="13"/>
      <c r="QYP35" s="13"/>
      <c r="QYQ35" s="13"/>
      <c r="QYR35" s="13"/>
      <c r="QYS35" s="13"/>
      <c r="QYT35" s="13"/>
      <c r="QYU35" s="13"/>
      <c r="QYV35" s="13"/>
      <c r="QYW35" s="13"/>
      <c r="QYX35" s="13"/>
      <c r="QYY35" s="13"/>
      <c r="QYZ35" s="13"/>
      <c r="QZA35" s="13"/>
      <c r="QZB35" s="13"/>
      <c r="QZC35" s="13"/>
      <c r="QZD35" s="13"/>
      <c r="QZE35" s="13"/>
      <c r="QZF35" s="13"/>
      <c r="QZG35" s="13"/>
      <c r="QZH35" s="13"/>
      <c r="QZI35" s="13"/>
      <c r="QZJ35" s="13"/>
      <c r="QZK35" s="13"/>
      <c r="QZL35" s="13"/>
      <c r="QZM35" s="13"/>
      <c r="QZN35" s="13"/>
      <c r="QZO35" s="13"/>
      <c r="QZP35" s="13"/>
      <c r="QZQ35" s="13"/>
      <c r="QZR35" s="13"/>
      <c r="QZS35" s="13"/>
      <c r="QZT35" s="13"/>
      <c r="QZU35" s="13"/>
      <c r="QZV35" s="13"/>
      <c r="QZW35" s="13"/>
      <c r="QZX35" s="13"/>
      <c r="QZY35" s="13"/>
      <c r="QZZ35" s="13"/>
      <c r="RAA35" s="13"/>
      <c r="RAB35" s="13"/>
      <c r="RAC35" s="13"/>
      <c r="RAD35" s="13"/>
      <c r="RAE35" s="13"/>
      <c r="RAF35" s="13"/>
      <c r="RAG35" s="13"/>
      <c r="RAH35" s="13"/>
      <c r="RAI35" s="13"/>
      <c r="RAJ35" s="13"/>
      <c r="RAK35" s="13"/>
      <c r="RAL35" s="13"/>
      <c r="RAM35" s="13"/>
      <c r="RAN35" s="13"/>
      <c r="RAO35" s="13"/>
      <c r="RAP35" s="13"/>
      <c r="RAQ35" s="13"/>
      <c r="RAR35" s="13"/>
      <c r="RAS35" s="13"/>
      <c r="RAT35" s="13"/>
      <c r="RAU35" s="13"/>
      <c r="RAV35" s="13"/>
      <c r="RAW35" s="13"/>
      <c r="RAX35" s="13"/>
      <c r="RAY35" s="13"/>
      <c r="RAZ35" s="13"/>
      <c r="RBA35" s="13"/>
      <c r="RBB35" s="13"/>
      <c r="RBC35" s="13"/>
      <c r="RBD35" s="13"/>
      <c r="RBE35" s="13"/>
      <c r="RBF35" s="13"/>
      <c r="RBG35" s="13"/>
      <c r="RBH35" s="13"/>
      <c r="RBI35" s="13"/>
      <c r="RBJ35" s="13"/>
      <c r="RBK35" s="13"/>
      <c r="RBL35" s="13"/>
      <c r="RBM35" s="13"/>
      <c r="RBN35" s="13"/>
      <c r="RBO35" s="13"/>
      <c r="RBP35" s="13"/>
      <c r="RBQ35" s="13"/>
      <c r="RBR35" s="13"/>
      <c r="RBS35" s="13"/>
      <c r="RBT35" s="13"/>
      <c r="RBU35" s="13"/>
      <c r="RBV35" s="13"/>
      <c r="RBW35" s="13"/>
      <c r="RBX35" s="13"/>
      <c r="RBY35" s="13"/>
      <c r="RBZ35" s="13"/>
      <c r="RCA35" s="13"/>
      <c r="RCB35" s="13"/>
      <c r="RCC35" s="13"/>
      <c r="RCD35" s="13"/>
      <c r="RCE35" s="13"/>
      <c r="RCF35" s="13"/>
      <c r="RCG35" s="13"/>
      <c r="RCH35" s="13"/>
      <c r="RCI35" s="13"/>
      <c r="RCJ35" s="13"/>
      <c r="RCK35" s="13"/>
      <c r="RCL35" s="13"/>
      <c r="RCM35" s="13"/>
      <c r="RCN35" s="13"/>
      <c r="RCO35" s="13"/>
      <c r="RCP35" s="13"/>
      <c r="RCQ35" s="13"/>
      <c r="RCR35" s="13"/>
      <c r="RCS35" s="13"/>
      <c r="RCT35" s="13"/>
      <c r="RCU35" s="13"/>
      <c r="RCV35" s="13"/>
      <c r="RCW35" s="13"/>
      <c r="RCX35" s="13"/>
      <c r="RCY35" s="13"/>
      <c r="RCZ35" s="13"/>
      <c r="RDA35" s="13"/>
      <c r="RDB35" s="13"/>
      <c r="RDC35" s="13"/>
      <c r="RDD35" s="13"/>
      <c r="RDE35" s="13"/>
      <c r="RDF35" s="13"/>
      <c r="RDG35" s="13"/>
      <c r="RDH35" s="13"/>
      <c r="RDI35" s="13"/>
      <c r="RDJ35" s="13"/>
      <c r="RDK35" s="13"/>
      <c r="RDL35" s="13"/>
      <c r="RDM35" s="13"/>
      <c r="RDN35" s="13"/>
      <c r="RDO35" s="13"/>
      <c r="RDP35" s="13"/>
      <c r="RDQ35" s="13"/>
      <c r="RDR35" s="13"/>
      <c r="RDS35" s="13"/>
      <c r="RDT35" s="13"/>
      <c r="RDU35" s="13"/>
      <c r="RDV35" s="13"/>
      <c r="RDW35" s="13"/>
      <c r="RDX35" s="13"/>
      <c r="RDY35" s="13"/>
      <c r="RDZ35" s="13"/>
      <c r="REA35" s="13"/>
      <c r="REB35" s="13"/>
      <c r="REC35" s="13"/>
      <c r="RED35" s="13"/>
      <c r="REE35" s="13"/>
      <c r="REF35" s="13"/>
      <c r="REG35" s="13"/>
      <c r="REH35" s="13"/>
      <c r="REI35" s="13"/>
      <c r="REJ35" s="13"/>
      <c r="REK35" s="13"/>
      <c r="REL35" s="13"/>
      <c r="REM35" s="13"/>
      <c r="REN35" s="13"/>
      <c r="REO35" s="13"/>
      <c r="REP35" s="13"/>
      <c r="REQ35" s="13"/>
      <c r="RER35" s="13"/>
      <c r="RES35" s="13"/>
      <c r="RET35" s="13"/>
      <c r="REU35" s="13"/>
      <c r="REV35" s="13"/>
      <c r="REW35" s="13"/>
      <c r="REX35" s="13"/>
      <c r="REY35" s="13"/>
      <c r="REZ35" s="13"/>
      <c r="RFA35" s="13"/>
      <c r="RFB35" s="13"/>
      <c r="RFC35" s="13"/>
      <c r="RFD35" s="13"/>
      <c r="RFE35" s="13"/>
      <c r="RFF35" s="13"/>
      <c r="RFG35" s="13"/>
      <c r="RFH35" s="13"/>
      <c r="RFI35" s="13"/>
      <c r="RFJ35" s="13"/>
      <c r="RFK35" s="13"/>
      <c r="RFL35" s="13"/>
      <c r="RFM35" s="13"/>
      <c r="RFN35" s="13"/>
      <c r="RFO35" s="13"/>
      <c r="RFP35" s="13"/>
      <c r="RFQ35" s="13"/>
      <c r="RFR35" s="13"/>
      <c r="RFS35" s="13"/>
      <c r="RFT35" s="13"/>
      <c r="RFU35" s="13"/>
      <c r="RFV35" s="13"/>
      <c r="RFW35" s="13"/>
      <c r="RFX35" s="13"/>
      <c r="RFY35" s="13"/>
      <c r="RFZ35" s="13"/>
      <c r="RGA35" s="13"/>
      <c r="RGB35" s="13"/>
      <c r="RGC35" s="13"/>
      <c r="RGD35" s="13"/>
      <c r="RGE35" s="13"/>
      <c r="RGF35" s="13"/>
      <c r="RGG35" s="13"/>
      <c r="RGH35" s="13"/>
      <c r="RGI35" s="13"/>
      <c r="RGJ35" s="13"/>
      <c r="RGK35" s="13"/>
      <c r="RGL35" s="13"/>
      <c r="RGM35" s="13"/>
      <c r="RGN35" s="13"/>
      <c r="RGO35" s="13"/>
      <c r="RGP35" s="13"/>
      <c r="RGQ35" s="13"/>
      <c r="RGR35" s="13"/>
      <c r="RGS35" s="13"/>
      <c r="RGT35" s="13"/>
      <c r="RGU35" s="13"/>
      <c r="RGV35" s="13"/>
      <c r="RGW35" s="13"/>
      <c r="RGX35" s="13"/>
      <c r="RGY35" s="13"/>
      <c r="RGZ35" s="13"/>
      <c r="RHA35" s="13"/>
      <c r="RHB35" s="13"/>
      <c r="RHC35" s="13"/>
      <c r="RHD35" s="13"/>
      <c r="RHE35" s="13"/>
      <c r="RHF35" s="13"/>
      <c r="RHG35" s="13"/>
      <c r="RHH35" s="13"/>
      <c r="RHI35" s="13"/>
      <c r="RHJ35" s="13"/>
      <c r="RHK35" s="13"/>
      <c r="RHL35" s="13"/>
      <c r="RHM35" s="13"/>
      <c r="RHN35" s="13"/>
      <c r="RHO35" s="13"/>
      <c r="RHP35" s="13"/>
      <c r="RHQ35" s="13"/>
      <c r="RHR35" s="13"/>
      <c r="RHS35" s="13"/>
      <c r="RHT35" s="13"/>
      <c r="RHU35" s="13"/>
      <c r="RHV35" s="13"/>
      <c r="RHW35" s="13"/>
      <c r="RHX35" s="13"/>
      <c r="RHY35" s="13"/>
      <c r="RHZ35" s="13"/>
      <c r="RIA35" s="13"/>
      <c r="RIB35" s="13"/>
      <c r="RIC35" s="13"/>
      <c r="RID35" s="13"/>
      <c r="RIE35" s="13"/>
      <c r="RIF35" s="13"/>
      <c r="RIG35" s="13"/>
      <c r="RIH35" s="13"/>
      <c r="RII35" s="13"/>
      <c r="RIJ35" s="13"/>
      <c r="RIK35" s="13"/>
      <c r="RIL35" s="13"/>
      <c r="RIM35" s="13"/>
      <c r="RIN35" s="13"/>
      <c r="RIO35" s="13"/>
      <c r="RIP35" s="13"/>
      <c r="RIQ35" s="13"/>
      <c r="RIR35" s="13"/>
      <c r="RIS35" s="13"/>
      <c r="RIT35" s="13"/>
      <c r="RIU35" s="13"/>
      <c r="RIV35" s="13"/>
      <c r="RIW35" s="13"/>
      <c r="RIX35" s="13"/>
      <c r="RIY35" s="13"/>
      <c r="RIZ35" s="13"/>
      <c r="RJA35" s="13"/>
      <c r="RJB35" s="13"/>
      <c r="RJC35" s="13"/>
      <c r="RJD35" s="13"/>
      <c r="RJE35" s="13"/>
      <c r="RJF35" s="13"/>
      <c r="RJG35" s="13"/>
      <c r="RJH35" s="13"/>
      <c r="RJI35" s="13"/>
      <c r="RJJ35" s="13"/>
      <c r="RJK35" s="13"/>
      <c r="RJL35" s="13"/>
      <c r="RJM35" s="13"/>
      <c r="RJN35" s="13"/>
      <c r="RJO35" s="13"/>
      <c r="RJP35" s="13"/>
      <c r="RJQ35" s="13"/>
      <c r="RJR35" s="13"/>
      <c r="RJS35" s="13"/>
      <c r="RJT35" s="13"/>
      <c r="RJU35" s="13"/>
      <c r="RJV35" s="13"/>
      <c r="RJW35" s="13"/>
      <c r="RJX35" s="13"/>
      <c r="RJY35" s="13"/>
      <c r="RJZ35" s="13"/>
      <c r="RKA35" s="13"/>
      <c r="RKB35" s="13"/>
      <c r="RKC35" s="13"/>
      <c r="RKD35" s="13"/>
      <c r="RKE35" s="13"/>
      <c r="RKF35" s="13"/>
      <c r="RKG35" s="13"/>
      <c r="RKH35" s="13"/>
      <c r="RKI35" s="13"/>
      <c r="RKJ35" s="13"/>
      <c r="RKK35" s="13"/>
      <c r="RKL35" s="13"/>
      <c r="RKM35" s="13"/>
      <c r="RKN35" s="13"/>
      <c r="RKO35" s="13"/>
      <c r="RKP35" s="13"/>
      <c r="RKQ35" s="13"/>
      <c r="RKR35" s="13"/>
      <c r="RKS35" s="13"/>
      <c r="RKT35" s="13"/>
      <c r="RKU35" s="13"/>
      <c r="RKV35" s="13"/>
      <c r="RKW35" s="13"/>
      <c r="RKX35" s="13"/>
      <c r="RKY35" s="13"/>
      <c r="RKZ35" s="13"/>
      <c r="RLA35" s="13"/>
      <c r="RLB35" s="13"/>
      <c r="RLC35" s="13"/>
      <c r="RLD35" s="13"/>
      <c r="RLE35" s="13"/>
      <c r="RLF35" s="13"/>
      <c r="RLG35" s="13"/>
      <c r="RLH35" s="13"/>
      <c r="RLI35" s="13"/>
      <c r="RLJ35" s="13"/>
      <c r="RLK35" s="13"/>
      <c r="RLL35" s="13"/>
      <c r="RLM35" s="13"/>
      <c r="RLN35" s="13"/>
      <c r="RLO35" s="13"/>
      <c r="RLP35" s="13"/>
      <c r="RLQ35" s="13"/>
      <c r="RLR35" s="13"/>
      <c r="RLS35" s="13"/>
      <c r="RLT35" s="13"/>
      <c r="RLU35" s="13"/>
      <c r="RLV35" s="13"/>
      <c r="RLW35" s="13"/>
      <c r="RLX35" s="13"/>
      <c r="RLY35" s="13"/>
      <c r="RLZ35" s="13"/>
      <c r="RMA35" s="13"/>
      <c r="RMB35" s="13"/>
      <c r="RMC35" s="13"/>
      <c r="RMD35" s="13"/>
      <c r="RME35" s="13"/>
      <c r="RMF35" s="13"/>
      <c r="RMG35" s="13"/>
      <c r="RMH35" s="13"/>
      <c r="RMI35" s="13"/>
      <c r="RMJ35" s="13"/>
      <c r="RMK35" s="13"/>
      <c r="RML35" s="13"/>
      <c r="RMM35" s="13"/>
      <c r="RMN35" s="13"/>
      <c r="RMO35" s="13"/>
      <c r="RMP35" s="13"/>
      <c r="RMQ35" s="13"/>
      <c r="RMR35" s="13"/>
      <c r="RMS35" s="13"/>
      <c r="RMT35" s="13"/>
      <c r="RMU35" s="13"/>
      <c r="RMV35" s="13"/>
      <c r="RMW35" s="13"/>
      <c r="RMX35" s="13"/>
      <c r="RMY35" s="13"/>
      <c r="RMZ35" s="13"/>
      <c r="RNA35" s="13"/>
      <c r="RNB35" s="13"/>
      <c r="RNC35" s="13"/>
      <c r="RND35" s="13"/>
      <c r="RNE35" s="13"/>
      <c r="RNF35" s="13"/>
      <c r="RNG35" s="13"/>
      <c r="RNH35" s="13"/>
      <c r="RNI35" s="13"/>
      <c r="RNJ35" s="13"/>
      <c r="RNK35" s="13"/>
      <c r="RNL35" s="13"/>
      <c r="RNM35" s="13"/>
      <c r="RNN35" s="13"/>
      <c r="RNO35" s="13"/>
      <c r="RNP35" s="13"/>
      <c r="RNQ35" s="13"/>
      <c r="RNR35" s="13"/>
      <c r="RNS35" s="13"/>
      <c r="RNT35" s="13"/>
      <c r="RNU35" s="13"/>
      <c r="RNV35" s="13"/>
      <c r="RNW35" s="13"/>
      <c r="RNX35" s="13"/>
      <c r="RNY35" s="13"/>
      <c r="RNZ35" s="13"/>
      <c r="ROA35" s="13"/>
      <c r="ROB35" s="13"/>
      <c r="ROC35" s="13"/>
      <c r="ROD35" s="13"/>
      <c r="ROE35" s="13"/>
      <c r="ROF35" s="13"/>
      <c r="ROG35" s="13"/>
      <c r="ROH35" s="13"/>
      <c r="ROI35" s="13"/>
      <c r="ROJ35" s="13"/>
      <c r="ROK35" s="13"/>
      <c r="ROL35" s="13"/>
      <c r="ROM35" s="13"/>
      <c r="RON35" s="13"/>
      <c r="ROO35" s="13"/>
      <c r="ROP35" s="13"/>
      <c r="ROQ35" s="13"/>
      <c r="ROR35" s="13"/>
      <c r="ROS35" s="13"/>
      <c r="ROT35" s="13"/>
      <c r="ROU35" s="13"/>
      <c r="ROV35" s="13"/>
      <c r="ROW35" s="13"/>
      <c r="ROX35" s="13"/>
      <c r="ROY35" s="13"/>
      <c r="ROZ35" s="13"/>
      <c r="RPA35" s="13"/>
      <c r="RPB35" s="13"/>
      <c r="RPC35" s="13"/>
      <c r="RPD35" s="13"/>
      <c r="RPE35" s="13"/>
      <c r="RPF35" s="13"/>
      <c r="RPG35" s="13"/>
      <c r="RPH35" s="13"/>
      <c r="RPI35" s="13"/>
      <c r="RPJ35" s="13"/>
      <c r="RPK35" s="13"/>
      <c r="RPL35" s="13"/>
      <c r="RPM35" s="13"/>
      <c r="RPN35" s="13"/>
      <c r="RPO35" s="13"/>
      <c r="RPP35" s="13"/>
      <c r="RPQ35" s="13"/>
      <c r="RPR35" s="13"/>
      <c r="RPS35" s="13"/>
      <c r="RPT35" s="13"/>
      <c r="RPU35" s="13"/>
      <c r="RPV35" s="13"/>
      <c r="RPW35" s="13"/>
      <c r="RPX35" s="13"/>
      <c r="RPY35" s="13"/>
      <c r="RPZ35" s="13"/>
      <c r="RQA35" s="13"/>
      <c r="RQB35" s="13"/>
      <c r="RQC35" s="13"/>
      <c r="RQD35" s="13"/>
      <c r="RQE35" s="13"/>
      <c r="RQF35" s="13"/>
      <c r="RQG35" s="13"/>
      <c r="RQH35" s="13"/>
      <c r="RQI35" s="13"/>
      <c r="RQJ35" s="13"/>
      <c r="RQK35" s="13"/>
      <c r="RQL35" s="13"/>
      <c r="RQM35" s="13"/>
      <c r="RQN35" s="13"/>
      <c r="RQO35" s="13"/>
      <c r="RQP35" s="13"/>
      <c r="RQQ35" s="13"/>
      <c r="RQR35" s="13"/>
      <c r="RQS35" s="13"/>
      <c r="RQT35" s="13"/>
      <c r="RQU35" s="13"/>
      <c r="RQV35" s="13"/>
      <c r="RQW35" s="13"/>
      <c r="RQX35" s="13"/>
      <c r="RQY35" s="13"/>
      <c r="RQZ35" s="13"/>
      <c r="RRA35" s="13"/>
      <c r="RRB35" s="13"/>
      <c r="RRC35" s="13"/>
      <c r="RRD35" s="13"/>
      <c r="RRE35" s="13"/>
      <c r="RRF35" s="13"/>
      <c r="RRG35" s="13"/>
      <c r="RRH35" s="13"/>
      <c r="RRI35" s="13"/>
      <c r="RRJ35" s="13"/>
      <c r="RRK35" s="13"/>
      <c r="RRL35" s="13"/>
      <c r="RRM35" s="13"/>
      <c r="RRN35" s="13"/>
      <c r="RRO35" s="13"/>
      <c r="RRP35" s="13"/>
      <c r="RRQ35" s="13"/>
      <c r="RRR35" s="13"/>
      <c r="RRS35" s="13"/>
      <c r="RRT35" s="13"/>
      <c r="RRU35" s="13"/>
      <c r="RRV35" s="13"/>
      <c r="RRW35" s="13"/>
      <c r="RRX35" s="13"/>
      <c r="RRY35" s="13"/>
      <c r="RRZ35" s="13"/>
      <c r="RSA35" s="13"/>
      <c r="RSB35" s="13"/>
      <c r="RSC35" s="13"/>
      <c r="RSD35" s="13"/>
      <c r="RSE35" s="13"/>
      <c r="RSF35" s="13"/>
      <c r="RSG35" s="13"/>
      <c r="RSH35" s="13"/>
      <c r="RSI35" s="13"/>
      <c r="RSJ35" s="13"/>
      <c r="RSK35" s="13"/>
      <c r="RSL35" s="13"/>
      <c r="RSM35" s="13"/>
      <c r="RSN35" s="13"/>
      <c r="RSO35" s="13"/>
      <c r="RSP35" s="13"/>
      <c r="RSQ35" s="13"/>
      <c r="RSR35" s="13"/>
      <c r="RSS35" s="13"/>
      <c r="RST35" s="13"/>
      <c r="RSU35" s="13"/>
      <c r="RSV35" s="13"/>
      <c r="RSW35" s="13"/>
      <c r="RSX35" s="13"/>
      <c r="RSY35" s="13"/>
      <c r="RSZ35" s="13"/>
      <c r="RTA35" s="13"/>
      <c r="RTB35" s="13"/>
      <c r="RTC35" s="13"/>
      <c r="RTD35" s="13"/>
      <c r="RTE35" s="13"/>
      <c r="RTF35" s="13"/>
      <c r="RTG35" s="13"/>
      <c r="RTH35" s="13"/>
      <c r="RTI35" s="13"/>
      <c r="RTJ35" s="13"/>
      <c r="RTK35" s="13"/>
      <c r="RTL35" s="13"/>
      <c r="RTM35" s="13"/>
      <c r="RTN35" s="13"/>
      <c r="RTO35" s="13"/>
      <c r="RTP35" s="13"/>
      <c r="RTQ35" s="13"/>
      <c r="RTR35" s="13"/>
      <c r="RTS35" s="13"/>
      <c r="RTT35" s="13"/>
      <c r="RTU35" s="13"/>
      <c r="RTV35" s="13"/>
      <c r="RTW35" s="13"/>
      <c r="RTX35" s="13"/>
      <c r="RTY35" s="13"/>
      <c r="RTZ35" s="13"/>
      <c r="RUA35" s="13"/>
      <c r="RUB35" s="13"/>
      <c r="RUC35" s="13"/>
      <c r="RUD35" s="13"/>
      <c r="RUE35" s="13"/>
      <c r="RUF35" s="13"/>
      <c r="RUG35" s="13"/>
      <c r="RUH35" s="13"/>
      <c r="RUI35" s="13"/>
      <c r="RUJ35" s="13"/>
      <c r="RUK35" s="13"/>
      <c r="RUL35" s="13"/>
      <c r="RUM35" s="13"/>
      <c r="RUN35" s="13"/>
      <c r="RUO35" s="13"/>
      <c r="RUP35" s="13"/>
      <c r="RUQ35" s="13"/>
      <c r="RUR35" s="13"/>
      <c r="RUS35" s="13"/>
      <c r="RUT35" s="13"/>
      <c r="RUU35" s="13"/>
      <c r="RUV35" s="13"/>
      <c r="RUW35" s="13"/>
      <c r="RUX35" s="13"/>
      <c r="RUY35" s="13"/>
      <c r="RUZ35" s="13"/>
      <c r="RVA35" s="13"/>
      <c r="RVB35" s="13"/>
      <c r="RVC35" s="13"/>
      <c r="RVD35" s="13"/>
      <c r="RVE35" s="13"/>
      <c r="RVF35" s="13"/>
      <c r="RVG35" s="13"/>
      <c r="RVH35" s="13"/>
      <c r="RVI35" s="13"/>
      <c r="RVJ35" s="13"/>
      <c r="RVK35" s="13"/>
      <c r="RVL35" s="13"/>
      <c r="RVM35" s="13"/>
      <c r="RVN35" s="13"/>
      <c r="RVO35" s="13"/>
      <c r="RVP35" s="13"/>
      <c r="RVQ35" s="13"/>
      <c r="RVR35" s="13"/>
      <c r="RVS35" s="13"/>
      <c r="RVT35" s="13"/>
      <c r="RVU35" s="13"/>
      <c r="RVV35" s="13"/>
      <c r="RVW35" s="13"/>
      <c r="RVX35" s="13"/>
      <c r="RVY35" s="13"/>
      <c r="RVZ35" s="13"/>
      <c r="RWA35" s="13"/>
      <c r="RWB35" s="13"/>
      <c r="RWC35" s="13"/>
      <c r="RWD35" s="13"/>
      <c r="RWE35" s="13"/>
      <c r="RWF35" s="13"/>
      <c r="RWG35" s="13"/>
      <c r="RWH35" s="13"/>
      <c r="RWI35" s="13"/>
      <c r="RWJ35" s="13"/>
      <c r="RWK35" s="13"/>
      <c r="RWL35" s="13"/>
      <c r="RWM35" s="13"/>
      <c r="RWN35" s="13"/>
      <c r="RWO35" s="13"/>
      <c r="RWP35" s="13"/>
      <c r="RWQ35" s="13"/>
      <c r="RWR35" s="13"/>
      <c r="RWS35" s="13"/>
      <c r="RWT35" s="13"/>
      <c r="RWU35" s="13"/>
      <c r="RWV35" s="13"/>
      <c r="RWW35" s="13"/>
      <c r="RWX35" s="13"/>
      <c r="RWY35" s="13"/>
      <c r="RWZ35" s="13"/>
      <c r="RXA35" s="13"/>
      <c r="RXB35" s="13"/>
      <c r="RXC35" s="13"/>
      <c r="RXD35" s="13"/>
      <c r="RXE35" s="13"/>
      <c r="RXF35" s="13"/>
      <c r="RXG35" s="13"/>
      <c r="RXH35" s="13"/>
      <c r="RXI35" s="13"/>
      <c r="RXJ35" s="13"/>
      <c r="RXK35" s="13"/>
      <c r="RXL35" s="13"/>
      <c r="RXM35" s="13"/>
      <c r="RXN35" s="13"/>
      <c r="RXO35" s="13"/>
      <c r="RXP35" s="13"/>
      <c r="RXQ35" s="13"/>
      <c r="RXR35" s="13"/>
      <c r="RXS35" s="13"/>
      <c r="RXT35" s="13"/>
      <c r="RXU35" s="13"/>
      <c r="RXV35" s="13"/>
      <c r="RXW35" s="13"/>
      <c r="RXX35" s="13"/>
      <c r="RXY35" s="13"/>
      <c r="RXZ35" s="13"/>
      <c r="RYA35" s="13"/>
      <c r="RYB35" s="13"/>
      <c r="RYC35" s="13"/>
      <c r="RYD35" s="13"/>
      <c r="RYE35" s="13"/>
      <c r="RYF35" s="13"/>
      <c r="RYG35" s="13"/>
      <c r="RYH35" s="13"/>
      <c r="RYI35" s="13"/>
      <c r="RYJ35" s="13"/>
      <c r="RYK35" s="13"/>
      <c r="RYL35" s="13"/>
      <c r="RYM35" s="13"/>
      <c r="RYN35" s="13"/>
      <c r="RYO35" s="13"/>
      <c r="RYP35" s="13"/>
      <c r="RYQ35" s="13"/>
      <c r="RYR35" s="13"/>
      <c r="RYS35" s="13"/>
      <c r="RYT35" s="13"/>
      <c r="RYU35" s="13"/>
      <c r="RYV35" s="13"/>
      <c r="RYW35" s="13"/>
      <c r="RYX35" s="13"/>
      <c r="RYY35" s="13"/>
      <c r="RYZ35" s="13"/>
      <c r="RZA35" s="13"/>
      <c r="RZB35" s="13"/>
      <c r="RZC35" s="13"/>
      <c r="RZD35" s="13"/>
      <c r="RZE35" s="13"/>
      <c r="RZF35" s="13"/>
      <c r="RZG35" s="13"/>
      <c r="RZH35" s="13"/>
      <c r="RZI35" s="13"/>
      <c r="RZJ35" s="13"/>
      <c r="RZK35" s="13"/>
      <c r="RZL35" s="13"/>
      <c r="RZM35" s="13"/>
      <c r="RZN35" s="13"/>
      <c r="RZO35" s="13"/>
      <c r="RZP35" s="13"/>
      <c r="RZQ35" s="13"/>
      <c r="RZR35" s="13"/>
      <c r="RZS35" s="13"/>
      <c r="RZT35" s="13"/>
      <c r="RZU35" s="13"/>
      <c r="RZV35" s="13"/>
      <c r="RZW35" s="13"/>
      <c r="RZX35" s="13"/>
      <c r="RZY35" s="13"/>
      <c r="RZZ35" s="13"/>
      <c r="SAA35" s="13"/>
      <c r="SAB35" s="13"/>
      <c r="SAC35" s="13"/>
      <c r="SAD35" s="13"/>
      <c r="SAE35" s="13"/>
      <c r="SAF35" s="13"/>
      <c r="SAG35" s="13"/>
      <c r="SAH35" s="13"/>
      <c r="SAI35" s="13"/>
      <c r="SAJ35" s="13"/>
      <c r="SAK35" s="13"/>
      <c r="SAL35" s="13"/>
      <c r="SAM35" s="13"/>
      <c r="SAN35" s="13"/>
      <c r="SAO35" s="13"/>
      <c r="SAP35" s="13"/>
      <c r="SAQ35" s="13"/>
      <c r="SAR35" s="13"/>
      <c r="SAS35" s="13"/>
      <c r="SAT35" s="13"/>
      <c r="SAU35" s="13"/>
      <c r="SAV35" s="13"/>
      <c r="SAW35" s="13"/>
      <c r="SAX35" s="13"/>
      <c r="SAY35" s="13"/>
      <c r="SAZ35" s="13"/>
      <c r="SBA35" s="13"/>
      <c r="SBB35" s="13"/>
      <c r="SBC35" s="13"/>
      <c r="SBD35" s="13"/>
      <c r="SBE35" s="13"/>
      <c r="SBF35" s="13"/>
      <c r="SBG35" s="13"/>
      <c r="SBH35" s="13"/>
      <c r="SBI35" s="13"/>
      <c r="SBJ35" s="13"/>
      <c r="SBK35" s="13"/>
      <c r="SBL35" s="13"/>
      <c r="SBM35" s="13"/>
      <c r="SBN35" s="13"/>
      <c r="SBO35" s="13"/>
      <c r="SBP35" s="13"/>
      <c r="SBQ35" s="13"/>
      <c r="SBR35" s="13"/>
      <c r="SBS35" s="13"/>
      <c r="SBT35" s="13"/>
      <c r="SBU35" s="13"/>
      <c r="SBV35" s="13"/>
      <c r="SBW35" s="13"/>
      <c r="SBX35" s="13"/>
      <c r="SBY35" s="13"/>
      <c r="SBZ35" s="13"/>
      <c r="SCA35" s="13"/>
      <c r="SCB35" s="13"/>
      <c r="SCC35" s="13"/>
      <c r="SCD35" s="13"/>
      <c r="SCE35" s="13"/>
      <c r="SCF35" s="13"/>
      <c r="SCG35" s="13"/>
      <c r="SCH35" s="13"/>
      <c r="SCI35" s="13"/>
      <c r="SCJ35" s="13"/>
      <c r="SCK35" s="13"/>
      <c r="SCL35" s="13"/>
      <c r="SCM35" s="13"/>
      <c r="SCN35" s="13"/>
      <c r="SCO35" s="13"/>
      <c r="SCP35" s="13"/>
      <c r="SCQ35" s="13"/>
      <c r="SCR35" s="13"/>
      <c r="SCS35" s="13"/>
      <c r="SCT35" s="13"/>
      <c r="SCU35" s="13"/>
      <c r="SCV35" s="13"/>
      <c r="SCW35" s="13"/>
      <c r="SCX35" s="13"/>
      <c r="SCY35" s="13"/>
      <c r="SCZ35" s="13"/>
      <c r="SDA35" s="13"/>
      <c r="SDB35" s="13"/>
      <c r="SDC35" s="13"/>
      <c r="SDD35" s="13"/>
      <c r="SDE35" s="13"/>
      <c r="SDF35" s="13"/>
      <c r="SDG35" s="13"/>
      <c r="SDH35" s="13"/>
      <c r="SDI35" s="13"/>
      <c r="SDJ35" s="13"/>
      <c r="SDK35" s="13"/>
      <c r="SDL35" s="13"/>
      <c r="SDM35" s="13"/>
      <c r="SDN35" s="13"/>
      <c r="SDO35" s="13"/>
      <c r="SDP35" s="13"/>
      <c r="SDQ35" s="13"/>
      <c r="SDR35" s="13"/>
      <c r="SDS35" s="13"/>
      <c r="SDT35" s="13"/>
      <c r="SDU35" s="13"/>
      <c r="SDV35" s="13"/>
      <c r="SDW35" s="13"/>
      <c r="SDX35" s="13"/>
      <c r="SDY35" s="13"/>
      <c r="SDZ35" s="13"/>
      <c r="SEA35" s="13"/>
      <c r="SEB35" s="13"/>
      <c r="SEC35" s="13"/>
      <c r="SED35" s="13"/>
      <c r="SEE35" s="13"/>
      <c r="SEF35" s="13"/>
      <c r="SEG35" s="13"/>
      <c r="SEH35" s="13"/>
      <c r="SEI35" s="13"/>
      <c r="SEJ35" s="13"/>
      <c r="SEK35" s="13"/>
      <c r="SEL35" s="13"/>
      <c r="SEM35" s="13"/>
      <c r="SEN35" s="13"/>
      <c r="SEO35" s="13"/>
      <c r="SEP35" s="13"/>
      <c r="SEQ35" s="13"/>
      <c r="SER35" s="13"/>
      <c r="SES35" s="13"/>
      <c r="SET35" s="13"/>
      <c r="SEU35" s="13"/>
      <c r="SEV35" s="13"/>
      <c r="SEW35" s="13"/>
      <c r="SEX35" s="13"/>
      <c r="SEY35" s="13"/>
      <c r="SEZ35" s="13"/>
      <c r="SFA35" s="13"/>
      <c r="SFB35" s="13"/>
      <c r="SFC35" s="13"/>
      <c r="SFD35" s="13"/>
      <c r="SFE35" s="13"/>
      <c r="SFF35" s="13"/>
      <c r="SFG35" s="13"/>
      <c r="SFH35" s="13"/>
      <c r="SFI35" s="13"/>
      <c r="SFJ35" s="13"/>
      <c r="SFK35" s="13"/>
      <c r="SFL35" s="13"/>
      <c r="SFM35" s="13"/>
      <c r="SFN35" s="13"/>
      <c r="SFO35" s="13"/>
      <c r="SFP35" s="13"/>
      <c r="SFQ35" s="13"/>
      <c r="SFR35" s="13"/>
      <c r="SFS35" s="13"/>
      <c r="SFT35" s="13"/>
      <c r="SFU35" s="13"/>
      <c r="SFV35" s="13"/>
      <c r="SFW35" s="13"/>
      <c r="SFX35" s="13"/>
      <c r="SFY35" s="13"/>
      <c r="SFZ35" s="13"/>
      <c r="SGA35" s="13"/>
      <c r="SGB35" s="13"/>
      <c r="SGC35" s="13"/>
      <c r="SGD35" s="13"/>
      <c r="SGE35" s="13"/>
      <c r="SGF35" s="13"/>
      <c r="SGG35" s="13"/>
      <c r="SGH35" s="13"/>
      <c r="SGI35" s="13"/>
      <c r="SGJ35" s="13"/>
      <c r="SGK35" s="13"/>
      <c r="SGL35" s="13"/>
      <c r="SGM35" s="13"/>
      <c r="SGN35" s="13"/>
      <c r="SGO35" s="13"/>
      <c r="SGP35" s="13"/>
      <c r="SGQ35" s="13"/>
      <c r="SGR35" s="13"/>
      <c r="SGS35" s="13"/>
      <c r="SGT35" s="13"/>
      <c r="SGU35" s="13"/>
      <c r="SGV35" s="13"/>
      <c r="SGW35" s="13"/>
      <c r="SGX35" s="13"/>
      <c r="SGY35" s="13"/>
      <c r="SGZ35" s="13"/>
      <c r="SHA35" s="13"/>
      <c r="SHB35" s="13"/>
      <c r="SHC35" s="13"/>
      <c r="SHD35" s="13"/>
      <c r="SHE35" s="13"/>
      <c r="SHF35" s="13"/>
      <c r="SHG35" s="13"/>
      <c r="SHH35" s="13"/>
      <c r="SHI35" s="13"/>
      <c r="SHJ35" s="13"/>
      <c r="SHK35" s="13"/>
      <c r="SHL35" s="13"/>
      <c r="SHM35" s="13"/>
      <c r="SHN35" s="13"/>
      <c r="SHO35" s="13"/>
      <c r="SHP35" s="13"/>
      <c r="SHQ35" s="13"/>
      <c r="SHR35" s="13"/>
      <c r="SHS35" s="13"/>
      <c r="SHT35" s="13"/>
      <c r="SHU35" s="13"/>
      <c r="SHV35" s="13"/>
      <c r="SHW35" s="13"/>
      <c r="SHX35" s="13"/>
      <c r="SHY35" s="13"/>
      <c r="SHZ35" s="13"/>
      <c r="SIA35" s="13"/>
      <c r="SIB35" s="13"/>
      <c r="SIC35" s="13"/>
      <c r="SID35" s="13"/>
      <c r="SIE35" s="13"/>
      <c r="SIF35" s="13"/>
      <c r="SIG35" s="13"/>
      <c r="SIH35" s="13"/>
      <c r="SII35" s="13"/>
      <c r="SIJ35" s="13"/>
      <c r="SIK35" s="13"/>
      <c r="SIL35" s="13"/>
      <c r="SIM35" s="13"/>
      <c r="SIN35" s="13"/>
      <c r="SIO35" s="13"/>
      <c r="SIP35" s="13"/>
      <c r="SIQ35" s="13"/>
      <c r="SIR35" s="13"/>
      <c r="SIS35" s="13"/>
      <c r="SIT35" s="13"/>
      <c r="SIU35" s="13"/>
      <c r="SIV35" s="13"/>
      <c r="SIW35" s="13"/>
      <c r="SIX35" s="13"/>
      <c r="SIY35" s="13"/>
      <c r="SIZ35" s="13"/>
      <c r="SJA35" s="13"/>
      <c r="SJB35" s="13"/>
      <c r="SJC35" s="13"/>
      <c r="SJD35" s="13"/>
      <c r="SJE35" s="13"/>
      <c r="SJF35" s="13"/>
      <c r="SJG35" s="13"/>
      <c r="SJH35" s="13"/>
      <c r="SJI35" s="13"/>
      <c r="SJJ35" s="13"/>
      <c r="SJK35" s="13"/>
      <c r="SJL35" s="13"/>
      <c r="SJM35" s="13"/>
      <c r="SJN35" s="13"/>
      <c r="SJO35" s="13"/>
      <c r="SJP35" s="13"/>
      <c r="SJQ35" s="13"/>
      <c r="SJR35" s="13"/>
      <c r="SJS35" s="13"/>
      <c r="SJT35" s="13"/>
      <c r="SJU35" s="13"/>
      <c r="SJV35" s="13"/>
      <c r="SJW35" s="13"/>
      <c r="SJX35" s="13"/>
      <c r="SJY35" s="13"/>
      <c r="SJZ35" s="13"/>
      <c r="SKA35" s="13"/>
      <c r="SKB35" s="13"/>
      <c r="SKC35" s="13"/>
      <c r="SKD35" s="13"/>
      <c r="SKE35" s="13"/>
      <c r="SKF35" s="13"/>
      <c r="SKG35" s="13"/>
      <c r="SKH35" s="13"/>
      <c r="SKI35" s="13"/>
      <c r="SKJ35" s="13"/>
      <c r="SKK35" s="13"/>
      <c r="SKL35" s="13"/>
      <c r="SKM35" s="13"/>
      <c r="SKN35" s="13"/>
      <c r="SKO35" s="13"/>
      <c r="SKP35" s="13"/>
      <c r="SKQ35" s="13"/>
      <c r="SKR35" s="13"/>
      <c r="SKS35" s="13"/>
      <c r="SKT35" s="13"/>
      <c r="SKU35" s="13"/>
      <c r="SKV35" s="13"/>
      <c r="SKW35" s="13"/>
      <c r="SKX35" s="13"/>
      <c r="SKY35" s="13"/>
      <c r="SKZ35" s="13"/>
      <c r="SLA35" s="13"/>
      <c r="SLB35" s="13"/>
      <c r="SLC35" s="13"/>
      <c r="SLD35" s="13"/>
      <c r="SLE35" s="13"/>
      <c r="SLF35" s="13"/>
      <c r="SLG35" s="13"/>
      <c r="SLH35" s="13"/>
      <c r="SLI35" s="13"/>
      <c r="SLJ35" s="13"/>
      <c r="SLK35" s="13"/>
      <c r="SLL35" s="13"/>
      <c r="SLM35" s="13"/>
      <c r="SLN35" s="13"/>
      <c r="SLO35" s="13"/>
      <c r="SLP35" s="13"/>
      <c r="SLQ35" s="13"/>
      <c r="SLR35" s="13"/>
      <c r="SLS35" s="13"/>
      <c r="SLT35" s="13"/>
      <c r="SLU35" s="13"/>
      <c r="SLV35" s="13"/>
      <c r="SLW35" s="13"/>
      <c r="SLX35" s="13"/>
      <c r="SLY35" s="13"/>
      <c r="SLZ35" s="13"/>
      <c r="SMA35" s="13"/>
      <c r="SMB35" s="13"/>
      <c r="SMC35" s="13"/>
      <c r="SMD35" s="13"/>
      <c r="SME35" s="13"/>
      <c r="SMF35" s="13"/>
      <c r="SMG35" s="13"/>
      <c r="SMH35" s="13"/>
      <c r="SMI35" s="13"/>
      <c r="SMJ35" s="13"/>
      <c r="SMK35" s="13"/>
      <c r="SML35" s="13"/>
      <c r="SMM35" s="13"/>
      <c r="SMN35" s="13"/>
      <c r="SMO35" s="13"/>
      <c r="SMP35" s="13"/>
      <c r="SMQ35" s="13"/>
      <c r="SMR35" s="13"/>
      <c r="SMS35" s="13"/>
      <c r="SMT35" s="13"/>
      <c r="SMU35" s="13"/>
      <c r="SMV35" s="13"/>
      <c r="SMW35" s="13"/>
      <c r="SMX35" s="13"/>
      <c r="SMY35" s="13"/>
      <c r="SMZ35" s="13"/>
      <c r="SNA35" s="13"/>
      <c r="SNB35" s="13"/>
      <c r="SNC35" s="13"/>
      <c r="SND35" s="13"/>
      <c r="SNE35" s="13"/>
      <c r="SNF35" s="13"/>
      <c r="SNG35" s="13"/>
      <c r="SNH35" s="13"/>
      <c r="SNI35" s="13"/>
      <c r="SNJ35" s="13"/>
      <c r="SNK35" s="13"/>
      <c r="SNL35" s="13"/>
      <c r="SNM35" s="13"/>
      <c r="SNN35" s="13"/>
      <c r="SNO35" s="13"/>
      <c r="SNP35" s="13"/>
      <c r="SNQ35" s="13"/>
      <c r="SNR35" s="13"/>
      <c r="SNS35" s="13"/>
      <c r="SNT35" s="13"/>
      <c r="SNU35" s="13"/>
      <c r="SNV35" s="13"/>
      <c r="SNW35" s="13"/>
      <c r="SNX35" s="13"/>
      <c r="SNY35" s="13"/>
      <c r="SNZ35" s="13"/>
      <c r="SOA35" s="13"/>
      <c r="SOB35" s="13"/>
      <c r="SOC35" s="13"/>
      <c r="SOD35" s="13"/>
      <c r="SOE35" s="13"/>
      <c r="SOF35" s="13"/>
      <c r="SOG35" s="13"/>
      <c r="SOH35" s="13"/>
      <c r="SOI35" s="13"/>
      <c r="SOJ35" s="13"/>
      <c r="SOK35" s="13"/>
      <c r="SOL35" s="13"/>
      <c r="SOM35" s="13"/>
      <c r="SON35" s="13"/>
      <c r="SOO35" s="13"/>
      <c r="SOP35" s="13"/>
      <c r="SOQ35" s="13"/>
      <c r="SOR35" s="13"/>
      <c r="SOS35" s="13"/>
      <c r="SOT35" s="13"/>
      <c r="SOU35" s="13"/>
      <c r="SOV35" s="13"/>
      <c r="SOW35" s="13"/>
      <c r="SOX35" s="13"/>
      <c r="SOY35" s="13"/>
      <c r="SOZ35" s="13"/>
      <c r="SPA35" s="13"/>
      <c r="SPB35" s="13"/>
      <c r="SPC35" s="13"/>
      <c r="SPD35" s="13"/>
      <c r="SPE35" s="13"/>
      <c r="SPF35" s="13"/>
      <c r="SPG35" s="13"/>
      <c r="SPH35" s="13"/>
      <c r="SPI35" s="13"/>
      <c r="SPJ35" s="13"/>
      <c r="SPK35" s="13"/>
      <c r="SPL35" s="13"/>
      <c r="SPM35" s="13"/>
      <c r="SPN35" s="13"/>
      <c r="SPO35" s="13"/>
      <c r="SPP35" s="13"/>
      <c r="SPQ35" s="13"/>
      <c r="SPR35" s="13"/>
      <c r="SPS35" s="13"/>
      <c r="SPT35" s="13"/>
      <c r="SPU35" s="13"/>
      <c r="SPV35" s="13"/>
      <c r="SPW35" s="13"/>
      <c r="SPX35" s="13"/>
      <c r="SPY35" s="13"/>
      <c r="SPZ35" s="13"/>
      <c r="SQA35" s="13"/>
      <c r="SQB35" s="13"/>
      <c r="SQC35" s="13"/>
      <c r="SQD35" s="13"/>
      <c r="SQE35" s="13"/>
      <c r="SQF35" s="13"/>
      <c r="SQG35" s="13"/>
      <c r="SQH35" s="13"/>
      <c r="SQI35" s="13"/>
      <c r="SQJ35" s="13"/>
      <c r="SQK35" s="13"/>
      <c r="SQL35" s="13"/>
      <c r="SQM35" s="13"/>
      <c r="SQN35" s="13"/>
      <c r="SQO35" s="13"/>
      <c r="SQP35" s="13"/>
      <c r="SQQ35" s="13"/>
      <c r="SQR35" s="13"/>
      <c r="SQS35" s="13"/>
      <c r="SQT35" s="13"/>
      <c r="SQU35" s="13"/>
      <c r="SQV35" s="13"/>
      <c r="SQW35" s="13"/>
      <c r="SQX35" s="13"/>
      <c r="SQY35" s="13"/>
      <c r="SQZ35" s="13"/>
      <c r="SRA35" s="13"/>
      <c r="SRB35" s="13"/>
      <c r="SRC35" s="13"/>
      <c r="SRD35" s="13"/>
      <c r="SRE35" s="13"/>
      <c r="SRF35" s="13"/>
      <c r="SRG35" s="13"/>
      <c r="SRH35" s="13"/>
      <c r="SRI35" s="13"/>
      <c r="SRJ35" s="13"/>
      <c r="SRK35" s="13"/>
      <c r="SRL35" s="13"/>
      <c r="SRM35" s="13"/>
      <c r="SRN35" s="13"/>
      <c r="SRO35" s="13"/>
      <c r="SRP35" s="13"/>
      <c r="SRQ35" s="13"/>
      <c r="SRR35" s="13"/>
      <c r="SRS35" s="13"/>
      <c r="SRT35" s="13"/>
      <c r="SRU35" s="13"/>
      <c r="SRV35" s="13"/>
      <c r="SRW35" s="13"/>
      <c r="SRX35" s="13"/>
      <c r="SRY35" s="13"/>
      <c r="SRZ35" s="13"/>
      <c r="SSA35" s="13"/>
      <c r="SSB35" s="13"/>
      <c r="SSC35" s="13"/>
      <c r="SSD35" s="13"/>
      <c r="SSE35" s="13"/>
      <c r="SSF35" s="13"/>
      <c r="SSG35" s="13"/>
      <c r="SSH35" s="13"/>
      <c r="SSI35" s="13"/>
      <c r="SSJ35" s="13"/>
      <c r="SSK35" s="13"/>
      <c r="SSL35" s="13"/>
      <c r="SSM35" s="13"/>
      <c r="SSN35" s="13"/>
      <c r="SSO35" s="13"/>
      <c r="SSP35" s="13"/>
      <c r="SSQ35" s="13"/>
      <c r="SSR35" s="13"/>
      <c r="SSS35" s="13"/>
      <c r="SST35" s="13"/>
      <c r="SSU35" s="13"/>
      <c r="SSV35" s="13"/>
      <c r="SSW35" s="13"/>
      <c r="SSX35" s="13"/>
      <c r="SSY35" s="13"/>
      <c r="SSZ35" s="13"/>
      <c r="STA35" s="13"/>
      <c r="STB35" s="13"/>
      <c r="STC35" s="13"/>
      <c r="STD35" s="13"/>
      <c r="STE35" s="13"/>
      <c r="STF35" s="13"/>
      <c r="STG35" s="13"/>
      <c r="STH35" s="13"/>
      <c r="STI35" s="13"/>
      <c r="STJ35" s="13"/>
      <c r="STK35" s="13"/>
      <c r="STL35" s="13"/>
      <c r="STM35" s="13"/>
      <c r="STN35" s="13"/>
      <c r="STO35" s="13"/>
      <c r="STP35" s="13"/>
      <c r="STQ35" s="13"/>
      <c r="STR35" s="13"/>
      <c r="STS35" s="13"/>
      <c r="STT35" s="13"/>
      <c r="STU35" s="13"/>
      <c r="STV35" s="13"/>
      <c r="STW35" s="13"/>
      <c r="STX35" s="13"/>
      <c r="STY35" s="13"/>
      <c r="STZ35" s="13"/>
      <c r="SUA35" s="13"/>
      <c r="SUB35" s="13"/>
      <c r="SUC35" s="13"/>
      <c r="SUD35" s="13"/>
      <c r="SUE35" s="13"/>
      <c r="SUF35" s="13"/>
      <c r="SUG35" s="13"/>
      <c r="SUH35" s="13"/>
      <c r="SUI35" s="13"/>
      <c r="SUJ35" s="13"/>
      <c r="SUK35" s="13"/>
      <c r="SUL35" s="13"/>
      <c r="SUM35" s="13"/>
      <c r="SUN35" s="13"/>
      <c r="SUO35" s="13"/>
      <c r="SUP35" s="13"/>
      <c r="SUQ35" s="13"/>
      <c r="SUR35" s="13"/>
      <c r="SUS35" s="13"/>
      <c r="SUT35" s="13"/>
      <c r="SUU35" s="13"/>
      <c r="SUV35" s="13"/>
      <c r="SUW35" s="13"/>
      <c r="SUX35" s="13"/>
      <c r="SUY35" s="13"/>
      <c r="SUZ35" s="13"/>
      <c r="SVA35" s="13"/>
      <c r="SVB35" s="13"/>
      <c r="SVC35" s="13"/>
      <c r="SVD35" s="13"/>
      <c r="SVE35" s="13"/>
      <c r="SVF35" s="13"/>
      <c r="SVG35" s="13"/>
      <c r="SVH35" s="13"/>
      <c r="SVI35" s="13"/>
      <c r="SVJ35" s="13"/>
      <c r="SVK35" s="13"/>
      <c r="SVL35" s="13"/>
      <c r="SVM35" s="13"/>
      <c r="SVN35" s="13"/>
      <c r="SVO35" s="13"/>
      <c r="SVP35" s="13"/>
      <c r="SVQ35" s="13"/>
      <c r="SVR35" s="13"/>
      <c r="SVS35" s="13"/>
      <c r="SVT35" s="13"/>
      <c r="SVU35" s="13"/>
      <c r="SVV35" s="13"/>
      <c r="SVW35" s="13"/>
      <c r="SVX35" s="13"/>
      <c r="SVY35" s="13"/>
      <c r="SVZ35" s="13"/>
      <c r="SWA35" s="13"/>
      <c r="SWB35" s="13"/>
      <c r="SWC35" s="13"/>
      <c r="SWD35" s="13"/>
      <c r="SWE35" s="13"/>
      <c r="SWF35" s="13"/>
      <c r="SWG35" s="13"/>
      <c r="SWH35" s="13"/>
      <c r="SWI35" s="13"/>
      <c r="SWJ35" s="13"/>
      <c r="SWK35" s="13"/>
      <c r="SWL35" s="13"/>
      <c r="SWM35" s="13"/>
      <c r="SWN35" s="13"/>
      <c r="SWO35" s="13"/>
      <c r="SWP35" s="13"/>
      <c r="SWQ35" s="13"/>
      <c r="SWR35" s="13"/>
      <c r="SWS35" s="13"/>
      <c r="SWT35" s="13"/>
      <c r="SWU35" s="13"/>
      <c r="SWV35" s="13"/>
      <c r="SWW35" s="13"/>
      <c r="SWX35" s="13"/>
      <c r="SWY35" s="13"/>
      <c r="SWZ35" s="13"/>
      <c r="SXA35" s="13"/>
      <c r="SXB35" s="13"/>
      <c r="SXC35" s="13"/>
      <c r="SXD35" s="13"/>
      <c r="SXE35" s="13"/>
      <c r="SXF35" s="13"/>
      <c r="SXG35" s="13"/>
      <c r="SXH35" s="13"/>
      <c r="SXI35" s="13"/>
      <c r="SXJ35" s="13"/>
      <c r="SXK35" s="13"/>
      <c r="SXL35" s="13"/>
      <c r="SXM35" s="13"/>
      <c r="SXN35" s="13"/>
      <c r="SXO35" s="13"/>
      <c r="SXP35" s="13"/>
      <c r="SXQ35" s="13"/>
      <c r="SXR35" s="13"/>
      <c r="SXS35" s="13"/>
      <c r="SXT35" s="13"/>
      <c r="SXU35" s="13"/>
      <c r="SXV35" s="13"/>
      <c r="SXW35" s="13"/>
      <c r="SXX35" s="13"/>
      <c r="SXY35" s="13"/>
      <c r="SXZ35" s="13"/>
      <c r="SYA35" s="13"/>
      <c r="SYB35" s="13"/>
      <c r="SYC35" s="13"/>
      <c r="SYD35" s="13"/>
      <c r="SYE35" s="13"/>
      <c r="SYF35" s="13"/>
      <c r="SYG35" s="13"/>
      <c r="SYH35" s="13"/>
      <c r="SYI35" s="13"/>
      <c r="SYJ35" s="13"/>
      <c r="SYK35" s="13"/>
      <c r="SYL35" s="13"/>
      <c r="SYM35" s="13"/>
      <c r="SYN35" s="13"/>
      <c r="SYO35" s="13"/>
      <c r="SYP35" s="13"/>
      <c r="SYQ35" s="13"/>
      <c r="SYR35" s="13"/>
      <c r="SYS35" s="13"/>
      <c r="SYT35" s="13"/>
      <c r="SYU35" s="13"/>
      <c r="SYV35" s="13"/>
      <c r="SYW35" s="13"/>
      <c r="SYX35" s="13"/>
      <c r="SYY35" s="13"/>
      <c r="SYZ35" s="13"/>
      <c r="SZA35" s="13"/>
      <c r="SZB35" s="13"/>
      <c r="SZC35" s="13"/>
      <c r="SZD35" s="13"/>
      <c r="SZE35" s="13"/>
      <c r="SZF35" s="13"/>
      <c r="SZG35" s="13"/>
      <c r="SZH35" s="13"/>
      <c r="SZI35" s="13"/>
      <c r="SZJ35" s="13"/>
      <c r="SZK35" s="13"/>
      <c r="SZL35" s="13"/>
      <c r="SZM35" s="13"/>
      <c r="SZN35" s="13"/>
      <c r="SZO35" s="13"/>
      <c r="SZP35" s="13"/>
      <c r="SZQ35" s="13"/>
      <c r="SZR35" s="13"/>
      <c r="SZS35" s="13"/>
      <c r="SZT35" s="13"/>
      <c r="SZU35" s="13"/>
      <c r="SZV35" s="13"/>
      <c r="SZW35" s="13"/>
      <c r="SZX35" s="13"/>
      <c r="SZY35" s="13"/>
      <c r="SZZ35" s="13"/>
      <c r="TAA35" s="13"/>
      <c r="TAB35" s="13"/>
      <c r="TAC35" s="13"/>
      <c r="TAD35" s="13"/>
      <c r="TAE35" s="13"/>
      <c r="TAF35" s="13"/>
      <c r="TAG35" s="13"/>
      <c r="TAH35" s="13"/>
      <c r="TAI35" s="13"/>
      <c r="TAJ35" s="13"/>
      <c r="TAK35" s="13"/>
      <c r="TAL35" s="13"/>
      <c r="TAM35" s="13"/>
      <c r="TAN35" s="13"/>
      <c r="TAO35" s="13"/>
      <c r="TAP35" s="13"/>
      <c r="TAQ35" s="13"/>
      <c r="TAR35" s="13"/>
      <c r="TAS35" s="13"/>
      <c r="TAT35" s="13"/>
      <c r="TAU35" s="13"/>
      <c r="TAV35" s="13"/>
      <c r="TAW35" s="13"/>
      <c r="TAX35" s="13"/>
      <c r="TAY35" s="13"/>
      <c r="TAZ35" s="13"/>
      <c r="TBA35" s="13"/>
      <c r="TBB35" s="13"/>
      <c r="TBC35" s="13"/>
      <c r="TBD35" s="13"/>
      <c r="TBE35" s="13"/>
      <c r="TBF35" s="13"/>
      <c r="TBG35" s="13"/>
      <c r="TBH35" s="13"/>
      <c r="TBI35" s="13"/>
      <c r="TBJ35" s="13"/>
      <c r="TBK35" s="13"/>
      <c r="TBL35" s="13"/>
      <c r="TBM35" s="13"/>
      <c r="TBN35" s="13"/>
      <c r="TBO35" s="13"/>
      <c r="TBP35" s="13"/>
      <c r="TBQ35" s="13"/>
      <c r="TBR35" s="13"/>
      <c r="TBS35" s="13"/>
      <c r="TBT35" s="13"/>
      <c r="TBU35" s="13"/>
      <c r="TBV35" s="13"/>
      <c r="TBW35" s="13"/>
      <c r="TBX35" s="13"/>
      <c r="TBY35" s="13"/>
      <c r="TBZ35" s="13"/>
      <c r="TCA35" s="13"/>
      <c r="TCB35" s="13"/>
      <c r="TCC35" s="13"/>
      <c r="TCD35" s="13"/>
      <c r="TCE35" s="13"/>
      <c r="TCF35" s="13"/>
      <c r="TCG35" s="13"/>
      <c r="TCH35" s="13"/>
      <c r="TCI35" s="13"/>
      <c r="TCJ35" s="13"/>
      <c r="TCK35" s="13"/>
      <c r="TCL35" s="13"/>
      <c r="TCM35" s="13"/>
      <c r="TCN35" s="13"/>
      <c r="TCO35" s="13"/>
      <c r="TCP35" s="13"/>
      <c r="TCQ35" s="13"/>
      <c r="TCR35" s="13"/>
      <c r="TCS35" s="13"/>
      <c r="TCT35" s="13"/>
      <c r="TCU35" s="13"/>
      <c r="TCV35" s="13"/>
      <c r="TCW35" s="13"/>
      <c r="TCX35" s="13"/>
      <c r="TCY35" s="13"/>
      <c r="TCZ35" s="13"/>
      <c r="TDA35" s="13"/>
      <c r="TDB35" s="13"/>
      <c r="TDC35" s="13"/>
      <c r="TDD35" s="13"/>
      <c r="TDE35" s="13"/>
      <c r="TDF35" s="13"/>
      <c r="TDG35" s="13"/>
      <c r="TDH35" s="13"/>
      <c r="TDI35" s="13"/>
      <c r="TDJ35" s="13"/>
      <c r="TDK35" s="13"/>
      <c r="TDL35" s="13"/>
      <c r="TDM35" s="13"/>
      <c r="TDN35" s="13"/>
      <c r="TDO35" s="13"/>
      <c r="TDP35" s="13"/>
      <c r="TDQ35" s="13"/>
      <c r="TDR35" s="13"/>
      <c r="TDS35" s="13"/>
      <c r="TDT35" s="13"/>
      <c r="TDU35" s="13"/>
      <c r="TDV35" s="13"/>
      <c r="TDW35" s="13"/>
      <c r="TDX35" s="13"/>
      <c r="TDY35" s="13"/>
      <c r="TDZ35" s="13"/>
      <c r="TEA35" s="13"/>
      <c r="TEB35" s="13"/>
      <c r="TEC35" s="13"/>
      <c r="TED35" s="13"/>
      <c r="TEE35" s="13"/>
      <c r="TEF35" s="13"/>
      <c r="TEG35" s="13"/>
      <c r="TEH35" s="13"/>
      <c r="TEI35" s="13"/>
      <c r="TEJ35" s="13"/>
      <c r="TEK35" s="13"/>
      <c r="TEL35" s="13"/>
      <c r="TEM35" s="13"/>
      <c r="TEN35" s="13"/>
      <c r="TEO35" s="13"/>
      <c r="TEP35" s="13"/>
      <c r="TEQ35" s="13"/>
      <c r="TER35" s="13"/>
      <c r="TES35" s="13"/>
      <c r="TET35" s="13"/>
      <c r="TEU35" s="13"/>
      <c r="TEV35" s="13"/>
      <c r="TEW35" s="13"/>
      <c r="TEX35" s="13"/>
      <c r="TEY35" s="13"/>
      <c r="TEZ35" s="13"/>
      <c r="TFA35" s="13"/>
      <c r="TFB35" s="13"/>
      <c r="TFC35" s="13"/>
      <c r="TFD35" s="13"/>
      <c r="TFE35" s="13"/>
      <c r="TFF35" s="13"/>
      <c r="TFG35" s="13"/>
      <c r="TFH35" s="13"/>
      <c r="TFI35" s="13"/>
      <c r="TFJ35" s="13"/>
      <c r="TFK35" s="13"/>
      <c r="TFL35" s="13"/>
      <c r="TFM35" s="13"/>
      <c r="TFN35" s="13"/>
      <c r="TFO35" s="13"/>
      <c r="TFP35" s="13"/>
      <c r="TFQ35" s="13"/>
      <c r="TFR35" s="13"/>
      <c r="TFS35" s="13"/>
      <c r="TFT35" s="13"/>
      <c r="TFU35" s="13"/>
      <c r="TFV35" s="13"/>
      <c r="TFW35" s="13"/>
      <c r="TFX35" s="13"/>
      <c r="TFY35" s="13"/>
      <c r="TFZ35" s="13"/>
      <c r="TGA35" s="13"/>
      <c r="TGB35" s="13"/>
      <c r="TGC35" s="13"/>
      <c r="TGD35" s="13"/>
      <c r="TGE35" s="13"/>
      <c r="TGF35" s="13"/>
      <c r="TGG35" s="13"/>
      <c r="TGH35" s="13"/>
      <c r="TGI35" s="13"/>
      <c r="TGJ35" s="13"/>
      <c r="TGK35" s="13"/>
      <c r="TGL35" s="13"/>
      <c r="TGM35" s="13"/>
      <c r="TGN35" s="13"/>
      <c r="TGO35" s="13"/>
      <c r="TGP35" s="13"/>
      <c r="TGQ35" s="13"/>
      <c r="TGR35" s="13"/>
      <c r="TGS35" s="13"/>
      <c r="TGT35" s="13"/>
      <c r="TGU35" s="13"/>
      <c r="TGV35" s="13"/>
      <c r="TGW35" s="13"/>
      <c r="TGX35" s="13"/>
      <c r="TGY35" s="13"/>
      <c r="TGZ35" s="13"/>
      <c r="THA35" s="13"/>
      <c r="THB35" s="13"/>
      <c r="THC35" s="13"/>
      <c r="THD35" s="13"/>
      <c r="THE35" s="13"/>
      <c r="THF35" s="13"/>
      <c r="THG35" s="13"/>
      <c r="THH35" s="13"/>
      <c r="THI35" s="13"/>
      <c r="THJ35" s="13"/>
      <c r="THK35" s="13"/>
      <c r="THL35" s="13"/>
      <c r="THM35" s="13"/>
      <c r="THN35" s="13"/>
      <c r="THO35" s="13"/>
      <c r="THP35" s="13"/>
      <c r="THQ35" s="13"/>
      <c r="THR35" s="13"/>
      <c r="THS35" s="13"/>
      <c r="THT35" s="13"/>
      <c r="THU35" s="13"/>
      <c r="THV35" s="13"/>
      <c r="THW35" s="13"/>
      <c r="THX35" s="13"/>
      <c r="THY35" s="13"/>
      <c r="THZ35" s="13"/>
      <c r="TIA35" s="13"/>
      <c r="TIB35" s="13"/>
      <c r="TIC35" s="13"/>
      <c r="TID35" s="13"/>
      <c r="TIE35" s="13"/>
      <c r="TIF35" s="13"/>
      <c r="TIG35" s="13"/>
      <c r="TIH35" s="13"/>
      <c r="TII35" s="13"/>
      <c r="TIJ35" s="13"/>
      <c r="TIK35" s="13"/>
      <c r="TIL35" s="13"/>
      <c r="TIM35" s="13"/>
      <c r="TIN35" s="13"/>
      <c r="TIO35" s="13"/>
      <c r="TIP35" s="13"/>
      <c r="TIQ35" s="13"/>
      <c r="TIR35" s="13"/>
      <c r="TIS35" s="13"/>
      <c r="TIT35" s="13"/>
      <c r="TIU35" s="13"/>
      <c r="TIV35" s="13"/>
      <c r="TIW35" s="13"/>
      <c r="TIX35" s="13"/>
      <c r="TIY35" s="13"/>
      <c r="TIZ35" s="13"/>
      <c r="TJA35" s="13"/>
      <c r="TJB35" s="13"/>
      <c r="TJC35" s="13"/>
      <c r="TJD35" s="13"/>
      <c r="TJE35" s="13"/>
      <c r="TJF35" s="13"/>
      <c r="TJG35" s="13"/>
      <c r="TJH35" s="13"/>
      <c r="TJI35" s="13"/>
      <c r="TJJ35" s="13"/>
      <c r="TJK35" s="13"/>
      <c r="TJL35" s="13"/>
      <c r="TJM35" s="13"/>
      <c r="TJN35" s="13"/>
      <c r="TJO35" s="13"/>
      <c r="TJP35" s="13"/>
      <c r="TJQ35" s="13"/>
      <c r="TJR35" s="13"/>
      <c r="TJS35" s="13"/>
      <c r="TJT35" s="13"/>
      <c r="TJU35" s="13"/>
      <c r="TJV35" s="13"/>
      <c r="TJW35" s="13"/>
      <c r="TJX35" s="13"/>
      <c r="TJY35" s="13"/>
      <c r="TJZ35" s="13"/>
      <c r="TKA35" s="13"/>
      <c r="TKB35" s="13"/>
      <c r="TKC35" s="13"/>
      <c r="TKD35" s="13"/>
      <c r="TKE35" s="13"/>
      <c r="TKF35" s="13"/>
      <c r="TKG35" s="13"/>
      <c r="TKH35" s="13"/>
      <c r="TKI35" s="13"/>
      <c r="TKJ35" s="13"/>
      <c r="TKK35" s="13"/>
      <c r="TKL35" s="13"/>
      <c r="TKM35" s="13"/>
      <c r="TKN35" s="13"/>
      <c r="TKO35" s="13"/>
      <c r="TKP35" s="13"/>
      <c r="TKQ35" s="13"/>
      <c r="TKR35" s="13"/>
      <c r="TKS35" s="13"/>
      <c r="TKT35" s="13"/>
      <c r="TKU35" s="13"/>
      <c r="TKV35" s="13"/>
      <c r="TKW35" s="13"/>
      <c r="TKX35" s="13"/>
      <c r="TKY35" s="13"/>
      <c r="TKZ35" s="13"/>
      <c r="TLA35" s="13"/>
      <c r="TLB35" s="13"/>
      <c r="TLC35" s="13"/>
      <c r="TLD35" s="13"/>
      <c r="TLE35" s="13"/>
      <c r="TLF35" s="13"/>
      <c r="TLG35" s="13"/>
      <c r="TLH35" s="13"/>
      <c r="TLI35" s="13"/>
      <c r="TLJ35" s="13"/>
      <c r="TLK35" s="13"/>
      <c r="TLL35" s="13"/>
      <c r="TLM35" s="13"/>
      <c r="TLN35" s="13"/>
      <c r="TLO35" s="13"/>
      <c r="TLP35" s="13"/>
      <c r="TLQ35" s="13"/>
      <c r="TLR35" s="13"/>
      <c r="TLS35" s="13"/>
      <c r="TLT35" s="13"/>
      <c r="TLU35" s="13"/>
      <c r="TLV35" s="13"/>
      <c r="TLW35" s="13"/>
      <c r="TLX35" s="13"/>
      <c r="TLY35" s="13"/>
      <c r="TLZ35" s="13"/>
      <c r="TMA35" s="13"/>
      <c r="TMB35" s="13"/>
      <c r="TMC35" s="13"/>
      <c r="TMD35" s="13"/>
      <c r="TME35" s="13"/>
      <c r="TMF35" s="13"/>
      <c r="TMG35" s="13"/>
      <c r="TMH35" s="13"/>
      <c r="TMI35" s="13"/>
      <c r="TMJ35" s="13"/>
      <c r="TMK35" s="13"/>
      <c r="TML35" s="13"/>
      <c r="TMM35" s="13"/>
      <c r="TMN35" s="13"/>
      <c r="TMO35" s="13"/>
      <c r="TMP35" s="13"/>
      <c r="TMQ35" s="13"/>
      <c r="TMR35" s="13"/>
      <c r="TMS35" s="13"/>
      <c r="TMT35" s="13"/>
      <c r="TMU35" s="13"/>
      <c r="TMV35" s="13"/>
      <c r="TMW35" s="13"/>
      <c r="TMX35" s="13"/>
      <c r="TMY35" s="13"/>
      <c r="TMZ35" s="13"/>
      <c r="TNA35" s="13"/>
      <c r="TNB35" s="13"/>
      <c r="TNC35" s="13"/>
      <c r="TND35" s="13"/>
      <c r="TNE35" s="13"/>
      <c r="TNF35" s="13"/>
      <c r="TNG35" s="13"/>
      <c r="TNH35" s="13"/>
      <c r="TNI35" s="13"/>
      <c r="TNJ35" s="13"/>
      <c r="TNK35" s="13"/>
      <c r="TNL35" s="13"/>
      <c r="TNM35" s="13"/>
      <c r="TNN35" s="13"/>
      <c r="TNO35" s="13"/>
      <c r="TNP35" s="13"/>
      <c r="TNQ35" s="13"/>
      <c r="TNR35" s="13"/>
      <c r="TNS35" s="13"/>
      <c r="TNT35" s="13"/>
      <c r="TNU35" s="13"/>
      <c r="TNV35" s="13"/>
      <c r="TNW35" s="13"/>
      <c r="TNX35" s="13"/>
      <c r="TNY35" s="13"/>
      <c r="TNZ35" s="13"/>
      <c r="TOA35" s="13"/>
      <c r="TOB35" s="13"/>
      <c r="TOC35" s="13"/>
      <c r="TOD35" s="13"/>
      <c r="TOE35" s="13"/>
      <c r="TOF35" s="13"/>
      <c r="TOG35" s="13"/>
      <c r="TOH35" s="13"/>
      <c r="TOI35" s="13"/>
      <c r="TOJ35" s="13"/>
      <c r="TOK35" s="13"/>
      <c r="TOL35" s="13"/>
      <c r="TOM35" s="13"/>
      <c r="TON35" s="13"/>
      <c r="TOO35" s="13"/>
      <c r="TOP35" s="13"/>
      <c r="TOQ35" s="13"/>
      <c r="TOR35" s="13"/>
      <c r="TOS35" s="13"/>
      <c r="TOT35" s="13"/>
      <c r="TOU35" s="13"/>
      <c r="TOV35" s="13"/>
      <c r="TOW35" s="13"/>
      <c r="TOX35" s="13"/>
      <c r="TOY35" s="13"/>
      <c r="TOZ35" s="13"/>
      <c r="TPA35" s="13"/>
      <c r="TPB35" s="13"/>
      <c r="TPC35" s="13"/>
      <c r="TPD35" s="13"/>
      <c r="TPE35" s="13"/>
      <c r="TPF35" s="13"/>
      <c r="TPG35" s="13"/>
      <c r="TPH35" s="13"/>
      <c r="TPI35" s="13"/>
      <c r="TPJ35" s="13"/>
      <c r="TPK35" s="13"/>
      <c r="TPL35" s="13"/>
      <c r="TPM35" s="13"/>
      <c r="TPN35" s="13"/>
      <c r="TPO35" s="13"/>
      <c r="TPP35" s="13"/>
      <c r="TPQ35" s="13"/>
      <c r="TPR35" s="13"/>
      <c r="TPS35" s="13"/>
      <c r="TPT35" s="13"/>
      <c r="TPU35" s="13"/>
      <c r="TPV35" s="13"/>
      <c r="TPW35" s="13"/>
      <c r="TPX35" s="13"/>
      <c r="TPY35" s="13"/>
      <c r="TPZ35" s="13"/>
      <c r="TQA35" s="13"/>
      <c r="TQB35" s="13"/>
      <c r="TQC35" s="13"/>
      <c r="TQD35" s="13"/>
      <c r="TQE35" s="13"/>
      <c r="TQF35" s="13"/>
      <c r="TQG35" s="13"/>
      <c r="TQH35" s="13"/>
      <c r="TQI35" s="13"/>
      <c r="TQJ35" s="13"/>
      <c r="TQK35" s="13"/>
      <c r="TQL35" s="13"/>
      <c r="TQM35" s="13"/>
      <c r="TQN35" s="13"/>
      <c r="TQO35" s="13"/>
      <c r="TQP35" s="13"/>
      <c r="TQQ35" s="13"/>
      <c r="TQR35" s="13"/>
      <c r="TQS35" s="13"/>
      <c r="TQT35" s="13"/>
      <c r="TQU35" s="13"/>
      <c r="TQV35" s="13"/>
      <c r="TQW35" s="13"/>
      <c r="TQX35" s="13"/>
      <c r="TQY35" s="13"/>
      <c r="TQZ35" s="13"/>
      <c r="TRA35" s="13"/>
      <c r="TRB35" s="13"/>
      <c r="TRC35" s="13"/>
      <c r="TRD35" s="13"/>
      <c r="TRE35" s="13"/>
      <c r="TRF35" s="13"/>
      <c r="TRG35" s="13"/>
      <c r="TRH35" s="13"/>
      <c r="TRI35" s="13"/>
      <c r="TRJ35" s="13"/>
      <c r="TRK35" s="13"/>
      <c r="TRL35" s="13"/>
      <c r="TRM35" s="13"/>
      <c r="TRN35" s="13"/>
      <c r="TRO35" s="13"/>
      <c r="TRP35" s="13"/>
      <c r="TRQ35" s="13"/>
      <c r="TRR35" s="13"/>
      <c r="TRS35" s="13"/>
      <c r="TRT35" s="13"/>
      <c r="TRU35" s="13"/>
      <c r="TRV35" s="13"/>
      <c r="TRW35" s="13"/>
      <c r="TRX35" s="13"/>
      <c r="TRY35" s="13"/>
      <c r="TRZ35" s="13"/>
      <c r="TSA35" s="13"/>
      <c r="TSB35" s="13"/>
      <c r="TSC35" s="13"/>
      <c r="TSD35" s="13"/>
      <c r="TSE35" s="13"/>
      <c r="TSF35" s="13"/>
      <c r="TSG35" s="13"/>
      <c r="TSH35" s="13"/>
      <c r="TSI35" s="13"/>
      <c r="TSJ35" s="13"/>
      <c r="TSK35" s="13"/>
      <c r="TSL35" s="13"/>
      <c r="TSM35" s="13"/>
      <c r="TSN35" s="13"/>
      <c r="TSO35" s="13"/>
      <c r="TSP35" s="13"/>
      <c r="TSQ35" s="13"/>
      <c r="TSR35" s="13"/>
      <c r="TSS35" s="13"/>
      <c r="TST35" s="13"/>
      <c r="TSU35" s="13"/>
      <c r="TSV35" s="13"/>
      <c r="TSW35" s="13"/>
      <c r="TSX35" s="13"/>
      <c r="TSY35" s="13"/>
      <c r="TSZ35" s="13"/>
      <c r="TTA35" s="13"/>
      <c r="TTB35" s="13"/>
      <c r="TTC35" s="13"/>
      <c r="TTD35" s="13"/>
      <c r="TTE35" s="13"/>
      <c r="TTF35" s="13"/>
      <c r="TTG35" s="13"/>
      <c r="TTH35" s="13"/>
      <c r="TTI35" s="13"/>
      <c r="TTJ35" s="13"/>
      <c r="TTK35" s="13"/>
      <c r="TTL35" s="13"/>
      <c r="TTM35" s="13"/>
      <c r="TTN35" s="13"/>
      <c r="TTO35" s="13"/>
      <c r="TTP35" s="13"/>
      <c r="TTQ35" s="13"/>
      <c r="TTR35" s="13"/>
      <c r="TTS35" s="13"/>
      <c r="TTT35" s="13"/>
      <c r="TTU35" s="13"/>
      <c r="TTV35" s="13"/>
      <c r="TTW35" s="13"/>
      <c r="TTX35" s="13"/>
      <c r="TTY35" s="13"/>
      <c r="TTZ35" s="13"/>
      <c r="TUA35" s="13"/>
      <c r="TUB35" s="13"/>
      <c r="TUC35" s="13"/>
      <c r="TUD35" s="13"/>
      <c r="TUE35" s="13"/>
      <c r="TUF35" s="13"/>
      <c r="TUG35" s="13"/>
      <c r="TUH35" s="13"/>
      <c r="TUI35" s="13"/>
      <c r="TUJ35" s="13"/>
      <c r="TUK35" s="13"/>
      <c r="TUL35" s="13"/>
      <c r="TUM35" s="13"/>
      <c r="TUN35" s="13"/>
      <c r="TUO35" s="13"/>
      <c r="TUP35" s="13"/>
      <c r="TUQ35" s="13"/>
      <c r="TUR35" s="13"/>
      <c r="TUS35" s="13"/>
      <c r="TUT35" s="13"/>
      <c r="TUU35" s="13"/>
      <c r="TUV35" s="13"/>
      <c r="TUW35" s="13"/>
      <c r="TUX35" s="13"/>
      <c r="TUY35" s="13"/>
      <c r="TUZ35" s="13"/>
      <c r="TVA35" s="13"/>
      <c r="TVB35" s="13"/>
      <c r="TVC35" s="13"/>
      <c r="TVD35" s="13"/>
      <c r="TVE35" s="13"/>
      <c r="TVF35" s="13"/>
      <c r="TVG35" s="13"/>
      <c r="TVH35" s="13"/>
      <c r="TVI35" s="13"/>
      <c r="TVJ35" s="13"/>
      <c r="TVK35" s="13"/>
      <c r="TVL35" s="13"/>
      <c r="TVM35" s="13"/>
      <c r="TVN35" s="13"/>
      <c r="TVO35" s="13"/>
      <c r="TVP35" s="13"/>
      <c r="TVQ35" s="13"/>
      <c r="TVR35" s="13"/>
      <c r="TVS35" s="13"/>
      <c r="TVT35" s="13"/>
      <c r="TVU35" s="13"/>
      <c r="TVV35" s="13"/>
      <c r="TVW35" s="13"/>
      <c r="TVX35" s="13"/>
      <c r="TVY35" s="13"/>
      <c r="TVZ35" s="13"/>
      <c r="TWA35" s="13"/>
      <c r="TWB35" s="13"/>
      <c r="TWC35" s="13"/>
      <c r="TWD35" s="13"/>
      <c r="TWE35" s="13"/>
      <c r="TWF35" s="13"/>
      <c r="TWG35" s="13"/>
      <c r="TWH35" s="13"/>
      <c r="TWI35" s="13"/>
      <c r="TWJ35" s="13"/>
      <c r="TWK35" s="13"/>
      <c r="TWL35" s="13"/>
      <c r="TWM35" s="13"/>
      <c r="TWN35" s="13"/>
      <c r="TWO35" s="13"/>
      <c r="TWP35" s="13"/>
      <c r="TWQ35" s="13"/>
      <c r="TWR35" s="13"/>
      <c r="TWS35" s="13"/>
      <c r="TWT35" s="13"/>
      <c r="TWU35" s="13"/>
      <c r="TWV35" s="13"/>
      <c r="TWW35" s="13"/>
      <c r="TWX35" s="13"/>
      <c r="TWY35" s="13"/>
      <c r="TWZ35" s="13"/>
      <c r="TXA35" s="13"/>
      <c r="TXB35" s="13"/>
      <c r="TXC35" s="13"/>
      <c r="TXD35" s="13"/>
      <c r="TXE35" s="13"/>
      <c r="TXF35" s="13"/>
      <c r="TXG35" s="13"/>
      <c r="TXH35" s="13"/>
      <c r="TXI35" s="13"/>
      <c r="TXJ35" s="13"/>
      <c r="TXK35" s="13"/>
      <c r="TXL35" s="13"/>
      <c r="TXM35" s="13"/>
      <c r="TXN35" s="13"/>
      <c r="TXO35" s="13"/>
      <c r="TXP35" s="13"/>
      <c r="TXQ35" s="13"/>
      <c r="TXR35" s="13"/>
      <c r="TXS35" s="13"/>
      <c r="TXT35" s="13"/>
      <c r="TXU35" s="13"/>
      <c r="TXV35" s="13"/>
      <c r="TXW35" s="13"/>
      <c r="TXX35" s="13"/>
      <c r="TXY35" s="13"/>
      <c r="TXZ35" s="13"/>
      <c r="TYA35" s="13"/>
      <c r="TYB35" s="13"/>
      <c r="TYC35" s="13"/>
      <c r="TYD35" s="13"/>
      <c r="TYE35" s="13"/>
      <c r="TYF35" s="13"/>
      <c r="TYG35" s="13"/>
      <c r="TYH35" s="13"/>
      <c r="TYI35" s="13"/>
      <c r="TYJ35" s="13"/>
      <c r="TYK35" s="13"/>
      <c r="TYL35" s="13"/>
      <c r="TYM35" s="13"/>
      <c r="TYN35" s="13"/>
      <c r="TYO35" s="13"/>
      <c r="TYP35" s="13"/>
      <c r="TYQ35" s="13"/>
      <c r="TYR35" s="13"/>
      <c r="TYS35" s="13"/>
      <c r="TYT35" s="13"/>
      <c r="TYU35" s="13"/>
      <c r="TYV35" s="13"/>
      <c r="TYW35" s="13"/>
      <c r="TYX35" s="13"/>
      <c r="TYY35" s="13"/>
      <c r="TYZ35" s="13"/>
      <c r="TZA35" s="13"/>
      <c r="TZB35" s="13"/>
      <c r="TZC35" s="13"/>
      <c r="TZD35" s="13"/>
      <c r="TZE35" s="13"/>
      <c r="TZF35" s="13"/>
      <c r="TZG35" s="13"/>
      <c r="TZH35" s="13"/>
      <c r="TZI35" s="13"/>
      <c r="TZJ35" s="13"/>
      <c r="TZK35" s="13"/>
      <c r="TZL35" s="13"/>
      <c r="TZM35" s="13"/>
      <c r="TZN35" s="13"/>
      <c r="TZO35" s="13"/>
      <c r="TZP35" s="13"/>
      <c r="TZQ35" s="13"/>
      <c r="TZR35" s="13"/>
      <c r="TZS35" s="13"/>
      <c r="TZT35" s="13"/>
      <c r="TZU35" s="13"/>
      <c r="TZV35" s="13"/>
      <c r="TZW35" s="13"/>
      <c r="TZX35" s="13"/>
      <c r="TZY35" s="13"/>
      <c r="TZZ35" s="13"/>
      <c r="UAA35" s="13"/>
      <c r="UAB35" s="13"/>
      <c r="UAC35" s="13"/>
      <c r="UAD35" s="13"/>
      <c r="UAE35" s="13"/>
      <c r="UAF35" s="13"/>
      <c r="UAG35" s="13"/>
      <c r="UAH35" s="13"/>
      <c r="UAI35" s="13"/>
      <c r="UAJ35" s="13"/>
      <c r="UAK35" s="13"/>
      <c r="UAL35" s="13"/>
      <c r="UAM35" s="13"/>
      <c r="UAN35" s="13"/>
      <c r="UAO35" s="13"/>
      <c r="UAP35" s="13"/>
      <c r="UAQ35" s="13"/>
      <c r="UAR35" s="13"/>
      <c r="UAS35" s="13"/>
      <c r="UAT35" s="13"/>
      <c r="UAU35" s="13"/>
      <c r="UAV35" s="13"/>
      <c r="UAW35" s="13"/>
      <c r="UAX35" s="13"/>
      <c r="UAY35" s="13"/>
      <c r="UAZ35" s="13"/>
      <c r="UBA35" s="13"/>
      <c r="UBB35" s="13"/>
      <c r="UBC35" s="13"/>
      <c r="UBD35" s="13"/>
      <c r="UBE35" s="13"/>
      <c r="UBF35" s="13"/>
      <c r="UBG35" s="13"/>
      <c r="UBH35" s="13"/>
      <c r="UBI35" s="13"/>
      <c r="UBJ35" s="13"/>
      <c r="UBK35" s="13"/>
      <c r="UBL35" s="13"/>
      <c r="UBM35" s="13"/>
      <c r="UBN35" s="13"/>
      <c r="UBO35" s="13"/>
      <c r="UBP35" s="13"/>
      <c r="UBQ35" s="13"/>
      <c r="UBR35" s="13"/>
      <c r="UBS35" s="13"/>
      <c r="UBT35" s="13"/>
      <c r="UBU35" s="13"/>
      <c r="UBV35" s="13"/>
      <c r="UBW35" s="13"/>
      <c r="UBX35" s="13"/>
      <c r="UBY35" s="13"/>
      <c r="UBZ35" s="13"/>
      <c r="UCA35" s="13"/>
      <c r="UCB35" s="13"/>
      <c r="UCC35" s="13"/>
      <c r="UCD35" s="13"/>
      <c r="UCE35" s="13"/>
      <c r="UCF35" s="13"/>
      <c r="UCG35" s="13"/>
      <c r="UCH35" s="13"/>
      <c r="UCI35" s="13"/>
      <c r="UCJ35" s="13"/>
      <c r="UCK35" s="13"/>
      <c r="UCL35" s="13"/>
      <c r="UCM35" s="13"/>
      <c r="UCN35" s="13"/>
      <c r="UCO35" s="13"/>
      <c r="UCP35" s="13"/>
      <c r="UCQ35" s="13"/>
      <c r="UCR35" s="13"/>
      <c r="UCS35" s="13"/>
      <c r="UCT35" s="13"/>
      <c r="UCU35" s="13"/>
      <c r="UCV35" s="13"/>
      <c r="UCW35" s="13"/>
      <c r="UCX35" s="13"/>
      <c r="UCY35" s="13"/>
      <c r="UCZ35" s="13"/>
      <c r="UDA35" s="13"/>
      <c r="UDB35" s="13"/>
      <c r="UDC35" s="13"/>
      <c r="UDD35" s="13"/>
      <c r="UDE35" s="13"/>
      <c r="UDF35" s="13"/>
      <c r="UDG35" s="13"/>
      <c r="UDH35" s="13"/>
      <c r="UDI35" s="13"/>
      <c r="UDJ35" s="13"/>
      <c r="UDK35" s="13"/>
      <c r="UDL35" s="13"/>
      <c r="UDM35" s="13"/>
      <c r="UDN35" s="13"/>
      <c r="UDO35" s="13"/>
      <c r="UDP35" s="13"/>
      <c r="UDQ35" s="13"/>
      <c r="UDR35" s="13"/>
      <c r="UDS35" s="13"/>
      <c r="UDT35" s="13"/>
      <c r="UDU35" s="13"/>
      <c r="UDV35" s="13"/>
      <c r="UDW35" s="13"/>
      <c r="UDX35" s="13"/>
      <c r="UDY35" s="13"/>
      <c r="UDZ35" s="13"/>
      <c r="UEA35" s="13"/>
      <c r="UEB35" s="13"/>
      <c r="UEC35" s="13"/>
      <c r="UED35" s="13"/>
      <c r="UEE35" s="13"/>
      <c r="UEF35" s="13"/>
      <c r="UEG35" s="13"/>
      <c r="UEH35" s="13"/>
      <c r="UEI35" s="13"/>
      <c r="UEJ35" s="13"/>
      <c r="UEK35" s="13"/>
      <c r="UEL35" s="13"/>
      <c r="UEM35" s="13"/>
      <c r="UEN35" s="13"/>
      <c r="UEO35" s="13"/>
      <c r="UEP35" s="13"/>
      <c r="UEQ35" s="13"/>
      <c r="UER35" s="13"/>
      <c r="UES35" s="13"/>
      <c r="UET35" s="13"/>
      <c r="UEU35" s="13"/>
      <c r="UEV35" s="13"/>
      <c r="UEW35" s="13"/>
      <c r="UEX35" s="13"/>
      <c r="UEY35" s="13"/>
      <c r="UEZ35" s="13"/>
      <c r="UFA35" s="13"/>
      <c r="UFB35" s="13"/>
      <c r="UFC35" s="13"/>
      <c r="UFD35" s="13"/>
      <c r="UFE35" s="13"/>
      <c r="UFF35" s="13"/>
      <c r="UFG35" s="13"/>
      <c r="UFH35" s="13"/>
      <c r="UFI35" s="13"/>
      <c r="UFJ35" s="13"/>
      <c r="UFK35" s="13"/>
      <c r="UFL35" s="13"/>
      <c r="UFM35" s="13"/>
      <c r="UFN35" s="13"/>
      <c r="UFO35" s="13"/>
      <c r="UFP35" s="13"/>
      <c r="UFQ35" s="13"/>
      <c r="UFR35" s="13"/>
      <c r="UFS35" s="13"/>
      <c r="UFT35" s="13"/>
      <c r="UFU35" s="13"/>
      <c r="UFV35" s="13"/>
      <c r="UFW35" s="13"/>
      <c r="UFX35" s="13"/>
      <c r="UFY35" s="13"/>
      <c r="UFZ35" s="13"/>
      <c r="UGA35" s="13"/>
      <c r="UGB35" s="13"/>
      <c r="UGC35" s="13"/>
      <c r="UGD35" s="13"/>
      <c r="UGE35" s="13"/>
      <c r="UGF35" s="13"/>
      <c r="UGG35" s="13"/>
      <c r="UGH35" s="13"/>
      <c r="UGI35" s="13"/>
      <c r="UGJ35" s="13"/>
      <c r="UGK35" s="13"/>
      <c r="UGL35" s="13"/>
      <c r="UGM35" s="13"/>
      <c r="UGN35" s="13"/>
      <c r="UGO35" s="13"/>
      <c r="UGP35" s="13"/>
      <c r="UGQ35" s="13"/>
      <c r="UGR35" s="13"/>
      <c r="UGS35" s="13"/>
      <c r="UGT35" s="13"/>
      <c r="UGU35" s="13"/>
      <c r="UGV35" s="13"/>
      <c r="UGW35" s="13"/>
      <c r="UGX35" s="13"/>
      <c r="UGY35" s="13"/>
      <c r="UGZ35" s="13"/>
      <c r="UHA35" s="13"/>
      <c r="UHB35" s="13"/>
      <c r="UHC35" s="13"/>
      <c r="UHD35" s="13"/>
      <c r="UHE35" s="13"/>
      <c r="UHF35" s="13"/>
      <c r="UHG35" s="13"/>
      <c r="UHH35" s="13"/>
      <c r="UHI35" s="13"/>
      <c r="UHJ35" s="13"/>
      <c r="UHK35" s="13"/>
      <c r="UHL35" s="13"/>
      <c r="UHM35" s="13"/>
      <c r="UHN35" s="13"/>
      <c r="UHO35" s="13"/>
      <c r="UHP35" s="13"/>
      <c r="UHQ35" s="13"/>
      <c r="UHR35" s="13"/>
      <c r="UHS35" s="13"/>
      <c r="UHT35" s="13"/>
      <c r="UHU35" s="13"/>
      <c r="UHV35" s="13"/>
      <c r="UHW35" s="13"/>
      <c r="UHX35" s="13"/>
      <c r="UHY35" s="13"/>
      <c r="UHZ35" s="13"/>
      <c r="UIA35" s="13"/>
      <c r="UIB35" s="13"/>
      <c r="UIC35" s="13"/>
      <c r="UID35" s="13"/>
      <c r="UIE35" s="13"/>
      <c r="UIF35" s="13"/>
      <c r="UIG35" s="13"/>
      <c r="UIH35" s="13"/>
      <c r="UII35" s="13"/>
      <c r="UIJ35" s="13"/>
      <c r="UIK35" s="13"/>
      <c r="UIL35" s="13"/>
      <c r="UIM35" s="13"/>
      <c r="UIN35" s="13"/>
      <c r="UIO35" s="13"/>
      <c r="UIP35" s="13"/>
      <c r="UIQ35" s="13"/>
      <c r="UIR35" s="13"/>
      <c r="UIS35" s="13"/>
      <c r="UIT35" s="13"/>
      <c r="UIU35" s="13"/>
      <c r="UIV35" s="13"/>
      <c r="UIW35" s="13"/>
      <c r="UIX35" s="13"/>
      <c r="UIY35" s="13"/>
      <c r="UIZ35" s="13"/>
      <c r="UJA35" s="13"/>
      <c r="UJB35" s="13"/>
      <c r="UJC35" s="13"/>
      <c r="UJD35" s="13"/>
      <c r="UJE35" s="13"/>
      <c r="UJF35" s="13"/>
      <c r="UJG35" s="13"/>
      <c r="UJH35" s="13"/>
      <c r="UJI35" s="13"/>
      <c r="UJJ35" s="13"/>
      <c r="UJK35" s="13"/>
      <c r="UJL35" s="13"/>
      <c r="UJM35" s="13"/>
      <c r="UJN35" s="13"/>
      <c r="UJO35" s="13"/>
      <c r="UJP35" s="13"/>
      <c r="UJQ35" s="13"/>
      <c r="UJR35" s="13"/>
      <c r="UJS35" s="13"/>
      <c r="UJT35" s="13"/>
      <c r="UJU35" s="13"/>
      <c r="UJV35" s="13"/>
      <c r="UJW35" s="13"/>
      <c r="UJX35" s="13"/>
      <c r="UJY35" s="13"/>
      <c r="UJZ35" s="13"/>
      <c r="UKA35" s="13"/>
      <c r="UKB35" s="13"/>
      <c r="UKC35" s="13"/>
      <c r="UKD35" s="13"/>
      <c r="UKE35" s="13"/>
      <c r="UKF35" s="13"/>
      <c r="UKG35" s="13"/>
      <c r="UKH35" s="13"/>
      <c r="UKI35" s="13"/>
      <c r="UKJ35" s="13"/>
      <c r="UKK35" s="13"/>
      <c r="UKL35" s="13"/>
      <c r="UKM35" s="13"/>
      <c r="UKN35" s="13"/>
      <c r="UKO35" s="13"/>
      <c r="UKP35" s="13"/>
      <c r="UKQ35" s="13"/>
      <c r="UKR35" s="13"/>
      <c r="UKS35" s="13"/>
      <c r="UKT35" s="13"/>
      <c r="UKU35" s="13"/>
      <c r="UKV35" s="13"/>
      <c r="UKW35" s="13"/>
      <c r="UKX35" s="13"/>
      <c r="UKY35" s="13"/>
      <c r="UKZ35" s="13"/>
      <c r="ULA35" s="13"/>
      <c r="ULB35" s="13"/>
      <c r="ULC35" s="13"/>
      <c r="ULD35" s="13"/>
      <c r="ULE35" s="13"/>
      <c r="ULF35" s="13"/>
      <c r="ULG35" s="13"/>
      <c r="ULH35" s="13"/>
      <c r="ULI35" s="13"/>
      <c r="ULJ35" s="13"/>
      <c r="ULK35" s="13"/>
      <c r="ULL35" s="13"/>
      <c r="ULM35" s="13"/>
      <c r="ULN35" s="13"/>
      <c r="ULO35" s="13"/>
      <c r="ULP35" s="13"/>
      <c r="ULQ35" s="13"/>
      <c r="ULR35" s="13"/>
      <c r="ULS35" s="13"/>
      <c r="ULT35" s="13"/>
      <c r="ULU35" s="13"/>
      <c r="ULV35" s="13"/>
      <c r="ULW35" s="13"/>
      <c r="ULX35" s="13"/>
      <c r="ULY35" s="13"/>
      <c r="ULZ35" s="13"/>
      <c r="UMA35" s="13"/>
      <c r="UMB35" s="13"/>
      <c r="UMC35" s="13"/>
      <c r="UMD35" s="13"/>
      <c r="UME35" s="13"/>
      <c r="UMF35" s="13"/>
      <c r="UMG35" s="13"/>
      <c r="UMH35" s="13"/>
      <c r="UMI35" s="13"/>
      <c r="UMJ35" s="13"/>
      <c r="UMK35" s="13"/>
      <c r="UML35" s="13"/>
      <c r="UMM35" s="13"/>
      <c r="UMN35" s="13"/>
      <c r="UMO35" s="13"/>
      <c r="UMP35" s="13"/>
      <c r="UMQ35" s="13"/>
      <c r="UMR35" s="13"/>
      <c r="UMS35" s="13"/>
      <c r="UMT35" s="13"/>
      <c r="UMU35" s="13"/>
      <c r="UMV35" s="13"/>
      <c r="UMW35" s="13"/>
      <c r="UMX35" s="13"/>
      <c r="UMY35" s="13"/>
      <c r="UMZ35" s="13"/>
      <c r="UNA35" s="13"/>
      <c r="UNB35" s="13"/>
      <c r="UNC35" s="13"/>
      <c r="UND35" s="13"/>
      <c r="UNE35" s="13"/>
      <c r="UNF35" s="13"/>
      <c r="UNG35" s="13"/>
      <c r="UNH35" s="13"/>
      <c r="UNI35" s="13"/>
      <c r="UNJ35" s="13"/>
      <c r="UNK35" s="13"/>
      <c r="UNL35" s="13"/>
      <c r="UNM35" s="13"/>
      <c r="UNN35" s="13"/>
      <c r="UNO35" s="13"/>
      <c r="UNP35" s="13"/>
      <c r="UNQ35" s="13"/>
      <c r="UNR35" s="13"/>
      <c r="UNS35" s="13"/>
      <c r="UNT35" s="13"/>
      <c r="UNU35" s="13"/>
      <c r="UNV35" s="13"/>
      <c r="UNW35" s="13"/>
      <c r="UNX35" s="13"/>
      <c r="UNY35" s="13"/>
      <c r="UNZ35" s="13"/>
      <c r="UOA35" s="13"/>
      <c r="UOB35" s="13"/>
      <c r="UOC35" s="13"/>
      <c r="UOD35" s="13"/>
      <c r="UOE35" s="13"/>
      <c r="UOF35" s="13"/>
      <c r="UOG35" s="13"/>
      <c r="UOH35" s="13"/>
      <c r="UOI35" s="13"/>
      <c r="UOJ35" s="13"/>
      <c r="UOK35" s="13"/>
      <c r="UOL35" s="13"/>
      <c r="UOM35" s="13"/>
      <c r="UON35" s="13"/>
      <c r="UOO35" s="13"/>
      <c r="UOP35" s="13"/>
      <c r="UOQ35" s="13"/>
      <c r="UOR35" s="13"/>
      <c r="UOS35" s="13"/>
      <c r="UOT35" s="13"/>
      <c r="UOU35" s="13"/>
      <c r="UOV35" s="13"/>
      <c r="UOW35" s="13"/>
      <c r="UOX35" s="13"/>
      <c r="UOY35" s="13"/>
      <c r="UOZ35" s="13"/>
      <c r="UPA35" s="13"/>
      <c r="UPB35" s="13"/>
      <c r="UPC35" s="13"/>
      <c r="UPD35" s="13"/>
      <c r="UPE35" s="13"/>
      <c r="UPF35" s="13"/>
      <c r="UPG35" s="13"/>
      <c r="UPH35" s="13"/>
      <c r="UPI35" s="13"/>
      <c r="UPJ35" s="13"/>
      <c r="UPK35" s="13"/>
      <c r="UPL35" s="13"/>
      <c r="UPM35" s="13"/>
      <c r="UPN35" s="13"/>
      <c r="UPO35" s="13"/>
      <c r="UPP35" s="13"/>
      <c r="UPQ35" s="13"/>
      <c r="UPR35" s="13"/>
      <c r="UPS35" s="13"/>
      <c r="UPT35" s="13"/>
      <c r="UPU35" s="13"/>
      <c r="UPV35" s="13"/>
      <c r="UPW35" s="13"/>
      <c r="UPX35" s="13"/>
      <c r="UPY35" s="13"/>
      <c r="UPZ35" s="13"/>
      <c r="UQA35" s="13"/>
      <c r="UQB35" s="13"/>
      <c r="UQC35" s="13"/>
      <c r="UQD35" s="13"/>
      <c r="UQE35" s="13"/>
      <c r="UQF35" s="13"/>
      <c r="UQG35" s="13"/>
      <c r="UQH35" s="13"/>
      <c r="UQI35" s="13"/>
      <c r="UQJ35" s="13"/>
      <c r="UQK35" s="13"/>
      <c r="UQL35" s="13"/>
      <c r="UQM35" s="13"/>
      <c r="UQN35" s="13"/>
      <c r="UQO35" s="13"/>
      <c r="UQP35" s="13"/>
      <c r="UQQ35" s="13"/>
      <c r="UQR35" s="13"/>
      <c r="UQS35" s="13"/>
      <c r="UQT35" s="13"/>
      <c r="UQU35" s="13"/>
      <c r="UQV35" s="13"/>
      <c r="UQW35" s="13"/>
      <c r="UQX35" s="13"/>
      <c r="UQY35" s="13"/>
      <c r="UQZ35" s="13"/>
      <c r="URA35" s="13"/>
      <c r="URB35" s="13"/>
      <c r="URC35" s="13"/>
      <c r="URD35" s="13"/>
      <c r="URE35" s="13"/>
      <c r="URF35" s="13"/>
      <c r="URG35" s="13"/>
      <c r="URH35" s="13"/>
      <c r="URI35" s="13"/>
      <c r="URJ35" s="13"/>
      <c r="URK35" s="13"/>
      <c r="URL35" s="13"/>
      <c r="URM35" s="13"/>
      <c r="URN35" s="13"/>
      <c r="URO35" s="13"/>
      <c r="URP35" s="13"/>
      <c r="URQ35" s="13"/>
      <c r="URR35" s="13"/>
      <c r="URS35" s="13"/>
      <c r="URT35" s="13"/>
      <c r="URU35" s="13"/>
      <c r="URV35" s="13"/>
      <c r="URW35" s="13"/>
      <c r="URX35" s="13"/>
      <c r="URY35" s="13"/>
      <c r="URZ35" s="13"/>
      <c r="USA35" s="13"/>
      <c r="USB35" s="13"/>
      <c r="USC35" s="13"/>
      <c r="USD35" s="13"/>
      <c r="USE35" s="13"/>
      <c r="USF35" s="13"/>
      <c r="USG35" s="13"/>
      <c r="USH35" s="13"/>
      <c r="USI35" s="13"/>
      <c r="USJ35" s="13"/>
      <c r="USK35" s="13"/>
      <c r="USL35" s="13"/>
      <c r="USM35" s="13"/>
      <c r="USN35" s="13"/>
      <c r="USO35" s="13"/>
      <c r="USP35" s="13"/>
      <c r="USQ35" s="13"/>
      <c r="USR35" s="13"/>
      <c r="USS35" s="13"/>
      <c r="UST35" s="13"/>
      <c r="USU35" s="13"/>
      <c r="USV35" s="13"/>
      <c r="USW35" s="13"/>
      <c r="USX35" s="13"/>
      <c r="USY35" s="13"/>
      <c r="USZ35" s="13"/>
      <c r="UTA35" s="13"/>
      <c r="UTB35" s="13"/>
      <c r="UTC35" s="13"/>
      <c r="UTD35" s="13"/>
      <c r="UTE35" s="13"/>
      <c r="UTF35" s="13"/>
      <c r="UTG35" s="13"/>
      <c r="UTH35" s="13"/>
      <c r="UTI35" s="13"/>
      <c r="UTJ35" s="13"/>
      <c r="UTK35" s="13"/>
      <c r="UTL35" s="13"/>
      <c r="UTM35" s="13"/>
      <c r="UTN35" s="13"/>
      <c r="UTO35" s="13"/>
      <c r="UTP35" s="13"/>
      <c r="UTQ35" s="13"/>
      <c r="UTR35" s="13"/>
      <c r="UTS35" s="13"/>
      <c r="UTT35" s="13"/>
      <c r="UTU35" s="13"/>
      <c r="UTV35" s="13"/>
      <c r="UTW35" s="13"/>
      <c r="UTX35" s="13"/>
      <c r="UTY35" s="13"/>
      <c r="UTZ35" s="13"/>
      <c r="UUA35" s="13"/>
      <c r="UUB35" s="13"/>
      <c r="UUC35" s="13"/>
      <c r="UUD35" s="13"/>
      <c r="UUE35" s="13"/>
      <c r="UUF35" s="13"/>
      <c r="UUG35" s="13"/>
      <c r="UUH35" s="13"/>
      <c r="UUI35" s="13"/>
      <c r="UUJ35" s="13"/>
      <c r="UUK35" s="13"/>
      <c r="UUL35" s="13"/>
      <c r="UUM35" s="13"/>
      <c r="UUN35" s="13"/>
      <c r="UUO35" s="13"/>
      <c r="UUP35" s="13"/>
      <c r="UUQ35" s="13"/>
      <c r="UUR35" s="13"/>
      <c r="UUS35" s="13"/>
      <c r="UUT35" s="13"/>
      <c r="UUU35" s="13"/>
      <c r="UUV35" s="13"/>
      <c r="UUW35" s="13"/>
      <c r="UUX35" s="13"/>
      <c r="UUY35" s="13"/>
      <c r="UUZ35" s="13"/>
      <c r="UVA35" s="13"/>
      <c r="UVB35" s="13"/>
      <c r="UVC35" s="13"/>
      <c r="UVD35" s="13"/>
      <c r="UVE35" s="13"/>
      <c r="UVF35" s="13"/>
      <c r="UVG35" s="13"/>
      <c r="UVH35" s="13"/>
      <c r="UVI35" s="13"/>
      <c r="UVJ35" s="13"/>
      <c r="UVK35" s="13"/>
      <c r="UVL35" s="13"/>
      <c r="UVM35" s="13"/>
      <c r="UVN35" s="13"/>
      <c r="UVO35" s="13"/>
      <c r="UVP35" s="13"/>
      <c r="UVQ35" s="13"/>
      <c r="UVR35" s="13"/>
      <c r="UVS35" s="13"/>
      <c r="UVT35" s="13"/>
      <c r="UVU35" s="13"/>
      <c r="UVV35" s="13"/>
      <c r="UVW35" s="13"/>
      <c r="UVX35" s="13"/>
      <c r="UVY35" s="13"/>
      <c r="UVZ35" s="13"/>
      <c r="UWA35" s="13"/>
      <c r="UWB35" s="13"/>
      <c r="UWC35" s="13"/>
      <c r="UWD35" s="13"/>
      <c r="UWE35" s="13"/>
      <c r="UWF35" s="13"/>
      <c r="UWG35" s="13"/>
      <c r="UWH35" s="13"/>
      <c r="UWI35" s="13"/>
      <c r="UWJ35" s="13"/>
      <c r="UWK35" s="13"/>
      <c r="UWL35" s="13"/>
      <c r="UWM35" s="13"/>
      <c r="UWN35" s="13"/>
      <c r="UWO35" s="13"/>
      <c r="UWP35" s="13"/>
      <c r="UWQ35" s="13"/>
      <c r="UWR35" s="13"/>
      <c r="UWS35" s="13"/>
      <c r="UWT35" s="13"/>
      <c r="UWU35" s="13"/>
      <c r="UWV35" s="13"/>
      <c r="UWW35" s="13"/>
      <c r="UWX35" s="13"/>
      <c r="UWY35" s="13"/>
      <c r="UWZ35" s="13"/>
      <c r="UXA35" s="13"/>
      <c r="UXB35" s="13"/>
      <c r="UXC35" s="13"/>
      <c r="UXD35" s="13"/>
      <c r="UXE35" s="13"/>
      <c r="UXF35" s="13"/>
      <c r="UXG35" s="13"/>
      <c r="UXH35" s="13"/>
      <c r="UXI35" s="13"/>
      <c r="UXJ35" s="13"/>
      <c r="UXK35" s="13"/>
      <c r="UXL35" s="13"/>
      <c r="UXM35" s="13"/>
      <c r="UXN35" s="13"/>
      <c r="UXO35" s="13"/>
      <c r="UXP35" s="13"/>
      <c r="UXQ35" s="13"/>
      <c r="UXR35" s="13"/>
      <c r="UXS35" s="13"/>
      <c r="UXT35" s="13"/>
      <c r="UXU35" s="13"/>
      <c r="UXV35" s="13"/>
      <c r="UXW35" s="13"/>
      <c r="UXX35" s="13"/>
      <c r="UXY35" s="13"/>
      <c r="UXZ35" s="13"/>
      <c r="UYA35" s="13"/>
      <c r="UYB35" s="13"/>
      <c r="UYC35" s="13"/>
      <c r="UYD35" s="13"/>
      <c r="UYE35" s="13"/>
      <c r="UYF35" s="13"/>
      <c r="UYG35" s="13"/>
      <c r="UYH35" s="13"/>
      <c r="UYI35" s="13"/>
      <c r="UYJ35" s="13"/>
      <c r="UYK35" s="13"/>
      <c r="UYL35" s="13"/>
      <c r="UYM35" s="13"/>
      <c r="UYN35" s="13"/>
      <c r="UYO35" s="13"/>
      <c r="UYP35" s="13"/>
      <c r="UYQ35" s="13"/>
      <c r="UYR35" s="13"/>
      <c r="UYS35" s="13"/>
      <c r="UYT35" s="13"/>
      <c r="UYU35" s="13"/>
      <c r="UYV35" s="13"/>
      <c r="UYW35" s="13"/>
      <c r="UYX35" s="13"/>
      <c r="UYY35" s="13"/>
      <c r="UYZ35" s="13"/>
      <c r="UZA35" s="13"/>
      <c r="UZB35" s="13"/>
      <c r="UZC35" s="13"/>
      <c r="UZD35" s="13"/>
      <c r="UZE35" s="13"/>
      <c r="UZF35" s="13"/>
      <c r="UZG35" s="13"/>
      <c r="UZH35" s="13"/>
      <c r="UZI35" s="13"/>
      <c r="UZJ35" s="13"/>
      <c r="UZK35" s="13"/>
      <c r="UZL35" s="13"/>
      <c r="UZM35" s="13"/>
      <c r="UZN35" s="13"/>
      <c r="UZO35" s="13"/>
      <c r="UZP35" s="13"/>
      <c r="UZQ35" s="13"/>
      <c r="UZR35" s="13"/>
      <c r="UZS35" s="13"/>
      <c r="UZT35" s="13"/>
      <c r="UZU35" s="13"/>
      <c r="UZV35" s="13"/>
      <c r="UZW35" s="13"/>
      <c r="UZX35" s="13"/>
      <c r="UZY35" s="13"/>
      <c r="UZZ35" s="13"/>
      <c r="VAA35" s="13"/>
      <c r="VAB35" s="13"/>
      <c r="VAC35" s="13"/>
      <c r="VAD35" s="13"/>
      <c r="VAE35" s="13"/>
      <c r="VAF35" s="13"/>
      <c r="VAG35" s="13"/>
      <c r="VAH35" s="13"/>
      <c r="VAI35" s="13"/>
      <c r="VAJ35" s="13"/>
      <c r="VAK35" s="13"/>
      <c r="VAL35" s="13"/>
      <c r="VAM35" s="13"/>
      <c r="VAN35" s="13"/>
      <c r="VAO35" s="13"/>
      <c r="VAP35" s="13"/>
      <c r="VAQ35" s="13"/>
      <c r="VAR35" s="13"/>
      <c r="VAS35" s="13"/>
      <c r="VAT35" s="13"/>
      <c r="VAU35" s="13"/>
      <c r="VAV35" s="13"/>
      <c r="VAW35" s="13"/>
      <c r="VAX35" s="13"/>
      <c r="VAY35" s="13"/>
      <c r="VAZ35" s="13"/>
      <c r="VBA35" s="13"/>
      <c r="VBB35" s="13"/>
      <c r="VBC35" s="13"/>
      <c r="VBD35" s="13"/>
      <c r="VBE35" s="13"/>
      <c r="VBF35" s="13"/>
      <c r="VBG35" s="13"/>
      <c r="VBH35" s="13"/>
      <c r="VBI35" s="13"/>
      <c r="VBJ35" s="13"/>
      <c r="VBK35" s="13"/>
      <c r="VBL35" s="13"/>
      <c r="VBM35" s="13"/>
      <c r="VBN35" s="13"/>
      <c r="VBO35" s="13"/>
      <c r="VBP35" s="13"/>
      <c r="VBQ35" s="13"/>
      <c r="VBR35" s="13"/>
      <c r="VBS35" s="13"/>
      <c r="VBT35" s="13"/>
      <c r="VBU35" s="13"/>
      <c r="VBV35" s="13"/>
      <c r="VBW35" s="13"/>
      <c r="VBX35" s="13"/>
      <c r="VBY35" s="13"/>
      <c r="VBZ35" s="13"/>
      <c r="VCA35" s="13"/>
      <c r="VCB35" s="13"/>
      <c r="VCC35" s="13"/>
      <c r="VCD35" s="13"/>
      <c r="VCE35" s="13"/>
      <c r="VCF35" s="13"/>
      <c r="VCG35" s="13"/>
      <c r="VCH35" s="13"/>
      <c r="VCI35" s="13"/>
      <c r="VCJ35" s="13"/>
      <c r="VCK35" s="13"/>
      <c r="VCL35" s="13"/>
      <c r="VCM35" s="13"/>
      <c r="VCN35" s="13"/>
      <c r="VCO35" s="13"/>
      <c r="VCP35" s="13"/>
      <c r="VCQ35" s="13"/>
      <c r="VCR35" s="13"/>
      <c r="VCS35" s="13"/>
      <c r="VCT35" s="13"/>
      <c r="VCU35" s="13"/>
      <c r="VCV35" s="13"/>
      <c r="VCW35" s="13"/>
      <c r="VCX35" s="13"/>
      <c r="VCY35" s="13"/>
      <c r="VCZ35" s="13"/>
      <c r="VDA35" s="13"/>
      <c r="VDB35" s="13"/>
      <c r="VDC35" s="13"/>
      <c r="VDD35" s="13"/>
      <c r="VDE35" s="13"/>
      <c r="VDF35" s="13"/>
      <c r="VDG35" s="13"/>
      <c r="VDH35" s="13"/>
      <c r="VDI35" s="13"/>
      <c r="VDJ35" s="13"/>
      <c r="VDK35" s="13"/>
      <c r="VDL35" s="13"/>
      <c r="VDM35" s="13"/>
      <c r="VDN35" s="13"/>
      <c r="VDO35" s="13"/>
      <c r="VDP35" s="13"/>
      <c r="VDQ35" s="13"/>
      <c r="VDR35" s="13"/>
      <c r="VDS35" s="13"/>
      <c r="VDT35" s="13"/>
      <c r="VDU35" s="13"/>
      <c r="VDV35" s="13"/>
      <c r="VDW35" s="13"/>
      <c r="VDX35" s="13"/>
      <c r="VDY35" s="13"/>
      <c r="VDZ35" s="13"/>
      <c r="VEA35" s="13"/>
      <c r="VEB35" s="13"/>
      <c r="VEC35" s="13"/>
      <c r="VED35" s="13"/>
      <c r="VEE35" s="13"/>
      <c r="VEF35" s="13"/>
      <c r="VEG35" s="13"/>
      <c r="VEH35" s="13"/>
      <c r="VEI35" s="13"/>
      <c r="VEJ35" s="13"/>
      <c r="VEK35" s="13"/>
      <c r="VEL35" s="13"/>
      <c r="VEM35" s="13"/>
      <c r="VEN35" s="13"/>
      <c r="VEO35" s="13"/>
      <c r="VEP35" s="13"/>
      <c r="VEQ35" s="13"/>
      <c r="VER35" s="13"/>
      <c r="VES35" s="13"/>
      <c r="VET35" s="13"/>
      <c r="VEU35" s="13"/>
      <c r="VEV35" s="13"/>
      <c r="VEW35" s="13"/>
      <c r="VEX35" s="13"/>
      <c r="VEY35" s="13"/>
      <c r="VEZ35" s="13"/>
      <c r="VFA35" s="13"/>
      <c r="VFB35" s="13"/>
      <c r="VFC35" s="13"/>
      <c r="VFD35" s="13"/>
      <c r="VFE35" s="13"/>
      <c r="VFF35" s="13"/>
      <c r="VFG35" s="13"/>
      <c r="VFH35" s="13"/>
      <c r="VFI35" s="13"/>
      <c r="VFJ35" s="13"/>
      <c r="VFK35" s="13"/>
      <c r="VFL35" s="13"/>
      <c r="VFM35" s="13"/>
      <c r="VFN35" s="13"/>
      <c r="VFO35" s="13"/>
      <c r="VFP35" s="13"/>
      <c r="VFQ35" s="13"/>
      <c r="VFR35" s="13"/>
      <c r="VFS35" s="13"/>
      <c r="VFT35" s="13"/>
      <c r="VFU35" s="13"/>
      <c r="VFV35" s="13"/>
      <c r="VFW35" s="13"/>
      <c r="VFX35" s="13"/>
      <c r="VFY35" s="13"/>
      <c r="VFZ35" s="13"/>
      <c r="VGA35" s="13"/>
      <c r="VGB35" s="13"/>
      <c r="VGC35" s="13"/>
      <c r="VGD35" s="13"/>
      <c r="VGE35" s="13"/>
      <c r="VGF35" s="13"/>
      <c r="VGG35" s="13"/>
      <c r="VGH35" s="13"/>
      <c r="VGI35" s="13"/>
      <c r="VGJ35" s="13"/>
      <c r="VGK35" s="13"/>
      <c r="VGL35" s="13"/>
      <c r="VGM35" s="13"/>
      <c r="VGN35" s="13"/>
      <c r="VGO35" s="13"/>
      <c r="VGP35" s="13"/>
      <c r="VGQ35" s="13"/>
      <c r="VGR35" s="13"/>
      <c r="VGS35" s="13"/>
      <c r="VGT35" s="13"/>
      <c r="VGU35" s="13"/>
      <c r="VGV35" s="13"/>
      <c r="VGW35" s="13"/>
      <c r="VGX35" s="13"/>
      <c r="VGY35" s="13"/>
      <c r="VGZ35" s="13"/>
      <c r="VHA35" s="13"/>
      <c r="VHB35" s="13"/>
      <c r="VHC35" s="13"/>
      <c r="VHD35" s="13"/>
      <c r="VHE35" s="13"/>
      <c r="VHF35" s="13"/>
      <c r="VHG35" s="13"/>
      <c r="VHH35" s="13"/>
      <c r="VHI35" s="13"/>
      <c r="VHJ35" s="13"/>
      <c r="VHK35" s="13"/>
      <c r="VHL35" s="13"/>
      <c r="VHM35" s="13"/>
      <c r="VHN35" s="13"/>
      <c r="VHO35" s="13"/>
      <c r="VHP35" s="13"/>
      <c r="VHQ35" s="13"/>
      <c r="VHR35" s="13"/>
      <c r="VHS35" s="13"/>
      <c r="VHT35" s="13"/>
      <c r="VHU35" s="13"/>
      <c r="VHV35" s="13"/>
      <c r="VHW35" s="13"/>
      <c r="VHX35" s="13"/>
      <c r="VHY35" s="13"/>
      <c r="VHZ35" s="13"/>
      <c r="VIA35" s="13"/>
      <c r="VIB35" s="13"/>
      <c r="VIC35" s="13"/>
      <c r="VID35" s="13"/>
      <c r="VIE35" s="13"/>
      <c r="VIF35" s="13"/>
      <c r="VIG35" s="13"/>
      <c r="VIH35" s="13"/>
      <c r="VII35" s="13"/>
      <c r="VIJ35" s="13"/>
      <c r="VIK35" s="13"/>
      <c r="VIL35" s="13"/>
      <c r="VIM35" s="13"/>
      <c r="VIN35" s="13"/>
      <c r="VIO35" s="13"/>
      <c r="VIP35" s="13"/>
      <c r="VIQ35" s="13"/>
      <c r="VIR35" s="13"/>
      <c r="VIS35" s="13"/>
      <c r="VIT35" s="13"/>
      <c r="VIU35" s="13"/>
      <c r="VIV35" s="13"/>
      <c r="VIW35" s="13"/>
      <c r="VIX35" s="13"/>
      <c r="VIY35" s="13"/>
      <c r="VIZ35" s="13"/>
      <c r="VJA35" s="13"/>
      <c r="VJB35" s="13"/>
      <c r="VJC35" s="13"/>
      <c r="VJD35" s="13"/>
      <c r="VJE35" s="13"/>
      <c r="VJF35" s="13"/>
      <c r="VJG35" s="13"/>
      <c r="VJH35" s="13"/>
      <c r="VJI35" s="13"/>
      <c r="VJJ35" s="13"/>
      <c r="VJK35" s="13"/>
      <c r="VJL35" s="13"/>
      <c r="VJM35" s="13"/>
      <c r="VJN35" s="13"/>
      <c r="VJO35" s="13"/>
      <c r="VJP35" s="13"/>
      <c r="VJQ35" s="13"/>
      <c r="VJR35" s="13"/>
      <c r="VJS35" s="13"/>
      <c r="VJT35" s="13"/>
      <c r="VJU35" s="13"/>
      <c r="VJV35" s="13"/>
      <c r="VJW35" s="13"/>
      <c r="VJX35" s="13"/>
      <c r="VJY35" s="13"/>
      <c r="VJZ35" s="13"/>
      <c r="VKA35" s="13"/>
      <c r="VKB35" s="13"/>
      <c r="VKC35" s="13"/>
      <c r="VKD35" s="13"/>
      <c r="VKE35" s="13"/>
      <c r="VKF35" s="13"/>
      <c r="VKG35" s="13"/>
      <c r="VKH35" s="13"/>
      <c r="VKI35" s="13"/>
      <c r="VKJ35" s="13"/>
      <c r="VKK35" s="13"/>
      <c r="VKL35" s="13"/>
      <c r="VKM35" s="13"/>
      <c r="VKN35" s="13"/>
      <c r="VKO35" s="13"/>
      <c r="VKP35" s="13"/>
      <c r="VKQ35" s="13"/>
      <c r="VKR35" s="13"/>
      <c r="VKS35" s="13"/>
      <c r="VKT35" s="13"/>
      <c r="VKU35" s="13"/>
      <c r="VKV35" s="13"/>
      <c r="VKW35" s="13"/>
      <c r="VKX35" s="13"/>
      <c r="VKY35" s="13"/>
      <c r="VKZ35" s="13"/>
      <c r="VLA35" s="13"/>
      <c r="VLB35" s="13"/>
      <c r="VLC35" s="13"/>
      <c r="VLD35" s="13"/>
      <c r="VLE35" s="13"/>
      <c r="VLF35" s="13"/>
      <c r="VLG35" s="13"/>
      <c r="VLH35" s="13"/>
      <c r="VLI35" s="13"/>
      <c r="VLJ35" s="13"/>
      <c r="VLK35" s="13"/>
      <c r="VLL35" s="13"/>
      <c r="VLM35" s="13"/>
      <c r="VLN35" s="13"/>
      <c r="VLO35" s="13"/>
      <c r="VLP35" s="13"/>
      <c r="VLQ35" s="13"/>
      <c r="VLR35" s="13"/>
      <c r="VLS35" s="13"/>
      <c r="VLT35" s="13"/>
      <c r="VLU35" s="13"/>
      <c r="VLV35" s="13"/>
      <c r="VLW35" s="13"/>
      <c r="VLX35" s="13"/>
      <c r="VLY35" s="13"/>
      <c r="VLZ35" s="13"/>
      <c r="VMA35" s="13"/>
      <c r="VMB35" s="13"/>
      <c r="VMC35" s="13"/>
      <c r="VMD35" s="13"/>
      <c r="VME35" s="13"/>
      <c r="VMF35" s="13"/>
      <c r="VMG35" s="13"/>
      <c r="VMH35" s="13"/>
      <c r="VMI35" s="13"/>
      <c r="VMJ35" s="13"/>
      <c r="VMK35" s="13"/>
      <c r="VML35" s="13"/>
      <c r="VMM35" s="13"/>
      <c r="VMN35" s="13"/>
      <c r="VMO35" s="13"/>
      <c r="VMP35" s="13"/>
      <c r="VMQ35" s="13"/>
      <c r="VMR35" s="13"/>
      <c r="VMS35" s="13"/>
      <c r="VMT35" s="13"/>
      <c r="VMU35" s="13"/>
      <c r="VMV35" s="13"/>
      <c r="VMW35" s="13"/>
      <c r="VMX35" s="13"/>
      <c r="VMY35" s="13"/>
      <c r="VMZ35" s="13"/>
      <c r="VNA35" s="13"/>
      <c r="VNB35" s="13"/>
      <c r="VNC35" s="13"/>
      <c r="VND35" s="13"/>
      <c r="VNE35" s="13"/>
      <c r="VNF35" s="13"/>
      <c r="VNG35" s="13"/>
      <c r="VNH35" s="13"/>
      <c r="VNI35" s="13"/>
      <c r="VNJ35" s="13"/>
      <c r="VNK35" s="13"/>
      <c r="VNL35" s="13"/>
      <c r="VNM35" s="13"/>
      <c r="VNN35" s="13"/>
      <c r="VNO35" s="13"/>
      <c r="VNP35" s="13"/>
      <c r="VNQ35" s="13"/>
      <c r="VNR35" s="13"/>
      <c r="VNS35" s="13"/>
      <c r="VNT35" s="13"/>
      <c r="VNU35" s="13"/>
      <c r="VNV35" s="13"/>
      <c r="VNW35" s="13"/>
      <c r="VNX35" s="13"/>
      <c r="VNY35" s="13"/>
      <c r="VNZ35" s="13"/>
      <c r="VOA35" s="13"/>
      <c r="VOB35" s="13"/>
      <c r="VOC35" s="13"/>
      <c r="VOD35" s="13"/>
      <c r="VOE35" s="13"/>
      <c r="VOF35" s="13"/>
      <c r="VOG35" s="13"/>
      <c r="VOH35" s="13"/>
      <c r="VOI35" s="13"/>
      <c r="VOJ35" s="13"/>
      <c r="VOK35" s="13"/>
      <c r="VOL35" s="13"/>
      <c r="VOM35" s="13"/>
      <c r="VON35" s="13"/>
      <c r="VOO35" s="13"/>
      <c r="VOP35" s="13"/>
      <c r="VOQ35" s="13"/>
      <c r="VOR35" s="13"/>
      <c r="VOS35" s="13"/>
      <c r="VOT35" s="13"/>
      <c r="VOU35" s="13"/>
      <c r="VOV35" s="13"/>
      <c r="VOW35" s="13"/>
      <c r="VOX35" s="13"/>
      <c r="VOY35" s="13"/>
      <c r="VOZ35" s="13"/>
      <c r="VPA35" s="13"/>
      <c r="VPB35" s="13"/>
      <c r="VPC35" s="13"/>
      <c r="VPD35" s="13"/>
      <c r="VPE35" s="13"/>
      <c r="VPF35" s="13"/>
      <c r="VPG35" s="13"/>
      <c r="VPH35" s="13"/>
      <c r="VPI35" s="13"/>
      <c r="VPJ35" s="13"/>
      <c r="VPK35" s="13"/>
      <c r="VPL35" s="13"/>
      <c r="VPM35" s="13"/>
      <c r="VPN35" s="13"/>
      <c r="VPO35" s="13"/>
      <c r="VPP35" s="13"/>
      <c r="VPQ35" s="13"/>
      <c r="VPR35" s="13"/>
      <c r="VPS35" s="13"/>
      <c r="VPT35" s="13"/>
      <c r="VPU35" s="13"/>
      <c r="VPV35" s="13"/>
      <c r="VPW35" s="13"/>
      <c r="VPX35" s="13"/>
      <c r="VPY35" s="13"/>
      <c r="VPZ35" s="13"/>
      <c r="VQA35" s="13"/>
      <c r="VQB35" s="13"/>
      <c r="VQC35" s="13"/>
      <c r="VQD35" s="13"/>
      <c r="VQE35" s="13"/>
      <c r="VQF35" s="13"/>
      <c r="VQG35" s="13"/>
      <c r="VQH35" s="13"/>
      <c r="VQI35" s="13"/>
      <c r="VQJ35" s="13"/>
      <c r="VQK35" s="13"/>
      <c r="VQL35" s="13"/>
      <c r="VQM35" s="13"/>
      <c r="VQN35" s="13"/>
      <c r="VQO35" s="13"/>
      <c r="VQP35" s="13"/>
      <c r="VQQ35" s="13"/>
      <c r="VQR35" s="13"/>
      <c r="VQS35" s="13"/>
      <c r="VQT35" s="13"/>
      <c r="VQU35" s="13"/>
      <c r="VQV35" s="13"/>
      <c r="VQW35" s="13"/>
      <c r="VQX35" s="13"/>
      <c r="VQY35" s="13"/>
      <c r="VQZ35" s="13"/>
      <c r="VRA35" s="13"/>
      <c r="VRB35" s="13"/>
      <c r="VRC35" s="13"/>
      <c r="VRD35" s="13"/>
      <c r="VRE35" s="13"/>
      <c r="VRF35" s="13"/>
      <c r="VRG35" s="13"/>
      <c r="VRH35" s="13"/>
      <c r="VRI35" s="13"/>
      <c r="VRJ35" s="13"/>
      <c r="VRK35" s="13"/>
      <c r="VRL35" s="13"/>
      <c r="VRM35" s="13"/>
      <c r="VRN35" s="13"/>
      <c r="VRO35" s="13"/>
      <c r="VRP35" s="13"/>
      <c r="VRQ35" s="13"/>
      <c r="VRR35" s="13"/>
      <c r="VRS35" s="13"/>
      <c r="VRT35" s="13"/>
      <c r="VRU35" s="13"/>
      <c r="VRV35" s="13"/>
      <c r="VRW35" s="13"/>
      <c r="VRX35" s="13"/>
      <c r="VRY35" s="13"/>
      <c r="VRZ35" s="13"/>
      <c r="VSA35" s="13"/>
      <c r="VSB35" s="13"/>
      <c r="VSC35" s="13"/>
      <c r="VSD35" s="13"/>
      <c r="VSE35" s="13"/>
      <c r="VSF35" s="13"/>
      <c r="VSG35" s="13"/>
      <c r="VSH35" s="13"/>
      <c r="VSI35" s="13"/>
      <c r="VSJ35" s="13"/>
      <c r="VSK35" s="13"/>
      <c r="VSL35" s="13"/>
      <c r="VSM35" s="13"/>
      <c r="VSN35" s="13"/>
      <c r="VSO35" s="13"/>
      <c r="VSP35" s="13"/>
      <c r="VSQ35" s="13"/>
      <c r="VSR35" s="13"/>
      <c r="VSS35" s="13"/>
      <c r="VST35" s="13"/>
      <c r="VSU35" s="13"/>
      <c r="VSV35" s="13"/>
      <c r="VSW35" s="13"/>
      <c r="VSX35" s="13"/>
      <c r="VSY35" s="13"/>
      <c r="VSZ35" s="13"/>
      <c r="VTA35" s="13"/>
      <c r="VTB35" s="13"/>
      <c r="VTC35" s="13"/>
      <c r="VTD35" s="13"/>
      <c r="VTE35" s="13"/>
      <c r="VTF35" s="13"/>
      <c r="VTG35" s="13"/>
      <c r="VTH35" s="13"/>
      <c r="VTI35" s="13"/>
      <c r="VTJ35" s="13"/>
      <c r="VTK35" s="13"/>
      <c r="VTL35" s="13"/>
      <c r="VTM35" s="13"/>
      <c r="VTN35" s="13"/>
      <c r="VTO35" s="13"/>
      <c r="VTP35" s="13"/>
      <c r="VTQ35" s="13"/>
      <c r="VTR35" s="13"/>
      <c r="VTS35" s="13"/>
      <c r="VTT35" s="13"/>
      <c r="VTU35" s="13"/>
      <c r="VTV35" s="13"/>
      <c r="VTW35" s="13"/>
      <c r="VTX35" s="13"/>
      <c r="VTY35" s="13"/>
      <c r="VTZ35" s="13"/>
      <c r="VUA35" s="13"/>
      <c r="VUB35" s="13"/>
      <c r="VUC35" s="13"/>
      <c r="VUD35" s="13"/>
      <c r="VUE35" s="13"/>
      <c r="VUF35" s="13"/>
      <c r="VUG35" s="13"/>
      <c r="VUH35" s="13"/>
      <c r="VUI35" s="13"/>
      <c r="VUJ35" s="13"/>
      <c r="VUK35" s="13"/>
      <c r="VUL35" s="13"/>
      <c r="VUM35" s="13"/>
      <c r="VUN35" s="13"/>
      <c r="VUO35" s="13"/>
      <c r="VUP35" s="13"/>
      <c r="VUQ35" s="13"/>
      <c r="VUR35" s="13"/>
      <c r="VUS35" s="13"/>
      <c r="VUT35" s="13"/>
      <c r="VUU35" s="13"/>
      <c r="VUV35" s="13"/>
      <c r="VUW35" s="13"/>
      <c r="VUX35" s="13"/>
      <c r="VUY35" s="13"/>
      <c r="VUZ35" s="13"/>
      <c r="VVA35" s="13"/>
      <c r="VVB35" s="13"/>
      <c r="VVC35" s="13"/>
      <c r="VVD35" s="13"/>
      <c r="VVE35" s="13"/>
      <c r="VVF35" s="13"/>
      <c r="VVG35" s="13"/>
      <c r="VVH35" s="13"/>
      <c r="VVI35" s="13"/>
      <c r="VVJ35" s="13"/>
      <c r="VVK35" s="13"/>
      <c r="VVL35" s="13"/>
      <c r="VVM35" s="13"/>
      <c r="VVN35" s="13"/>
      <c r="VVO35" s="13"/>
      <c r="VVP35" s="13"/>
      <c r="VVQ35" s="13"/>
      <c r="VVR35" s="13"/>
      <c r="VVS35" s="13"/>
      <c r="VVT35" s="13"/>
      <c r="VVU35" s="13"/>
      <c r="VVV35" s="13"/>
      <c r="VVW35" s="13"/>
      <c r="VVX35" s="13"/>
      <c r="VVY35" s="13"/>
      <c r="VVZ35" s="13"/>
      <c r="VWA35" s="13"/>
      <c r="VWB35" s="13"/>
      <c r="VWC35" s="13"/>
      <c r="VWD35" s="13"/>
      <c r="VWE35" s="13"/>
      <c r="VWF35" s="13"/>
      <c r="VWG35" s="13"/>
      <c r="VWH35" s="13"/>
      <c r="VWI35" s="13"/>
      <c r="VWJ35" s="13"/>
      <c r="VWK35" s="13"/>
      <c r="VWL35" s="13"/>
      <c r="VWM35" s="13"/>
      <c r="VWN35" s="13"/>
      <c r="VWO35" s="13"/>
      <c r="VWP35" s="13"/>
      <c r="VWQ35" s="13"/>
      <c r="VWR35" s="13"/>
      <c r="VWS35" s="13"/>
      <c r="VWT35" s="13"/>
      <c r="VWU35" s="13"/>
      <c r="VWV35" s="13"/>
      <c r="VWW35" s="13"/>
      <c r="VWX35" s="13"/>
      <c r="VWY35" s="13"/>
      <c r="VWZ35" s="13"/>
      <c r="VXA35" s="13"/>
      <c r="VXB35" s="13"/>
      <c r="VXC35" s="13"/>
      <c r="VXD35" s="13"/>
      <c r="VXE35" s="13"/>
      <c r="VXF35" s="13"/>
      <c r="VXG35" s="13"/>
      <c r="VXH35" s="13"/>
      <c r="VXI35" s="13"/>
      <c r="VXJ35" s="13"/>
      <c r="VXK35" s="13"/>
      <c r="VXL35" s="13"/>
      <c r="VXM35" s="13"/>
      <c r="VXN35" s="13"/>
      <c r="VXO35" s="13"/>
      <c r="VXP35" s="13"/>
      <c r="VXQ35" s="13"/>
      <c r="VXR35" s="13"/>
      <c r="VXS35" s="13"/>
      <c r="VXT35" s="13"/>
      <c r="VXU35" s="13"/>
      <c r="VXV35" s="13"/>
      <c r="VXW35" s="13"/>
      <c r="VXX35" s="13"/>
      <c r="VXY35" s="13"/>
      <c r="VXZ35" s="13"/>
      <c r="VYA35" s="13"/>
      <c r="VYB35" s="13"/>
      <c r="VYC35" s="13"/>
      <c r="VYD35" s="13"/>
      <c r="VYE35" s="13"/>
      <c r="VYF35" s="13"/>
      <c r="VYG35" s="13"/>
      <c r="VYH35" s="13"/>
      <c r="VYI35" s="13"/>
      <c r="VYJ35" s="13"/>
      <c r="VYK35" s="13"/>
      <c r="VYL35" s="13"/>
      <c r="VYM35" s="13"/>
      <c r="VYN35" s="13"/>
      <c r="VYO35" s="13"/>
      <c r="VYP35" s="13"/>
      <c r="VYQ35" s="13"/>
      <c r="VYR35" s="13"/>
      <c r="VYS35" s="13"/>
      <c r="VYT35" s="13"/>
      <c r="VYU35" s="13"/>
      <c r="VYV35" s="13"/>
      <c r="VYW35" s="13"/>
      <c r="VYX35" s="13"/>
      <c r="VYY35" s="13"/>
      <c r="VYZ35" s="13"/>
      <c r="VZA35" s="13"/>
      <c r="VZB35" s="13"/>
      <c r="VZC35" s="13"/>
      <c r="VZD35" s="13"/>
      <c r="VZE35" s="13"/>
      <c r="VZF35" s="13"/>
      <c r="VZG35" s="13"/>
      <c r="VZH35" s="13"/>
      <c r="VZI35" s="13"/>
      <c r="VZJ35" s="13"/>
      <c r="VZK35" s="13"/>
      <c r="VZL35" s="13"/>
      <c r="VZM35" s="13"/>
      <c r="VZN35" s="13"/>
      <c r="VZO35" s="13"/>
      <c r="VZP35" s="13"/>
      <c r="VZQ35" s="13"/>
      <c r="VZR35" s="13"/>
      <c r="VZS35" s="13"/>
      <c r="VZT35" s="13"/>
      <c r="VZU35" s="13"/>
      <c r="VZV35" s="13"/>
      <c r="VZW35" s="13"/>
      <c r="VZX35" s="13"/>
      <c r="VZY35" s="13"/>
      <c r="VZZ35" s="13"/>
      <c r="WAA35" s="13"/>
      <c r="WAB35" s="13"/>
      <c r="WAC35" s="13"/>
      <c r="WAD35" s="13"/>
      <c r="WAE35" s="13"/>
      <c r="WAF35" s="13"/>
      <c r="WAG35" s="13"/>
      <c r="WAH35" s="13"/>
      <c r="WAI35" s="13"/>
      <c r="WAJ35" s="13"/>
      <c r="WAK35" s="13"/>
      <c r="WAL35" s="13"/>
      <c r="WAM35" s="13"/>
      <c r="WAN35" s="13"/>
      <c r="WAO35" s="13"/>
      <c r="WAP35" s="13"/>
      <c r="WAQ35" s="13"/>
      <c r="WAR35" s="13"/>
      <c r="WAS35" s="13"/>
      <c r="WAT35" s="13"/>
      <c r="WAU35" s="13"/>
      <c r="WAV35" s="13"/>
      <c r="WAW35" s="13"/>
      <c r="WAX35" s="13"/>
      <c r="WAY35" s="13"/>
      <c r="WAZ35" s="13"/>
      <c r="WBA35" s="13"/>
      <c r="WBB35" s="13"/>
      <c r="WBC35" s="13"/>
      <c r="WBD35" s="13"/>
      <c r="WBE35" s="13"/>
      <c r="WBF35" s="13"/>
      <c r="WBG35" s="13"/>
      <c r="WBH35" s="13"/>
      <c r="WBI35" s="13"/>
      <c r="WBJ35" s="13"/>
      <c r="WBK35" s="13"/>
      <c r="WBL35" s="13"/>
      <c r="WBM35" s="13"/>
      <c r="WBN35" s="13"/>
      <c r="WBO35" s="13"/>
      <c r="WBP35" s="13"/>
      <c r="WBQ35" s="13"/>
      <c r="WBR35" s="13"/>
      <c r="WBS35" s="13"/>
      <c r="WBT35" s="13"/>
      <c r="WBU35" s="13"/>
      <c r="WBV35" s="13"/>
      <c r="WBW35" s="13"/>
      <c r="WBX35" s="13"/>
      <c r="WBY35" s="13"/>
      <c r="WBZ35" s="13"/>
      <c r="WCA35" s="13"/>
      <c r="WCB35" s="13"/>
      <c r="WCC35" s="13"/>
      <c r="WCD35" s="13"/>
      <c r="WCE35" s="13"/>
      <c r="WCF35" s="13"/>
      <c r="WCG35" s="13"/>
      <c r="WCH35" s="13"/>
      <c r="WCI35" s="13"/>
      <c r="WCJ35" s="13"/>
      <c r="WCK35" s="13"/>
      <c r="WCL35" s="13"/>
      <c r="WCM35" s="13"/>
      <c r="WCN35" s="13"/>
      <c r="WCO35" s="13"/>
      <c r="WCP35" s="13"/>
      <c r="WCQ35" s="13"/>
      <c r="WCR35" s="13"/>
      <c r="WCS35" s="13"/>
      <c r="WCT35" s="13"/>
      <c r="WCU35" s="13"/>
      <c r="WCV35" s="13"/>
      <c r="WCW35" s="13"/>
      <c r="WCX35" s="13"/>
      <c r="WCY35" s="13"/>
      <c r="WCZ35" s="13"/>
      <c r="WDA35" s="13"/>
      <c r="WDB35" s="13"/>
      <c r="WDC35" s="13"/>
      <c r="WDD35" s="13"/>
      <c r="WDE35" s="13"/>
      <c r="WDF35" s="13"/>
      <c r="WDG35" s="13"/>
      <c r="WDH35" s="13"/>
      <c r="WDI35" s="13"/>
      <c r="WDJ35" s="13"/>
      <c r="WDK35" s="13"/>
      <c r="WDL35" s="13"/>
      <c r="WDM35" s="13"/>
      <c r="WDN35" s="13"/>
      <c r="WDO35" s="13"/>
      <c r="WDP35" s="13"/>
      <c r="WDQ35" s="13"/>
      <c r="WDR35" s="13"/>
      <c r="WDS35" s="13"/>
      <c r="WDT35" s="13"/>
      <c r="WDU35" s="13"/>
      <c r="WDV35" s="13"/>
      <c r="WDW35" s="13"/>
      <c r="WDX35" s="13"/>
      <c r="WDY35" s="13"/>
      <c r="WDZ35" s="13"/>
      <c r="WEA35" s="13"/>
      <c r="WEB35" s="13"/>
      <c r="WEC35" s="13"/>
      <c r="WED35" s="13"/>
      <c r="WEE35" s="13"/>
      <c r="WEF35" s="13"/>
      <c r="WEG35" s="13"/>
      <c r="WEH35" s="13"/>
      <c r="WEI35" s="13"/>
      <c r="WEJ35" s="13"/>
      <c r="WEK35" s="13"/>
      <c r="WEL35" s="13"/>
      <c r="WEM35" s="13"/>
      <c r="WEN35" s="13"/>
      <c r="WEO35" s="13"/>
      <c r="WEP35" s="13"/>
      <c r="WEQ35" s="13"/>
      <c r="WER35" s="13"/>
      <c r="WES35" s="13"/>
      <c r="WET35" s="13"/>
      <c r="WEU35" s="13"/>
      <c r="WEV35" s="13"/>
      <c r="WEW35" s="13"/>
      <c r="WEX35" s="13"/>
      <c r="WEY35" s="13"/>
      <c r="WEZ35" s="13"/>
      <c r="WFA35" s="13"/>
      <c r="WFB35" s="13"/>
      <c r="WFC35" s="13"/>
      <c r="WFD35" s="13"/>
      <c r="WFE35" s="13"/>
      <c r="WFF35" s="13"/>
      <c r="WFG35" s="13"/>
      <c r="WFH35" s="13"/>
      <c r="WFI35" s="13"/>
      <c r="WFJ35" s="13"/>
      <c r="WFK35" s="13"/>
      <c r="WFL35" s="13"/>
      <c r="WFM35" s="13"/>
      <c r="WFN35" s="13"/>
      <c r="WFO35" s="13"/>
      <c r="WFP35" s="13"/>
      <c r="WFQ35" s="13"/>
      <c r="WFR35" s="13"/>
      <c r="WFS35" s="13"/>
      <c r="WFT35" s="13"/>
      <c r="WFU35" s="13"/>
      <c r="WFV35" s="13"/>
      <c r="WFW35" s="13"/>
      <c r="WFX35" s="13"/>
      <c r="WFY35" s="13"/>
      <c r="WFZ35" s="13"/>
      <c r="WGA35" s="13"/>
      <c r="WGB35" s="13"/>
      <c r="WGC35" s="13"/>
      <c r="WGD35" s="13"/>
      <c r="WGE35" s="13"/>
      <c r="WGF35" s="13"/>
      <c r="WGG35" s="13"/>
      <c r="WGH35" s="13"/>
      <c r="WGI35" s="13"/>
      <c r="WGJ35" s="13"/>
      <c r="WGK35" s="13"/>
      <c r="WGL35" s="13"/>
      <c r="WGM35" s="13"/>
      <c r="WGN35" s="13"/>
      <c r="WGO35" s="13"/>
      <c r="WGP35" s="13"/>
      <c r="WGQ35" s="13"/>
      <c r="WGR35" s="13"/>
      <c r="WGS35" s="13"/>
      <c r="WGT35" s="13"/>
      <c r="WGU35" s="13"/>
      <c r="WGV35" s="13"/>
      <c r="WGW35" s="13"/>
      <c r="WGX35" s="13"/>
      <c r="WGY35" s="13"/>
      <c r="WGZ35" s="13"/>
      <c r="WHA35" s="13"/>
      <c r="WHB35" s="13"/>
      <c r="WHC35" s="13"/>
      <c r="WHD35" s="13"/>
      <c r="WHE35" s="13"/>
      <c r="WHF35" s="13"/>
      <c r="WHG35" s="13"/>
      <c r="WHH35" s="13"/>
      <c r="WHI35" s="13"/>
      <c r="WHJ35" s="13"/>
      <c r="WHK35" s="13"/>
      <c r="WHL35" s="13"/>
      <c r="WHM35" s="13"/>
      <c r="WHN35" s="13"/>
      <c r="WHO35" s="13"/>
      <c r="WHP35" s="13"/>
      <c r="WHQ35" s="13"/>
      <c r="WHR35" s="13"/>
      <c r="WHS35" s="13"/>
      <c r="WHT35" s="13"/>
      <c r="WHU35" s="13"/>
      <c r="WHV35" s="13"/>
      <c r="WHW35" s="13"/>
      <c r="WHX35" s="13"/>
      <c r="WHY35" s="13"/>
      <c r="WHZ35" s="13"/>
      <c r="WIA35" s="13"/>
      <c r="WIB35" s="13"/>
      <c r="WIC35" s="13"/>
      <c r="WID35" s="13"/>
      <c r="WIE35" s="13"/>
      <c r="WIF35" s="13"/>
      <c r="WIG35" s="13"/>
      <c r="WIH35" s="13"/>
      <c r="WII35" s="13"/>
      <c r="WIJ35" s="13"/>
      <c r="WIK35" s="13"/>
      <c r="WIL35" s="13"/>
      <c r="WIM35" s="13"/>
      <c r="WIN35" s="13"/>
      <c r="WIO35" s="13"/>
      <c r="WIP35" s="13"/>
      <c r="WIQ35" s="13"/>
      <c r="WIR35" s="13"/>
      <c r="WIS35" s="13"/>
      <c r="WIT35" s="13"/>
      <c r="WIU35" s="13"/>
      <c r="WIV35" s="13"/>
      <c r="WIW35" s="13"/>
      <c r="WIX35" s="13"/>
      <c r="WIY35" s="13"/>
      <c r="WIZ35" s="13"/>
      <c r="WJA35" s="13"/>
      <c r="WJB35" s="13"/>
      <c r="WJC35" s="13"/>
      <c r="WJD35" s="13"/>
      <c r="WJE35" s="13"/>
      <c r="WJF35" s="13"/>
      <c r="WJG35" s="13"/>
      <c r="WJH35" s="13"/>
      <c r="WJI35" s="13"/>
      <c r="WJJ35" s="13"/>
      <c r="WJK35" s="13"/>
      <c r="WJL35" s="13"/>
      <c r="WJM35" s="13"/>
      <c r="WJN35" s="13"/>
      <c r="WJO35" s="13"/>
      <c r="WJP35" s="13"/>
      <c r="WJQ35" s="13"/>
      <c r="WJR35" s="13"/>
      <c r="WJS35" s="13"/>
      <c r="WJT35" s="13"/>
      <c r="WJU35" s="13"/>
      <c r="WJV35" s="13"/>
      <c r="WJW35" s="13"/>
      <c r="WJX35" s="13"/>
      <c r="WJY35" s="13"/>
      <c r="WJZ35" s="13"/>
      <c r="WKA35" s="13"/>
      <c r="WKB35" s="13"/>
      <c r="WKC35" s="13"/>
      <c r="WKD35" s="13"/>
      <c r="WKE35" s="13"/>
      <c r="WKF35" s="13"/>
      <c r="WKG35" s="13"/>
      <c r="WKH35" s="13"/>
      <c r="WKI35" s="13"/>
      <c r="WKJ35" s="13"/>
      <c r="WKK35" s="13"/>
      <c r="WKL35" s="13"/>
      <c r="WKM35" s="13"/>
      <c r="WKN35" s="13"/>
      <c r="WKO35" s="13"/>
      <c r="WKP35" s="13"/>
      <c r="WKQ35" s="13"/>
      <c r="WKR35" s="13"/>
      <c r="WKS35" s="13"/>
      <c r="WKT35" s="13"/>
      <c r="WKU35" s="13"/>
      <c r="WKV35" s="13"/>
      <c r="WKW35" s="13"/>
      <c r="WKX35" s="13"/>
      <c r="WKY35" s="13"/>
      <c r="WKZ35" s="13"/>
      <c r="WLA35" s="13"/>
      <c r="WLB35" s="13"/>
      <c r="WLC35" s="13"/>
      <c r="WLD35" s="13"/>
      <c r="WLE35" s="13"/>
      <c r="WLF35" s="13"/>
      <c r="WLG35" s="13"/>
      <c r="WLH35" s="13"/>
      <c r="WLI35" s="13"/>
      <c r="WLJ35" s="13"/>
      <c r="WLK35" s="13"/>
      <c r="WLL35" s="13"/>
      <c r="WLM35" s="13"/>
      <c r="WLN35" s="13"/>
      <c r="WLO35" s="13"/>
      <c r="WLP35" s="13"/>
      <c r="WLQ35" s="13"/>
      <c r="WLR35" s="13"/>
      <c r="WLS35" s="13"/>
      <c r="WLT35" s="13"/>
      <c r="WLU35" s="13"/>
      <c r="WLV35" s="13"/>
      <c r="WLW35" s="13"/>
      <c r="WLX35" s="13"/>
      <c r="WLY35" s="13"/>
      <c r="WLZ35" s="13"/>
      <c r="WMA35" s="13"/>
      <c r="WMB35" s="13"/>
      <c r="WMC35" s="13"/>
      <c r="WMD35" s="13"/>
      <c r="WME35" s="13"/>
      <c r="WMF35" s="13"/>
      <c r="WMG35" s="13"/>
      <c r="WMH35" s="13"/>
      <c r="WMI35" s="13"/>
      <c r="WMJ35" s="13"/>
      <c r="WMK35" s="13"/>
      <c r="WML35" s="13"/>
      <c r="WMM35" s="13"/>
      <c r="WMN35" s="13"/>
      <c r="WMO35" s="13"/>
      <c r="WMP35" s="13"/>
      <c r="WMQ35" s="13"/>
      <c r="WMR35" s="13"/>
      <c r="WMS35" s="13"/>
      <c r="WMT35" s="13"/>
      <c r="WMU35" s="13"/>
      <c r="WMV35" s="13"/>
      <c r="WMW35" s="13"/>
      <c r="WMX35" s="13"/>
      <c r="WMY35" s="13"/>
      <c r="WMZ35" s="13"/>
      <c r="WNA35" s="13"/>
      <c r="WNB35" s="13"/>
      <c r="WNC35" s="13"/>
      <c r="WND35" s="13"/>
      <c r="WNE35" s="13"/>
      <c r="WNF35" s="13"/>
      <c r="WNG35" s="13"/>
      <c r="WNH35" s="13"/>
      <c r="WNI35" s="13"/>
      <c r="WNJ35" s="13"/>
      <c r="WNK35" s="13"/>
      <c r="WNL35" s="13"/>
      <c r="WNM35" s="13"/>
      <c r="WNN35" s="13"/>
      <c r="WNO35" s="13"/>
      <c r="WNP35" s="13"/>
      <c r="WNQ35" s="13"/>
      <c r="WNR35" s="13"/>
      <c r="WNS35" s="13"/>
      <c r="WNT35" s="13"/>
      <c r="WNU35" s="13"/>
      <c r="WNV35" s="13"/>
      <c r="WNW35" s="13"/>
      <c r="WNX35" s="13"/>
      <c r="WNY35" s="13"/>
      <c r="WNZ35" s="13"/>
      <c r="WOA35" s="13"/>
      <c r="WOB35" s="13"/>
      <c r="WOC35" s="13"/>
      <c r="WOD35" s="13"/>
      <c r="WOE35" s="13"/>
      <c r="WOF35" s="13"/>
      <c r="WOG35" s="13"/>
      <c r="WOH35" s="13"/>
      <c r="WOI35" s="13"/>
      <c r="WOJ35" s="13"/>
      <c r="WOK35" s="13"/>
      <c r="WOL35" s="13"/>
      <c r="WOM35" s="13"/>
      <c r="WON35" s="13"/>
      <c r="WOO35" s="13"/>
      <c r="WOP35" s="13"/>
      <c r="WOQ35" s="13"/>
      <c r="WOR35" s="13"/>
      <c r="WOS35" s="13"/>
      <c r="WOT35" s="13"/>
      <c r="WOU35" s="13"/>
      <c r="WOV35" s="13"/>
      <c r="WOW35" s="13"/>
      <c r="WOX35" s="13"/>
      <c r="WOY35" s="13"/>
      <c r="WOZ35" s="13"/>
      <c r="WPA35" s="13"/>
      <c r="WPB35" s="13"/>
      <c r="WPC35" s="13"/>
      <c r="WPD35" s="13"/>
      <c r="WPE35" s="13"/>
      <c r="WPF35" s="13"/>
      <c r="WPG35" s="13"/>
      <c r="WPH35" s="13"/>
      <c r="WPI35" s="13"/>
      <c r="WPJ35" s="13"/>
      <c r="WPK35" s="13"/>
      <c r="WPL35" s="13"/>
      <c r="WPM35" s="13"/>
      <c r="WPN35" s="13"/>
      <c r="WPO35" s="13"/>
      <c r="WPP35" s="13"/>
      <c r="WPQ35" s="13"/>
      <c r="WPR35" s="13"/>
      <c r="WPS35" s="13"/>
      <c r="WPT35" s="13"/>
      <c r="WPU35" s="13"/>
      <c r="WPV35" s="13"/>
      <c r="WPW35" s="13"/>
      <c r="WPX35" s="13"/>
      <c r="WPY35" s="13"/>
      <c r="WPZ35" s="13"/>
      <c r="WQA35" s="13"/>
      <c r="WQB35" s="13"/>
      <c r="WQC35" s="13"/>
      <c r="WQD35" s="13"/>
      <c r="WQE35" s="13"/>
      <c r="WQF35" s="13"/>
      <c r="WQG35" s="13"/>
      <c r="WQH35" s="13"/>
      <c r="WQI35" s="13"/>
      <c r="WQJ35" s="13"/>
      <c r="WQK35" s="13"/>
      <c r="WQL35" s="13"/>
      <c r="WQM35" s="13"/>
      <c r="WQN35" s="13"/>
      <c r="WQO35" s="13"/>
      <c r="WQP35" s="13"/>
      <c r="WQQ35" s="13"/>
      <c r="WQR35" s="13"/>
      <c r="WQS35" s="13"/>
      <c r="WQT35" s="13"/>
      <c r="WQU35" s="13"/>
      <c r="WQV35" s="13"/>
      <c r="WQW35" s="13"/>
      <c r="WQX35" s="13"/>
      <c r="WQY35" s="13"/>
      <c r="WQZ35" s="13"/>
      <c r="WRA35" s="13"/>
      <c r="WRB35" s="13"/>
      <c r="WRC35" s="13"/>
      <c r="WRD35" s="13"/>
      <c r="WRE35" s="13"/>
      <c r="WRF35" s="13"/>
      <c r="WRG35" s="13"/>
      <c r="WRH35" s="13"/>
      <c r="WRI35" s="13"/>
      <c r="WRJ35" s="13"/>
      <c r="WRK35" s="13"/>
      <c r="WRL35" s="13"/>
      <c r="WRM35" s="13"/>
      <c r="WRN35" s="13"/>
      <c r="WRO35" s="13"/>
      <c r="WRP35" s="13"/>
      <c r="WRQ35" s="13"/>
      <c r="WRR35" s="13"/>
      <c r="WRS35" s="13"/>
      <c r="WRT35" s="13"/>
      <c r="WRU35" s="13"/>
      <c r="WRV35" s="13"/>
      <c r="WRW35" s="13"/>
      <c r="WRX35" s="13"/>
      <c r="WRY35" s="13"/>
      <c r="WRZ35" s="13"/>
      <c r="WSA35" s="13"/>
      <c r="WSB35" s="13"/>
      <c r="WSC35" s="13"/>
      <c r="WSD35" s="13"/>
      <c r="WSE35" s="13"/>
      <c r="WSF35" s="13"/>
      <c r="WSG35" s="13"/>
      <c r="WSH35" s="13"/>
      <c r="WSI35" s="13"/>
      <c r="WSJ35" s="13"/>
      <c r="WSK35" s="13"/>
      <c r="WSL35" s="13"/>
      <c r="WSM35" s="13"/>
      <c r="WSN35" s="13"/>
      <c r="WSO35" s="13"/>
      <c r="WSP35" s="13"/>
      <c r="WSQ35" s="13"/>
      <c r="WSR35" s="13"/>
      <c r="WSS35" s="13"/>
      <c r="WST35" s="13"/>
      <c r="WSU35" s="13"/>
      <c r="WSV35" s="13"/>
      <c r="WSW35" s="13"/>
      <c r="WSX35" s="13"/>
      <c r="WSY35" s="13"/>
      <c r="WSZ35" s="13"/>
      <c r="WTA35" s="13"/>
      <c r="WTB35" s="13"/>
      <c r="WTC35" s="13"/>
      <c r="WTD35" s="13"/>
      <c r="WTE35" s="13"/>
      <c r="WTF35" s="13"/>
      <c r="WTG35" s="13"/>
      <c r="WTH35" s="13"/>
      <c r="WTI35" s="13"/>
      <c r="WTJ35" s="13"/>
      <c r="WTK35" s="13"/>
      <c r="WTL35" s="13"/>
      <c r="WTM35" s="13"/>
      <c r="WTN35" s="13"/>
      <c r="WTO35" s="13"/>
      <c r="WTP35" s="13"/>
      <c r="WTQ35" s="13"/>
      <c r="WTR35" s="13"/>
      <c r="WTS35" s="13"/>
      <c r="WTT35" s="13"/>
      <c r="WTU35" s="13"/>
      <c r="WTV35" s="13"/>
      <c r="WTW35" s="13"/>
      <c r="WTX35" s="13"/>
      <c r="WTY35" s="13"/>
      <c r="WTZ35" s="13"/>
      <c r="WUA35" s="13"/>
      <c r="WUB35" s="13"/>
      <c r="WUC35" s="13"/>
      <c r="WUD35" s="13"/>
      <c r="WUE35" s="13"/>
      <c r="WUF35" s="13"/>
      <c r="WUG35" s="13"/>
      <c r="WUH35" s="13"/>
      <c r="WUI35" s="13"/>
      <c r="WUJ35" s="13"/>
      <c r="WUK35" s="13"/>
      <c r="WUL35" s="13"/>
      <c r="WUM35" s="13"/>
      <c r="WUN35" s="13"/>
      <c r="WUO35" s="13"/>
      <c r="WUP35" s="13"/>
      <c r="WUQ35" s="13"/>
      <c r="WUR35" s="13"/>
      <c r="WUS35" s="13"/>
      <c r="WUT35" s="13"/>
      <c r="WUU35" s="13"/>
      <c r="WUV35" s="13"/>
      <c r="WUW35" s="13"/>
      <c r="WUX35" s="13"/>
      <c r="WUY35" s="13"/>
      <c r="WUZ35" s="13"/>
      <c r="WVA35" s="13"/>
      <c r="WVB35" s="13"/>
      <c r="WVC35" s="13"/>
      <c r="WVD35" s="13"/>
      <c r="WVE35" s="13"/>
      <c r="WVF35" s="13"/>
      <c r="WVG35" s="13"/>
      <c r="WVH35" s="13"/>
      <c r="WVI35" s="13"/>
      <c r="WVJ35" s="13"/>
      <c r="WVK35" s="13"/>
      <c r="WVL35" s="13"/>
      <c r="WVM35" s="13"/>
      <c r="WVN35" s="13"/>
      <c r="WVO35" s="13"/>
      <c r="WVP35" s="13"/>
      <c r="WVQ35" s="13"/>
      <c r="WVR35" s="13"/>
      <c r="WVS35" s="13"/>
      <c r="WVT35" s="13"/>
      <c r="WVU35" s="13"/>
      <c r="WVV35" s="13"/>
      <c r="WVW35" s="13"/>
      <c r="WVX35" s="13"/>
      <c r="WVY35" s="13"/>
      <c r="WVZ35" s="13"/>
      <c r="WWA35" s="13"/>
      <c r="WWB35" s="13"/>
      <c r="WWC35" s="13"/>
      <c r="WWD35" s="13"/>
      <c r="WWE35" s="13"/>
      <c r="WWF35" s="13"/>
      <c r="WWG35" s="13"/>
      <c r="WWH35" s="13"/>
      <c r="WWI35" s="13"/>
      <c r="WWJ35" s="13"/>
      <c r="WWK35" s="13"/>
      <c r="WWL35" s="13"/>
      <c r="WWM35" s="13"/>
      <c r="WWN35" s="13"/>
      <c r="WWO35" s="13"/>
      <c r="WWP35" s="13"/>
      <c r="WWQ35" s="13"/>
      <c r="WWR35" s="13"/>
      <c r="WWS35" s="13"/>
      <c r="WWT35" s="13"/>
      <c r="WWU35" s="13"/>
      <c r="WWV35" s="13"/>
      <c r="WWW35" s="13"/>
      <c r="WWX35" s="13"/>
      <c r="WWY35" s="13"/>
      <c r="WWZ35" s="13"/>
      <c r="WXA35" s="13"/>
      <c r="WXB35" s="13"/>
      <c r="WXC35" s="13"/>
      <c r="WXD35" s="13"/>
      <c r="WXE35" s="13"/>
      <c r="WXF35" s="13"/>
      <c r="WXG35" s="13"/>
      <c r="WXH35" s="13"/>
      <c r="WXI35" s="13"/>
      <c r="WXJ35" s="13"/>
      <c r="WXK35" s="13"/>
      <c r="WXL35" s="13"/>
      <c r="WXM35" s="13"/>
      <c r="WXN35" s="13"/>
      <c r="WXO35" s="13"/>
      <c r="WXP35" s="13"/>
      <c r="WXQ35" s="13"/>
      <c r="WXR35" s="13"/>
      <c r="WXS35" s="13"/>
      <c r="WXT35" s="13"/>
      <c r="WXU35" s="13"/>
      <c r="WXV35" s="13"/>
      <c r="WXW35" s="13"/>
      <c r="WXX35" s="13"/>
      <c r="WXY35" s="13"/>
      <c r="WXZ35" s="13"/>
      <c r="WYA35" s="13"/>
      <c r="WYB35" s="13"/>
      <c r="WYC35" s="13"/>
      <c r="WYD35" s="13"/>
      <c r="WYE35" s="13"/>
      <c r="WYF35" s="13"/>
      <c r="WYG35" s="13"/>
      <c r="WYH35" s="13"/>
      <c r="WYI35" s="13"/>
      <c r="WYJ35" s="13"/>
      <c r="WYK35" s="13"/>
      <c r="WYL35" s="13"/>
      <c r="WYM35" s="13"/>
      <c r="WYN35" s="13"/>
      <c r="WYO35" s="13"/>
      <c r="WYP35" s="13"/>
      <c r="WYQ35" s="13"/>
      <c r="WYR35" s="13"/>
      <c r="WYS35" s="13"/>
      <c r="WYT35" s="13"/>
      <c r="WYU35" s="13"/>
      <c r="WYV35" s="13"/>
      <c r="WYW35" s="13"/>
      <c r="WYX35" s="13"/>
      <c r="WYY35" s="13"/>
      <c r="WYZ35" s="13"/>
      <c r="WZA35" s="13"/>
      <c r="WZB35" s="13"/>
      <c r="WZC35" s="13"/>
      <c r="WZD35" s="13"/>
      <c r="WZE35" s="13"/>
      <c r="WZF35" s="13"/>
      <c r="WZG35" s="13"/>
      <c r="WZH35" s="13"/>
      <c r="WZI35" s="13"/>
      <c r="WZJ35" s="13"/>
      <c r="WZK35" s="13"/>
      <c r="WZL35" s="13"/>
      <c r="WZM35" s="13"/>
      <c r="WZN35" s="13"/>
      <c r="WZO35" s="13"/>
      <c r="WZP35" s="13"/>
      <c r="WZQ35" s="13"/>
      <c r="WZR35" s="13"/>
      <c r="WZS35" s="13"/>
      <c r="WZT35" s="13"/>
      <c r="WZU35" s="13"/>
      <c r="WZV35" s="13"/>
      <c r="WZW35" s="13"/>
      <c r="WZX35" s="13"/>
      <c r="WZY35" s="13"/>
      <c r="WZZ35" s="13"/>
      <c r="XAA35" s="13"/>
      <c r="XAB35" s="13"/>
      <c r="XAC35" s="13"/>
      <c r="XAD35" s="13"/>
      <c r="XAE35" s="13"/>
      <c r="XAF35" s="13"/>
      <c r="XAG35" s="13"/>
      <c r="XAH35" s="13"/>
      <c r="XAI35" s="13"/>
      <c r="XAJ35" s="13"/>
      <c r="XAK35" s="13"/>
      <c r="XAL35" s="13"/>
      <c r="XAM35" s="13"/>
      <c r="XAN35" s="13"/>
      <c r="XAO35" s="13"/>
      <c r="XAP35" s="13"/>
      <c r="XAQ35" s="13"/>
      <c r="XAR35" s="13"/>
      <c r="XAS35" s="13"/>
      <c r="XAT35" s="13"/>
      <c r="XAU35" s="13"/>
      <c r="XAV35" s="13"/>
      <c r="XAW35" s="13"/>
      <c r="XAX35" s="13"/>
      <c r="XAY35" s="13"/>
      <c r="XAZ35" s="13"/>
      <c r="XBA35" s="13"/>
      <c r="XBB35" s="13"/>
      <c r="XBC35" s="13"/>
      <c r="XBD35" s="13"/>
      <c r="XBE35" s="13"/>
      <c r="XBF35" s="13"/>
      <c r="XBG35" s="13"/>
      <c r="XBH35" s="13"/>
      <c r="XBI35" s="13"/>
      <c r="XBJ35" s="13"/>
      <c r="XBK35" s="13"/>
      <c r="XBL35" s="13"/>
      <c r="XBM35" s="13"/>
      <c r="XBN35" s="13"/>
      <c r="XBO35" s="13"/>
      <c r="XBP35" s="13"/>
      <c r="XBQ35" s="13"/>
      <c r="XBR35" s="13"/>
      <c r="XBS35" s="13"/>
      <c r="XBT35" s="13"/>
      <c r="XBU35" s="13"/>
      <c r="XBV35" s="13"/>
      <c r="XBW35" s="13"/>
      <c r="XBX35" s="13"/>
      <c r="XBY35" s="13"/>
      <c r="XBZ35" s="13"/>
      <c r="XCA35" s="13"/>
      <c r="XCB35" s="13"/>
      <c r="XCC35" s="13"/>
      <c r="XCD35" s="13"/>
      <c r="XCE35" s="13"/>
      <c r="XCF35" s="13"/>
      <c r="XCG35" s="13"/>
      <c r="XCH35" s="13"/>
      <c r="XCI35" s="13"/>
      <c r="XCJ35" s="13"/>
      <c r="XCK35" s="13"/>
      <c r="XCL35" s="13"/>
      <c r="XCM35" s="13"/>
      <c r="XCN35" s="13"/>
      <c r="XCO35" s="13"/>
      <c r="XCP35" s="13"/>
      <c r="XCQ35" s="13"/>
      <c r="XCR35" s="13"/>
      <c r="XCS35" s="13"/>
      <c r="XCT35" s="13"/>
      <c r="XCU35" s="13"/>
      <c r="XCV35" s="13"/>
      <c r="XCW35" s="13"/>
      <c r="XCX35" s="13"/>
      <c r="XCY35" s="13"/>
      <c r="XCZ35" s="13"/>
      <c r="XDA35" s="13"/>
      <c r="XDB35" s="13"/>
      <c r="XDC35" s="13"/>
      <c r="XDD35" s="13"/>
      <c r="XDE35" s="13"/>
      <c r="XDF35" s="13"/>
      <c r="XDG35" s="13"/>
      <c r="XDH35" s="13"/>
      <c r="XDI35" s="13"/>
      <c r="XDJ35" s="13"/>
      <c r="XDK35" s="13"/>
      <c r="XDL35" s="13"/>
      <c r="XDM35" s="13"/>
      <c r="XDN35" s="13"/>
      <c r="XDO35" s="13"/>
      <c r="XDP35" s="13"/>
      <c r="XDQ35" s="13"/>
      <c r="XDR35" s="13"/>
      <c r="XDS35" s="13"/>
      <c r="XDT35" s="13"/>
      <c r="XDU35" s="13"/>
      <c r="XDV35" s="13"/>
      <c r="XDW35" s="13"/>
      <c r="XDX35" s="13"/>
      <c r="XDY35" s="13"/>
    </row>
    <row r="36" spans="1:16353" s="13" customFormat="1">
      <c r="A36" s="89" t="s">
        <v>153</v>
      </c>
      <c r="B36" s="73"/>
      <c r="C36" s="75">
        <f t="shared" ref="C36:M36" si="4">IFERROR(C35/B35-1,"na")</f>
        <v>0.16920598671530862</v>
      </c>
      <c r="D36" s="75">
        <f t="shared" ca="1" si="4"/>
        <v>9.3949369183464304E-2</v>
      </c>
      <c r="E36" s="75">
        <f t="shared" ca="1" si="4"/>
        <v>5.9000128553121867E-2</v>
      </c>
      <c r="F36" s="75">
        <f t="shared" ca="1" si="4"/>
        <v>5.5240520551674166E-2</v>
      </c>
      <c r="G36" s="75">
        <f t="shared" ca="1" si="4"/>
        <v>6.0585365943353064E-2</v>
      </c>
      <c r="H36" s="75">
        <f t="shared" ca="1" si="4"/>
        <v>5.7666757401706459E-2</v>
      </c>
      <c r="I36" s="75">
        <f t="shared" ca="1" si="4"/>
        <v>6.3736199093763934E-2</v>
      </c>
      <c r="J36" s="75">
        <f t="shared" ca="1" si="4"/>
        <v>6.1415159748856585E-2</v>
      </c>
      <c r="K36" s="75">
        <f t="shared" ca="1" si="4"/>
        <v>5.0607390665714513E-2</v>
      </c>
      <c r="L36" s="75">
        <f t="shared" ca="1" si="4"/>
        <v>4.8690879694712086E-2</v>
      </c>
      <c r="M36" s="75">
        <f t="shared" ca="1" si="4"/>
        <v>3.499999999999992E-2</v>
      </c>
      <c r="N36"/>
      <c r="O36" s="310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  <c r="BIV36"/>
      <c r="BIW36"/>
      <c r="BIX36"/>
      <c r="BIY36"/>
      <c r="BIZ36"/>
      <c r="BJA36"/>
      <c r="BJB36"/>
      <c r="BJC36"/>
      <c r="BJD36"/>
      <c r="BJE36"/>
      <c r="BJF36"/>
      <c r="BJG36"/>
      <c r="BJH36"/>
      <c r="BJI36"/>
      <c r="BJJ36"/>
      <c r="BJK36"/>
      <c r="BJL36"/>
      <c r="BJM36"/>
      <c r="BJN36"/>
      <c r="BJO36"/>
      <c r="BJP36"/>
      <c r="BJQ36"/>
      <c r="BJR36"/>
      <c r="BJS36"/>
      <c r="BJT36"/>
      <c r="BJU36"/>
      <c r="BJV36"/>
      <c r="BJW36"/>
      <c r="BJX36"/>
      <c r="BJY36"/>
      <c r="BJZ36"/>
      <c r="BKA36"/>
      <c r="BKB36"/>
      <c r="BKC36"/>
      <c r="BKD36"/>
      <c r="BKE36"/>
      <c r="BKF36"/>
      <c r="BKG36"/>
      <c r="BKH36"/>
      <c r="BKI36"/>
      <c r="BKJ36"/>
      <c r="BKK36"/>
      <c r="BKL36"/>
      <c r="BKM36"/>
      <c r="BKN36"/>
      <c r="BKO36"/>
      <c r="BKP36"/>
      <c r="BKQ36"/>
      <c r="BKR36"/>
      <c r="BKS36"/>
      <c r="BKT36"/>
      <c r="BKU36"/>
      <c r="BKV36"/>
      <c r="BKW36"/>
      <c r="BKX36"/>
      <c r="BKY36"/>
      <c r="BKZ36"/>
      <c r="BLA36"/>
      <c r="BLB36"/>
      <c r="BLC36"/>
      <c r="BLD36"/>
      <c r="BLE36"/>
      <c r="BLF36"/>
      <c r="BLG36"/>
      <c r="BLH36"/>
      <c r="BLI36"/>
      <c r="BLJ36"/>
      <c r="BLK36"/>
      <c r="BLL36"/>
      <c r="BLM36"/>
      <c r="BLN36"/>
      <c r="BLO36"/>
      <c r="BLP36"/>
      <c r="BLQ36"/>
      <c r="BLR36"/>
      <c r="BLS36"/>
      <c r="BLT36"/>
      <c r="BLU36"/>
      <c r="BLV36"/>
      <c r="BLW36"/>
      <c r="BLX36"/>
      <c r="BLY36"/>
      <c r="BLZ36"/>
      <c r="BMA36"/>
      <c r="BMB36"/>
      <c r="BMC36"/>
      <c r="BMD36"/>
      <c r="BME36"/>
      <c r="BMF36"/>
      <c r="BMG36"/>
      <c r="BMH36"/>
      <c r="BMI36"/>
      <c r="BMJ36"/>
      <c r="BMK36"/>
      <c r="BML36"/>
      <c r="BMM36"/>
      <c r="BMN36"/>
      <c r="BMO36"/>
      <c r="BMP36"/>
      <c r="BMQ36"/>
      <c r="BMR36"/>
      <c r="BMS36"/>
      <c r="BMT36"/>
      <c r="BMU36"/>
      <c r="BMV36"/>
      <c r="BMW36"/>
      <c r="BMX36"/>
      <c r="BMY36"/>
      <c r="BMZ36"/>
      <c r="BNA36"/>
      <c r="BNB36"/>
      <c r="BNC36"/>
      <c r="BND36"/>
      <c r="BNE36"/>
      <c r="BNF36"/>
      <c r="BNG36"/>
      <c r="BNH36"/>
      <c r="BNI36"/>
      <c r="BNJ36"/>
      <c r="BNK36"/>
      <c r="BNL36"/>
      <c r="BNM36"/>
      <c r="BNN36"/>
      <c r="BNO36"/>
      <c r="BNP36"/>
      <c r="BNQ36"/>
      <c r="BNR36"/>
      <c r="BNS36"/>
      <c r="BNT36"/>
      <c r="BNU36"/>
      <c r="BNV36"/>
      <c r="BNW36"/>
      <c r="BNX36"/>
      <c r="BNY36"/>
      <c r="BNZ36"/>
      <c r="BOA36"/>
      <c r="BOB36"/>
      <c r="BOC36"/>
      <c r="BOD36"/>
      <c r="BOE36"/>
      <c r="BOF36"/>
      <c r="BOG36"/>
      <c r="BOH36"/>
      <c r="BOI36"/>
      <c r="BOJ36"/>
      <c r="BOK36"/>
      <c r="BOL36"/>
      <c r="BOM36"/>
      <c r="BON36"/>
      <c r="BOO36"/>
      <c r="BOP36"/>
      <c r="BOQ36"/>
      <c r="BOR36"/>
      <c r="BOS36"/>
      <c r="BOT36"/>
      <c r="BOU36"/>
      <c r="BOV36"/>
      <c r="BOW36"/>
      <c r="BOX36"/>
      <c r="BOY36"/>
      <c r="BOZ36"/>
      <c r="BPA36"/>
      <c r="BPB36"/>
      <c r="BPC36"/>
      <c r="BPD36"/>
      <c r="BPE36"/>
      <c r="BPF36"/>
      <c r="BPG36"/>
      <c r="BPH36"/>
      <c r="BPI36"/>
      <c r="BPJ36"/>
      <c r="BPK36"/>
      <c r="BPL36"/>
      <c r="BPM36"/>
      <c r="BPN36"/>
      <c r="BPO36"/>
      <c r="BPP36"/>
      <c r="BPQ36"/>
      <c r="BPR36"/>
      <c r="BPS36"/>
      <c r="BPT36"/>
      <c r="BPU36"/>
      <c r="BPV36"/>
      <c r="BPW36"/>
      <c r="BPX36"/>
      <c r="BPY36"/>
      <c r="BPZ36"/>
      <c r="BQA36"/>
      <c r="BQB36"/>
      <c r="BQC36"/>
      <c r="BQD36"/>
      <c r="BQE36"/>
      <c r="BQF36"/>
      <c r="BQG36"/>
      <c r="BQH36"/>
      <c r="BQI36"/>
      <c r="BQJ36"/>
      <c r="BQK36"/>
      <c r="BQL36"/>
      <c r="BQM36"/>
      <c r="BQN36"/>
      <c r="BQO36"/>
      <c r="BQP36"/>
      <c r="BQQ36"/>
      <c r="BQR36"/>
      <c r="BQS36"/>
      <c r="BQT36"/>
      <c r="BQU36"/>
      <c r="BQV36"/>
      <c r="BQW36"/>
      <c r="BQX36"/>
      <c r="BQY36"/>
      <c r="BQZ36"/>
      <c r="BRA36"/>
      <c r="BRB36"/>
      <c r="BRC36"/>
      <c r="BRD36"/>
      <c r="BRE36"/>
      <c r="BRF36"/>
      <c r="BRG36"/>
      <c r="BRH36"/>
      <c r="BRI36"/>
      <c r="BRJ36"/>
      <c r="BRK36"/>
      <c r="BRL36"/>
      <c r="BRM36"/>
      <c r="BRN36"/>
      <c r="BRO36"/>
      <c r="BRP36"/>
      <c r="BRQ36"/>
      <c r="BRR36"/>
      <c r="BRS36"/>
      <c r="BRT36"/>
      <c r="BRU36"/>
      <c r="BRV36"/>
      <c r="BRW36"/>
      <c r="BRX36"/>
      <c r="BRY36"/>
      <c r="BRZ36"/>
      <c r="BSA36"/>
      <c r="BSB36"/>
      <c r="BSC36"/>
      <c r="BSD36"/>
      <c r="BSE36"/>
      <c r="BSF36"/>
      <c r="BSG36"/>
      <c r="BSH36"/>
      <c r="BSI36"/>
      <c r="BSJ36"/>
      <c r="BSK36"/>
      <c r="BSL36"/>
      <c r="BSM36"/>
      <c r="BSN36"/>
      <c r="BSO36"/>
      <c r="BSP36"/>
      <c r="BSQ36"/>
      <c r="BSR36"/>
      <c r="BSS36"/>
      <c r="BST36"/>
      <c r="BSU36"/>
      <c r="BSV36"/>
      <c r="BSW36"/>
      <c r="BSX36"/>
      <c r="BSY36"/>
      <c r="BSZ36"/>
      <c r="BTA36"/>
      <c r="BTB36"/>
      <c r="BTC36"/>
      <c r="BTD36"/>
      <c r="BTE36"/>
      <c r="BTF36"/>
      <c r="BTG36"/>
      <c r="BTH36"/>
      <c r="BTI36"/>
      <c r="BTJ36"/>
      <c r="BTK36"/>
      <c r="BTL36"/>
      <c r="BTM36"/>
      <c r="BTN36"/>
      <c r="BTO36"/>
      <c r="BTP36"/>
      <c r="BTQ36"/>
      <c r="BTR36"/>
      <c r="BTS36"/>
      <c r="BTT36"/>
      <c r="BTU36"/>
      <c r="BTV36"/>
      <c r="BTW36"/>
      <c r="BTX36"/>
      <c r="BTY36"/>
      <c r="BTZ36"/>
      <c r="BUA36"/>
      <c r="BUB36"/>
      <c r="BUC36"/>
      <c r="BUD36"/>
      <c r="BUE36"/>
      <c r="BUF36"/>
      <c r="BUG36"/>
      <c r="BUH36"/>
      <c r="BUI36"/>
      <c r="BUJ36"/>
      <c r="BUK36"/>
      <c r="BUL36"/>
      <c r="BUM36"/>
      <c r="BUN36"/>
      <c r="BUO36"/>
      <c r="BUP36"/>
      <c r="BUQ36"/>
      <c r="BUR36"/>
      <c r="BUS36"/>
      <c r="BUT36"/>
      <c r="BUU36"/>
      <c r="BUV36"/>
      <c r="BUW36"/>
      <c r="BUX36"/>
      <c r="BUY36"/>
      <c r="BUZ36"/>
      <c r="BVA36"/>
      <c r="BVB36"/>
      <c r="BVC36"/>
      <c r="BVD36"/>
      <c r="BVE36"/>
      <c r="BVF36"/>
      <c r="BVG36"/>
      <c r="BVH36"/>
      <c r="BVI36"/>
      <c r="BVJ36"/>
      <c r="BVK36"/>
      <c r="BVL36"/>
      <c r="BVM36"/>
      <c r="BVN36"/>
      <c r="BVO36"/>
      <c r="BVP36"/>
      <c r="BVQ36"/>
      <c r="BVR36"/>
      <c r="BVS36"/>
      <c r="BVT36"/>
      <c r="BVU36"/>
      <c r="BVV36"/>
      <c r="BVW36"/>
      <c r="BVX36"/>
      <c r="BVY36"/>
      <c r="BVZ36"/>
      <c r="BWA36"/>
      <c r="BWB36"/>
      <c r="BWC36"/>
      <c r="BWD36"/>
      <c r="BWE36"/>
      <c r="BWF36"/>
      <c r="BWG36"/>
      <c r="BWH36"/>
      <c r="BWI36"/>
      <c r="BWJ36"/>
      <c r="BWK36"/>
      <c r="BWL36"/>
      <c r="BWM36"/>
      <c r="BWN36"/>
      <c r="BWO36"/>
      <c r="BWP36"/>
      <c r="BWQ36"/>
      <c r="BWR36"/>
      <c r="BWS36"/>
      <c r="BWT36"/>
      <c r="BWU36"/>
      <c r="BWV36"/>
      <c r="BWW36"/>
      <c r="BWX36"/>
      <c r="BWY36"/>
      <c r="BWZ36"/>
      <c r="BXA36"/>
      <c r="BXB36"/>
      <c r="BXC36"/>
      <c r="BXD36"/>
      <c r="BXE36"/>
      <c r="BXF36"/>
      <c r="BXG36"/>
      <c r="BXH36"/>
      <c r="BXI36"/>
      <c r="BXJ36"/>
      <c r="BXK36"/>
      <c r="BXL36"/>
      <c r="BXM36"/>
      <c r="BXN36"/>
      <c r="BXO36"/>
      <c r="BXP36"/>
      <c r="BXQ36"/>
      <c r="BXR36"/>
      <c r="BXS36"/>
      <c r="BXT36"/>
      <c r="BXU36"/>
      <c r="BXV36"/>
      <c r="BXW36"/>
      <c r="BXX36"/>
      <c r="BXY36"/>
      <c r="BXZ36"/>
      <c r="BYA36"/>
      <c r="BYB36"/>
      <c r="BYC36"/>
      <c r="BYD36"/>
      <c r="BYE36"/>
      <c r="BYF36"/>
      <c r="BYG36"/>
      <c r="BYH36"/>
      <c r="BYI36"/>
      <c r="BYJ36"/>
      <c r="BYK36"/>
      <c r="BYL36"/>
      <c r="BYM36"/>
      <c r="BYN36"/>
      <c r="BYO36"/>
      <c r="BYP36"/>
      <c r="BYQ36"/>
      <c r="BYR36"/>
      <c r="BYS36"/>
      <c r="BYT36"/>
      <c r="BYU36"/>
      <c r="BYV36"/>
      <c r="BYW36"/>
      <c r="BYX36"/>
      <c r="BYY36"/>
      <c r="BYZ36"/>
      <c r="BZA36"/>
      <c r="BZB36"/>
      <c r="BZC36"/>
      <c r="BZD36"/>
      <c r="BZE36"/>
      <c r="BZF36"/>
      <c r="BZG36"/>
      <c r="BZH36"/>
      <c r="BZI36"/>
      <c r="BZJ36"/>
      <c r="BZK36"/>
      <c r="BZL36"/>
      <c r="BZM36"/>
      <c r="BZN36"/>
      <c r="BZO36"/>
      <c r="BZP36"/>
      <c r="BZQ36"/>
      <c r="BZR36"/>
      <c r="BZS36"/>
      <c r="BZT36"/>
      <c r="BZU36"/>
      <c r="BZV36"/>
      <c r="BZW36"/>
      <c r="BZX36"/>
      <c r="BZY36"/>
      <c r="BZZ36"/>
      <c r="CAA36"/>
      <c r="CAB36"/>
      <c r="CAC36"/>
      <c r="CAD36"/>
      <c r="CAE36"/>
      <c r="CAF36"/>
      <c r="CAG36"/>
      <c r="CAH36"/>
      <c r="CAI36"/>
      <c r="CAJ36"/>
      <c r="CAK36"/>
      <c r="CAL36"/>
      <c r="CAM36"/>
      <c r="CAN36"/>
      <c r="CAO36"/>
      <c r="CAP36"/>
      <c r="CAQ36"/>
      <c r="CAR36"/>
      <c r="CAS36"/>
      <c r="CAT36"/>
      <c r="CAU36"/>
      <c r="CAV36"/>
      <c r="CAW36"/>
      <c r="CAX36"/>
      <c r="CAY36"/>
      <c r="CAZ36"/>
      <c r="CBA36"/>
      <c r="CBB36"/>
      <c r="CBC36"/>
      <c r="CBD36"/>
      <c r="CBE36"/>
      <c r="CBF36"/>
      <c r="CBG36"/>
      <c r="CBH36"/>
      <c r="CBI36"/>
      <c r="CBJ36"/>
      <c r="CBK36"/>
      <c r="CBL36"/>
      <c r="CBM36"/>
      <c r="CBN36"/>
      <c r="CBO36"/>
      <c r="CBP36"/>
      <c r="CBQ36"/>
      <c r="CBR36"/>
      <c r="CBS36"/>
      <c r="CBT36"/>
      <c r="CBU36"/>
      <c r="CBV36"/>
      <c r="CBW36"/>
      <c r="CBX36"/>
      <c r="CBY36"/>
      <c r="CBZ36"/>
      <c r="CCA36"/>
      <c r="CCB36"/>
      <c r="CCC36"/>
      <c r="CCD36"/>
      <c r="CCE36"/>
      <c r="CCF36"/>
      <c r="CCG36"/>
      <c r="CCH36"/>
      <c r="CCI36"/>
      <c r="CCJ36"/>
      <c r="CCK36"/>
      <c r="CCL36"/>
      <c r="CCM36"/>
      <c r="CCN36"/>
      <c r="CCO36"/>
      <c r="CCP36"/>
      <c r="CCQ36"/>
      <c r="CCR36"/>
      <c r="CCS36"/>
      <c r="CCT36"/>
      <c r="CCU36"/>
      <c r="CCV36"/>
      <c r="CCW36"/>
      <c r="CCX36"/>
      <c r="CCY36"/>
      <c r="CCZ36"/>
      <c r="CDA36"/>
      <c r="CDB36"/>
      <c r="CDC36"/>
      <c r="CDD36"/>
      <c r="CDE36"/>
      <c r="CDF36"/>
      <c r="CDG36"/>
      <c r="CDH36"/>
      <c r="CDI36"/>
      <c r="CDJ36"/>
      <c r="CDK36"/>
      <c r="CDL36"/>
      <c r="CDM36"/>
      <c r="CDN36"/>
      <c r="CDO36"/>
      <c r="CDP36"/>
      <c r="CDQ36"/>
      <c r="CDR36"/>
      <c r="CDS36"/>
      <c r="CDT36"/>
      <c r="CDU36"/>
      <c r="CDV36"/>
      <c r="CDW36"/>
      <c r="CDX36"/>
      <c r="CDY36"/>
      <c r="CDZ36"/>
      <c r="CEA36"/>
      <c r="CEB36"/>
      <c r="CEC36"/>
      <c r="CED36"/>
      <c r="CEE36"/>
      <c r="CEF36"/>
      <c r="CEG36"/>
      <c r="CEH36"/>
      <c r="CEI36"/>
      <c r="CEJ36"/>
      <c r="CEK36"/>
      <c r="CEL36"/>
      <c r="CEM36"/>
      <c r="CEN36"/>
      <c r="CEO36"/>
      <c r="CEP36"/>
      <c r="CEQ36"/>
      <c r="CER36"/>
      <c r="CES36"/>
      <c r="CET36"/>
      <c r="CEU36"/>
      <c r="CEV36"/>
      <c r="CEW36"/>
      <c r="CEX36"/>
      <c r="CEY36"/>
      <c r="CEZ36"/>
      <c r="CFA36"/>
      <c r="CFB36"/>
      <c r="CFC36"/>
      <c r="CFD36"/>
      <c r="CFE36"/>
      <c r="CFF36"/>
      <c r="CFG36"/>
      <c r="CFH36"/>
      <c r="CFI36"/>
      <c r="CFJ36"/>
      <c r="CFK36"/>
      <c r="CFL36"/>
      <c r="CFM36"/>
      <c r="CFN36"/>
      <c r="CFO36"/>
      <c r="CFP36"/>
      <c r="CFQ36"/>
      <c r="CFR36"/>
      <c r="CFS36"/>
      <c r="CFT36"/>
      <c r="CFU36"/>
      <c r="CFV36"/>
      <c r="CFW36"/>
      <c r="CFX36"/>
      <c r="CFY36"/>
      <c r="CFZ36"/>
      <c r="CGA36"/>
      <c r="CGB36"/>
      <c r="CGC36"/>
      <c r="CGD36"/>
      <c r="CGE36"/>
      <c r="CGF36"/>
      <c r="CGG36"/>
      <c r="CGH36"/>
      <c r="CGI36"/>
      <c r="CGJ36"/>
      <c r="CGK36"/>
      <c r="CGL36"/>
      <c r="CGM36"/>
      <c r="CGN36"/>
      <c r="CGO36"/>
      <c r="CGP36"/>
      <c r="CGQ36"/>
      <c r="CGR36"/>
      <c r="CGS36"/>
      <c r="CGT36"/>
      <c r="CGU36"/>
      <c r="CGV36"/>
      <c r="CGW36"/>
      <c r="CGX36"/>
      <c r="CGY36"/>
      <c r="CGZ36"/>
      <c r="CHA36"/>
      <c r="CHB36"/>
      <c r="CHC36"/>
      <c r="CHD36"/>
      <c r="CHE36"/>
      <c r="CHF36"/>
      <c r="CHG36"/>
      <c r="CHH36"/>
      <c r="CHI36"/>
      <c r="CHJ36"/>
      <c r="CHK36"/>
      <c r="CHL36"/>
      <c r="CHM36"/>
      <c r="CHN36"/>
      <c r="CHO36"/>
      <c r="CHP36"/>
      <c r="CHQ36"/>
      <c r="CHR36"/>
      <c r="CHS36"/>
      <c r="CHT36"/>
      <c r="CHU36"/>
      <c r="CHV36"/>
      <c r="CHW36"/>
      <c r="CHX36"/>
      <c r="CHY36"/>
      <c r="CHZ36"/>
      <c r="CIA36"/>
      <c r="CIB36"/>
      <c r="CIC36"/>
      <c r="CID36"/>
      <c r="CIE36"/>
      <c r="CIF36"/>
      <c r="CIG36"/>
      <c r="CIH36"/>
      <c r="CII36"/>
      <c r="CIJ36"/>
      <c r="CIK36"/>
      <c r="CIL36"/>
      <c r="CIM36"/>
      <c r="CIN36"/>
      <c r="CIO36"/>
      <c r="CIP36"/>
      <c r="CIQ36"/>
      <c r="CIR36"/>
      <c r="CIS36"/>
      <c r="CIT36"/>
      <c r="CIU36"/>
      <c r="CIV36"/>
      <c r="CIW36"/>
      <c r="CIX36"/>
      <c r="CIY36"/>
      <c r="CIZ36"/>
      <c r="CJA36"/>
      <c r="CJB36"/>
      <c r="CJC36"/>
      <c r="CJD36"/>
      <c r="CJE36"/>
      <c r="CJF36"/>
      <c r="CJG36"/>
      <c r="CJH36"/>
      <c r="CJI36"/>
      <c r="CJJ36"/>
      <c r="CJK36"/>
      <c r="CJL36"/>
      <c r="CJM36"/>
      <c r="CJN36"/>
      <c r="CJO36"/>
      <c r="CJP36"/>
      <c r="CJQ36"/>
      <c r="CJR36"/>
      <c r="CJS36"/>
      <c r="CJT36"/>
      <c r="CJU36"/>
      <c r="CJV36"/>
      <c r="CJW36"/>
      <c r="CJX36"/>
      <c r="CJY36"/>
      <c r="CJZ36"/>
      <c r="CKA36"/>
      <c r="CKB36"/>
      <c r="CKC36"/>
      <c r="CKD36"/>
      <c r="CKE36"/>
      <c r="CKF36"/>
      <c r="CKG36"/>
      <c r="CKH36"/>
      <c r="CKI36"/>
      <c r="CKJ36"/>
      <c r="CKK36"/>
      <c r="CKL36"/>
      <c r="CKM36"/>
      <c r="CKN36"/>
      <c r="CKO36"/>
      <c r="CKP36"/>
      <c r="CKQ36"/>
      <c r="CKR36"/>
      <c r="CKS36"/>
      <c r="CKT36"/>
      <c r="CKU36"/>
      <c r="CKV36"/>
      <c r="CKW36"/>
      <c r="CKX36"/>
      <c r="CKY36"/>
      <c r="CKZ36"/>
      <c r="CLA36"/>
      <c r="CLB36"/>
      <c r="CLC36"/>
      <c r="CLD36"/>
      <c r="CLE36"/>
      <c r="CLF36"/>
      <c r="CLG36"/>
      <c r="CLH36"/>
      <c r="CLI36"/>
      <c r="CLJ36"/>
      <c r="CLK36"/>
      <c r="CLL36"/>
      <c r="CLM36"/>
      <c r="CLN36"/>
      <c r="CLO36"/>
      <c r="CLP36"/>
      <c r="CLQ36"/>
      <c r="CLR36"/>
      <c r="CLS36"/>
      <c r="CLT36"/>
      <c r="CLU36"/>
      <c r="CLV36"/>
      <c r="CLW36"/>
      <c r="CLX36"/>
      <c r="CLY36"/>
      <c r="CLZ36"/>
      <c r="CMA36"/>
      <c r="CMB36"/>
      <c r="CMC36"/>
      <c r="CMD36"/>
      <c r="CME36"/>
      <c r="CMF36"/>
      <c r="CMG36"/>
      <c r="CMH36"/>
      <c r="CMI36"/>
      <c r="CMJ36"/>
      <c r="CMK36"/>
      <c r="CML36"/>
      <c r="CMM36"/>
      <c r="CMN36"/>
      <c r="CMO36"/>
      <c r="CMP36"/>
      <c r="CMQ36"/>
      <c r="CMR36"/>
      <c r="CMS36"/>
      <c r="CMT36"/>
      <c r="CMU36"/>
      <c r="CMV36"/>
      <c r="CMW36"/>
      <c r="CMX36"/>
      <c r="CMY36"/>
      <c r="CMZ36"/>
      <c r="CNA36"/>
      <c r="CNB36"/>
      <c r="CNC36"/>
      <c r="CND36"/>
      <c r="CNE36"/>
      <c r="CNF36"/>
      <c r="CNG36"/>
      <c r="CNH36"/>
      <c r="CNI36"/>
      <c r="CNJ36"/>
      <c r="CNK36"/>
      <c r="CNL36"/>
      <c r="CNM36"/>
      <c r="CNN36"/>
      <c r="CNO36"/>
      <c r="CNP36"/>
      <c r="CNQ36"/>
      <c r="CNR36"/>
      <c r="CNS36"/>
      <c r="CNT36"/>
      <c r="CNU36"/>
      <c r="CNV36"/>
      <c r="CNW36"/>
      <c r="CNX36"/>
      <c r="CNY36"/>
      <c r="CNZ36"/>
      <c r="COA36"/>
      <c r="COB36"/>
      <c r="COC36"/>
      <c r="COD36"/>
      <c r="COE36"/>
      <c r="COF36"/>
      <c r="COG36"/>
      <c r="COH36"/>
      <c r="COI36"/>
      <c r="COJ36"/>
      <c r="COK36"/>
      <c r="COL36"/>
      <c r="COM36"/>
      <c r="CON36"/>
      <c r="COO36"/>
      <c r="COP36"/>
      <c r="COQ36"/>
      <c r="COR36"/>
      <c r="COS36"/>
      <c r="COT36"/>
      <c r="COU36"/>
      <c r="COV36"/>
      <c r="COW36"/>
      <c r="COX36"/>
      <c r="COY36"/>
      <c r="COZ36"/>
      <c r="CPA36"/>
      <c r="CPB36"/>
      <c r="CPC36"/>
      <c r="CPD36"/>
      <c r="CPE36"/>
      <c r="CPF36"/>
      <c r="CPG36"/>
      <c r="CPH36"/>
      <c r="CPI36"/>
      <c r="CPJ36"/>
      <c r="CPK36"/>
      <c r="CPL36"/>
      <c r="CPM36"/>
      <c r="CPN36"/>
      <c r="CPO36"/>
      <c r="CPP36"/>
      <c r="CPQ36"/>
      <c r="CPR36"/>
      <c r="CPS36"/>
      <c r="CPT36"/>
      <c r="CPU36"/>
      <c r="CPV36"/>
      <c r="CPW36"/>
      <c r="CPX36"/>
      <c r="CPY36"/>
      <c r="CPZ36"/>
      <c r="CQA36"/>
      <c r="CQB36"/>
      <c r="CQC36"/>
      <c r="CQD36"/>
      <c r="CQE36"/>
      <c r="CQF36"/>
      <c r="CQG36"/>
      <c r="CQH36"/>
      <c r="CQI36"/>
      <c r="CQJ36"/>
      <c r="CQK36"/>
      <c r="CQL36"/>
      <c r="CQM36"/>
      <c r="CQN36"/>
      <c r="CQO36"/>
      <c r="CQP36"/>
      <c r="CQQ36"/>
      <c r="CQR36"/>
      <c r="CQS36"/>
      <c r="CQT36"/>
      <c r="CQU36"/>
      <c r="CQV36"/>
      <c r="CQW36"/>
      <c r="CQX36"/>
      <c r="CQY36"/>
      <c r="CQZ36"/>
      <c r="CRA36"/>
      <c r="CRB36"/>
      <c r="CRC36"/>
      <c r="CRD36"/>
      <c r="CRE36"/>
      <c r="CRF36"/>
      <c r="CRG36"/>
      <c r="CRH36"/>
      <c r="CRI36"/>
      <c r="CRJ36"/>
      <c r="CRK36"/>
      <c r="CRL36"/>
      <c r="CRM36"/>
      <c r="CRN36"/>
      <c r="CRO36"/>
      <c r="CRP36"/>
      <c r="CRQ36"/>
      <c r="CRR36"/>
      <c r="CRS36"/>
      <c r="CRT36"/>
      <c r="CRU36"/>
      <c r="CRV36"/>
      <c r="CRW36"/>
      <c r="CRX36"/>
      <c r="CRY36"/>
      <c r="CRZ36"/>
      <c r="CSA36"/>
      <c r="CSB36"/>
      <c r="CSC36"/>
      <c r="CSD36"/>
      <c r="CSE36"/>
      <c r="CSF36"/>
      <c r="CSG36"/>
      <c r="CSH36"/>
      <c r="CSI36"/>
      <c r="CSJ36"/>
      <c r="CSK36"/>
      <c r="CSL36"/>
      <c r="CSM36"/>
      <c r="CSN36"/>
      <c r="CSO36"/>
      <c r="CSP36"/>
      <c r="CSQ36"/>
      <c r="CSR36"/>
      <c r="CSS36"/>
      <c r="CST36"/>
      <c r="CSU36"/>
      <c r="CSV36"/>
      <c r="CSW36"/>
      <c r="CSX36"/>
      <c r="CSY36"/>
      <c r="CSZ36"/>
      <c r="CTA36"/>
      <c r="CTB36"/>
      <c r="CTC36"/>
      <c r="CTD36"/>
      <c r="CTE36"/>
      <c r="CTF36"/>
      <c r="CTG36"/>
      <c r="CTH36"/>
      <c r="CTI36"/>
      <c r="CTJ36"/>
      <c r="CTK36"/>
      <c r="CTL36"/>
      <c r="CTM36"/>
      <c r="CTN36"/>
      <c r="CTO36"/>
      <c r="CTP36"/>
      <c r="CTQ36"/>
      <c r="CTR36"/>
      <c r="CTS36"/>
      <c r="CTT36"/>
      <c r="CTU36"/>
      <c r="CTV36"/>
      <c r="CTW36"/>
      <c r="CTX36"/>
      <c r="CTY36"/>
      <c r="CTZ36"/>
      <c r="CUA36"/>
      <c r="CUB36"/>
      <c r="CUC36"/>
      <c r="CUD36"/>
      <c r="CUE36"/>
      <c r="CUF36"/>
      <c r="CUG36"/>
      <c r="CUH36"/>
      <c r="CUI36"/>
      <c r="CUJ36"/>
      <c r="CUK36"/>
      <c r="CUL36"/>
      <c r="CUM36"/>
      <c r="CUN36"/>
      <c r="CUO36"/>
      <c r="CUP36"/>
      <c r="CUQ36"/>
      <c r="CUR36"/>
      <c r="CUS36"/>
      <c r="CUT36"/>
      <c r="CUU36"/>
      <c r="CUV36"/>
      <c r="CUW36"/>
      <c r="CUX36"/>
      <c r="CUY36"/>
      <c r="CUZ36"/>
      <c r="CVA36"/>
      <c r="CVB36"/>
      <c r="CVC36"/>
      <c r="CVD36"/>
      <c r="CVE36"/>
      <c r="CVF36"/>
      <c r="CVG36"/>
      <c r="CVH36"/>
      <c r="CVI36"/>
      <c r="CVJ36"/>
      <c r="CVK36"/>
      <c r="CVL36"/>
      <c r="CVM36"/>
      <c r="CVN36"/>
      <c r="CVO36"/>
      <c r="CVP36"/>
      <c r="CVQ36"/>
      <c r="CVR36"/>
      <c r="CVS36"/>
      <c r="CVT36"/>
      <c r="CVU36"/>
      <c r="CVV36"/>
      <c r="CVW36"/>
      <c r="CVX36"/>
      <c r="CVY36"/>
      <c r="CVZ36"/>
      <c r="CWA36"/>
      <c r="CWB36"/>
      <c r="CWC36"/>
      <c r="CWD36"/>
      <c r="CWE36"/>
      <c r="CWF36"/>
      <c r="CWG36"/>
      <c r="CWH36"/>
      <c r="CWI36"/>
      <c r="CWJ36"/>
      <c r="CWK36"/>
      <c r="CWL36"/>
      <c r="CWM36"/>
      <c r="CWN36"/>
      <c r="CWO36"/>
      <c r="CWP36"/>
      <c r="CWQ36"/>
      <c r="CWR36"/>
      <c r="CWS36"/>
      <c r="CWT36"/>
      <c r="CWU36"/>
      <c r="CWV36"/>
      <c r="CWW36"/>
      <c r="CWX36"/>
      <c r="CWY36"/>
      <c r="CWZ36"/>
      <c r="CXA36"/>
      <c r="CXB36"/>
      <c r="CXC36"/>
      <c r="CXD36"/>
      <c r="CXE36"/>
      <c r="CXF36"/>
      <c r="CXG36"/>
      <c r="CXH36"/>
      <c r="CXI36"/>
      <c r="CXJ36"/>
      <c r="CXK36"/>
      <c r="CXL36"/>
      <c r="CXM36"/>
      <c r="CXN36"/>
      <c r="CXO36"/>
      <c r="CXP36"/>
      <c r="CXQ36"/>
      <c r="CXR36"/>
      <c r="CXS36"/>
      <c r="CXT36"/>
      <c r="CXU36"/>
      <c r="CXV36"/>
      <c r="CXW36"/>
      <c r="CXX36"/>
      <c r="CXY36"/>
      <c r="CXZ36"/>
      <c r="CYA36"/>
      <c r="CYB36"/>
      <c r="CYC36"/>
      <c r="CYD36"/>
      <c r="CYE36"/>
      <c r="CYF36"/>
      <c r="CYG36"/>
      <c r="CYH36"/>
      <c r="CYI36"/>
      <c r="CYJ36"/>
      <c r="CYK36"/>
      <c r="CYL36"/>
      <c r="CYM36"/>
      <c r="CYN36"/>
      <c r="CYO36"/>
      <c r="CYP36"/>
      <c r="CYQ36"/>
      <c r="CYR36"/>
      <c r="CYS36"/>
      <c r="CYT36"/>
      <c r="CYU36"/>
      <c r="CYV36"/>
      <c r="CYW36"/>
      <c r="CYX36"/>
      <c r="CYY36"/>
      <c r="CYZ36"/>
      <c r="CZA36"/>
      <c r="CZB36"/>
      <c r="CZC36"/>
      <c r="CZD36"/>
      <c r="CZE36"/>
      <c r="CZF36"/>
      <c r="CZG36"/>
      <c r="CZH36"/>
      <c r="CZI36"/>
      <c r="CZJ36"/>
      <c r="CZK36"/>
      <c r="CZL36"/>
      <c r="CZM36"/>
      <c r="CZN36"/>
      <c r="CZO36"/>
      <c r="CZP36"/>
      <c r="CZQ36"/>
      <c r="CZR36"/>
      <c r="CZS36"/>
      <c r="CZT36"/>
      <c r="CZU36"/>
      <c r="CZV36"/>
      <c r="CZW36"/>
      <c r="CZX36"/>
      <c r="CZY36"/>
      <c r="CZZ36"/>
      <c r="DAA36"/>
      <c r="DAB36"/>
      <c r="DAC36"/>
      <c r="DAD36"/>
      <c r="DAE36"/>
      <c r="DAF36"/>
      <c r="DAG36"/>
      <c r="DAH36"/>
      <c r="DAI36"/>
      <c r="DAJ36"/>
      <c r="DAK36"/>
      <c r="DAL36"/>
      <c r="DAM36"/>
      <c r="DAN36"/>
      <c r="DAO36"/>
      <c r="DAP36"/>
      <c r="DAQ36"/>
      <c r="DAR36"/>
      <c r="DAS36"/>
      <c r="DAT36"/>
      <c r="DAU36"/>
      <c r="DAV36"/>
      <c r="DAW36"/>
      <c r="DAX36"/>
      <c r="DAY36"/>
      <c r="DAZ36"/>
      <c r="DBA36"/>
      <c r="DBB36"/>
      <c r="DBC36"/>
      <c r="DBD36"/>
      <c r="DBE36"/>
      <c r="DBF36"/>
      <c r="DBG36"/>
      <c r="DBH36"/>
      <c r="DBI36"/>
      <c r="DBJ36"/>
      <c r="DBK36"/>
      <c r="DBL36"/>
      <c r="DBM36"/>
      <c r="DBN36"/>
      <c r="DBO36"/>
      <c r="DBP36"/>
      <c r="DBQ36"/>
      <c r="DBR36"/>
      <c r="DBS36"/>
      <c r="DBT36"/>
      <c r="DBU36"/>
      <c r="DBV36"/>
      <c r="DBW36"/>
      <c r="DBX36"/>
      <c r="DBY36"/>
      <c r="DBZ36"/>
      <c r="DCA36"/>
      <c r="DCB36"/>
      <c r="DCC36"/>
      <c r="DCD36"/>
      <c r="DCE36"/>
      <c r="DCF36"/>
      <c r="DCG36"/>
      <c r="DCH36"/>
      <c r="DCI36"/>
      <c r="DCJ36"/>
      <c r="DCK36"/>
      <c r="DCL36"/>
      <c r="DCM36"/>
      <c r="DCN36"/>
      <c r="DCO36"/>
      <c r="DCP36"/>
      <c r="DCQ36"/>
      <c r="DCR36"/>
      <c r="DCS36"/>
      <c r="DCT36"/>
      <c r="DCU36"/>
      <c r="DCV36"/>
      <c r="DCW36"/>
      <c r="DCX36"/>
      <c r="DCY36"/>
      <c r="DCZ36"/>
      <c r="DDA36"/>
      <c r="DDB36"/>
      <c r="DDC36"/>
      <c r="DDD36"/>
      <c r="DDE36"/>
      <c r="DDF36"/>
      <c r="DDG36"/>
      <c r="DDH36"/>
      <c r="DDI36"/>
      <c r="DDJ36"/>
      <c r="DDK36"/>
      <c r="DDL36"/>
      <c r="DDM36"/>
      <c r="DDN36"/>
      <c r="DDO36"/>
      <c r="DDP36"/>
      <c r="DDQ36"/>
      <c r="DDR36"/>
      <c r="DDS36"/>
      <c r="DDT36"/>
      <c r="DDU36"/>
      <c r="DDV36"/>
      <c r="DDW36"/>
      <c r="DDX36"/>
      <c r="DDY36"/>
      <c r="DDZ36"/>
      <c r="DEA36"/>
      <c r="DEB36"/>
      <c r="DEC36"/>
      <c r="DED36"/>
      <c r="DEE36"/>
      <c r="DEF36"/>
      <c r="DEG36"/>
      <c r="DEH36"/>
      <c r="DEI36"/>
      <c r="DEJ36"/>
      <c r="DEK36"/>
      <c r="DEL36"/>
      <c r="DEM36"/>
      <c r="DEN36"/>
      <c r="DEO36"/>
      <c r="DEP36"/>
      <c r="DEQ36"/>
      <c r="DER36"/>
      <c r="DES36"/>
      <c r="DET36"/>
      <c r="DEU36"/>
      <c r="DEV36"/>
      <c r="DEW36"/>
      <c r="DEX36"/>
      <c r="DEY36"/>
      <c r="DEZ36"/>
      <c r="DFA36"/>
      <c r="DFB36"/>
      <c r="DFC36"/>
      <c r="DFD36"/>
      <c r="DFE36"/>
      <c r="DFF36"/>
      <c r="DFG36"/>
      <c r="DFH36"/>
      <c r="DFI36"/>
      <c r="DFJ36"/>
      <c r="DFK36"/>
      <c r="DFL36"/>
      <c r="DFM36"/>
      <c r="DFN36"/>
      <c r="DFO36"/>
      <c r="DFP36"/>
      <c r="DFQ36"/>
      <c r="DFR36"/>
      <c r="DFS36"/>
      <c r="DFT36"/>
      <c r="DFU36"/>
      <c r="DFV36"/>
      <c r="DFW36"/>
      <c r="DFX36"/>
      <c r="DFY36"/>
      <c r="DFZ36"/>
      <c r="DGA36"/>
      <c r="DGB36"/>
      <c r="DGC36"/>
      <c r="DGD36"/>
      <c r="DGE36"/>
      <c r="DGF36"/>
      <c r="DGG36"/>
      <c r="DGH36"/>
      <c r="DGI36"/>
      <c r="DGJ36"/>
      <c r="DGK36"/>
      <c r="DGL36"/>
      <c r="DGM36"/>
      <c r="DGN36"/>
      <c r="DGO36"/>
      <c r="DGP36"/>
      <c r="DGQ36"/>
      <c r="DGR36"/>
      <c r="DGS36"/>
      <c r="DGT36"/>
      <c r="DGU36"/>
      <c r="DGV36"/>
      <c r="DGW36"/>
      <c r="DGX36"/>
      <c r="DGY36"/>
      <c r="DGZ36"/>
      <c r="DHA36"/>
      <c r="DHB36"/>
      <c r="DHC36"/>
      <c r="DHD36"/>
      <c r="DHE36"/>
      <c r="DHF36"/>
      <c r="DHG36"/>
      <c r="DHH36"/>
      <c r="DHI36"/>
      <c r="DHJ36"/>
      <c r="DHK36"/>
      <c r="DHL36"/>
      <c r="DHM36"/>
      <c r="DHN36"/>
      <c r="DHO36"/>
      <c r="DHP36"/>
      <c r="DHQ36"/>
      <c r="DHR36"/>
      <c r="DHS36"/>
      <c r="DHT36"/>
      <c r="DHU36"/>
      <c r="DHV36"/>
      <c r="DHW36"/>
      <c r="DHX36"/>
      <c r="DHY36"/>
      <c r="DHZ36"/>
      <c r="DIA36"/>
      <c r="DIB36"/>
      <c r="DIC36"/>
      <c r="DID36"/>
      <c r="DIE36"/>
      <c r="DIF36"/>
      <c r="DIG36"/>
      <c r="DIH36"/>
      <c r="DII36"/>
      <c r="DIJ36"/>
      <c r="DIK36"/>
      <c r="DIL36"/>
      <c r="DIM36"/>
      <c r="DIN36"/>
      <c r="DIO36"/>
      <c r="DIP36"/>
      <c r="DIQ36"/>
      <c r="DIR36"/>
      <c r="DIS36"/>
      <c r="DIT36"/>
      <c r="DIU36"/>
      <c r="DIV36"/>
      <c r="DIW36"/>
      <c r="DIX36"/>
      <c r="DIY36"/>
      <c r="DIZ36"/>
      <c r="DJA36"/>
      <c r="DJB36"/>
      <c r="DJC36"/>
      <c r="DJD36"/>
      <c r="DJE36"/>
      <c r="DJF36"/>
      <c r="DJG36"/>
      <c r="DJH36"/>
      <c r="DJI36"/>
      <c r="DJJ36"/>
      <c r="DJK36"/>
      <c r="DJL36"/>
      <c r="DJM36"/>
      <c r="DJN36"/>
      <c r="DJO36"/>
      <c r="DJP36"/>
      <c r="DJQ36"/>
      <c r="DJR36"/>
      <c r="DJS36"/>
      <c r="DJT36"/>
      <c r="DJU36"/>
      <c r="DJV36"/>
      <c r="DJW36"/>
      <c r="DJX36"/>
      <c r="DJY36"/>
      <c r="DJZ36"/>
      <c r="DKA36"/>
      <c r="DKB36"/>
      <c r="DKC36"/>
      <c r="DKD36"/>
      <c r="DKE36"/>
      <c r="DKF36"/>
      <c r="DKG36"/>
      <c r="DKH36"/>
      <c r="DKI36"/>
      <c r="DKJ36"/>
      <c r="DKK36"/>
      <c r="DKL36"/>
      <c r="DKM36"/>
      <c r="DKN36"/>
      <c r="DKO36"/>
      <c r="DKP36"/>
      <c r="DKQ36"/>
      <c r="DKR36"/>
      <c r="DKS36"/>
      <c r="DKT36"/>
      <c r="DKU36"/>
      <c r="DKV36"/>
      <c r="DKW36"/>
      <c r="DKX36"/>
      <c r="DKY36"/>
      <c r="DKZ36"/>
      <c r="DLA36"/>
      <c r="DLB36"/>
      <c r="DLC36"/>
      <c r="DLD36"/>
      <c r="DLE36"/>
      <c r="DLF36"/>
      <c r="DLG36"/>
      <c r="DLH36"/>
      <c r="DLI36"/>
      <c r="DLJ36"/>
      <c r="DLK36"/>
      <c r="DLL36"/>
      <c r="DLM36"/>
      <c r="DLN36"/>
      <c r="DLO36"/>
      <c r="DLP36"/>
      <c r="DLQ36"/>
      <c r="DLR36"/>
      <c r="DLS36"/>
      <c r="DLT36"/>
      <c r="DLU36"/>
      <c r="DLV36"/>
      <c r="DLW36"/>
      <c r="DLX36"/>
      <c r="DLY36"/>
      <c r="DLZ36"/>
      <c r="DMA36"/>
      <c r="DMB36"/>
      <c r="DMC36"/>
      <c r="DMD36"/>
      <c r="DME36"/>
      <c r="DMF36"/>
      <c r="DMG36"/>
      <c r="DMH36"/>
      <c r="DMI36"/>
      <c r="DMJ36"/>
      <c r="DMK36"/>
      <c r="DML36"/>
      <c r="DMM36"/>
      <c r="DMN36"/>
      <c r="DMO36"/>
      <c r="DMP36"/>
      <c r="DMQ36"/>
      <c r="DMR36"/>
      <c r="DMS36"/>
      <c r="DMT36"/>
      <c r="DMU36"/>
      <c r="DMV36"/>
      <c r="DMW36"/>
      <c r="DMX36"/>
      <c r="DMY36"/>
      <c r="DMZ36"/>
      <c r="DNA36"/>
      <c r="DNB36"/>
      <c r="DNC36"/>
      <c r="DND36"/>
      <c r="DNE36"/>
      <c r="DNF36"/>
      <c r="DNG36"/>
      <c r="DNH36"/>
      <c r="DNI36"/>
      <c r="DNJ36"/>
      <c r="DNK36"/>
      <c r="DNL36"/>
      <c r="DNM36"/>
      <c r="DNN36"/>
      <c r="DNO36"/>
      <c r="DNP36"/>
      <c r="DNQ36"/>
      <c r="DNR36"/>
      <c r="DNS36"/>
      <c r="DNT36"/>
      <c r="DNU36"/>
      <c r="DNV36"/>
      <c r="DNW36"/>
      <c r="DNX36"/>
      <c r="DNY36"/>
      <c r="DNZ36"/>
      <c r="DOA36"/>
      <c r="DOB36"/>
      <c r="DOC36"/>
      <c r="DOD36"/>
      <c r="DOE36"/>
      <c r="DOF36"/>
      <c r="DOG36"/>
      <c r="DOH36"/>
      <c r="DOI36"/>
      <c r="DOJ36"/>
      <c r="DOK36"/>
      <c r="DOL36"/>
      <c r="DOM36"/>
      <c r="DON36"/>
      <c r="DOO36"/>
      <c r="DOP36"/>
      <c r="DOQ36"/>
      <c r="DOR36"/>
      <c r="DOS36"/>
      <c r="DOT36"/>
      <c r="DOU36"/>
      <c r="DOV36"/>
      <c r="DOW36"/>
      <c r="DOX36"/>
      <c r="DOY36"/>
      <c r="DOZ36"/>
      <c r="DPA36"/>
      <c r="DPB36"/>
      <c r="DPC36"/>
      <c r="DPD36"/>
      <c r="DPE36"/>
      <c r="DPF36"/>
      <c r="DPG36"/>
      <c r="DPH36"/>
      <c r="DPI36"/>
      <c r="DPJ36"/>
      <c r="DPK36"/>
      <c r="DPL36"/>
      <c r="DPM36"/>
      <c r="DPN36"/>
      <c r="DPO36"/>
      <c r="DPP36"/>
      <c r="DPQ36"/>
      <c r="DPR36"/>
      <c r="DPS36"/>
      <c r="DPT36"/>
      <c r="DPU36"/>
      <c r="DPV36"/>
      <c r="DPW36"/>
      <c r="DPX36"/>
      <c r="DPY36"/>
      <c r="DPZ36"/>
      <c r="DQA36"/>
      <c r="DQB36"/>
      <c r="DQC36"/>
      <c r="DQD36"/>
      <c r="DQE36"/>
      <c r="DQF36"/>
      <c r="DQG36"/>
      <c r="DQH36"/>
      <c r="DQI36"/>
      <c r="DQJ36"/>
      <c r="DQK36"/>
      <c r="DQL36"/>
      <c r="DQM36"/>
      <c r="DQN36"/>
      <c r="DQO36"/>
      <c r="DQP36"/>
      <c r="DQQ36"/>
      <c r="DQR36"/>
      <c r="DQS36"/>
      <c r="DQT36"/>
      <c r="DQU36"/>
      <c r="DQV36"/>
      <c r="DQW36"/>
      <c r="DQX36"/>
      <c r="DQY36"/>
      <c r="DQZ36"/>
      <c r="DRA36"/>
      <c r="DRB36"/>
      <c r="DRC36"/>
      <c r="DRD36"/>
      <c r="DRE36"/>
      <c r="DRF36"/>
      <c r="DRG36"/>
      <c r="DRH36"/>
      <c r="DRI36"/>
      <c r="DRJ36"/>
      <c r="DRK36"/>
      <c r="DRL36"/>
      <c r="DRM36"/>
      <c r="DRN36"/>
      <c r="DRO36"/>
      <c r="DRP36"/>
      <c r="DRQ36"/>
      <c r="DRR36"/>
      <c r="DRS36"/>
      <c r="DRT36"/>
      <c r="DRU36"/>
      <c r="DRV36"/>
      <c r="DRW36"/>
      <c r="DRX36"/>
      <c r="DRY36"/>
      <c r="DRZ36"/>
      <c r="DSA36"/>
      <c r="DSB36"/>
      <c r="DSC36"/>
      <c r="DSD36"/>
      <c r="DSE36"/>
      <c r="DSF36"/>
      <c r="DSG36"/>
      <c r="DSH36"/>
      <c r="DSI36"/>
      <c r="DSJ36"/>
      <c r="DSK36"/>
      <c r="DSL36"/>
      <c r="DSM36"/>
      <c r="DSN36"/>
      <c r="DSO36"/>
      <c r="DSP36"/>
      <c r="DSQ36"/>
      <c r="DSR36"/>
      <c r="DSS36"/>
      <c r="DST36"/>
      <c r="DSU36"/>
      <c r="DSV36"/>
      <c r="DSW36"/>
      <c r="DSX36"/>
      <c r="DSY36"/>
      <c r="DSZ36"/>
      <c r="DTA36"/>
      <c r="DTB36"/>
      <c r="DTC36"/>
      <c r="DTD36"/>
      <c r="DTE36"/>
      <c r="DTF36"/>
      <c r="DTG36"/>
      <c r="DTH36"/>
      <c r="DTI36"/>
      <c r="DTJ36"/>
      <c r="DTK36"/>
      <c r="DTL36"/>
      <c r="DTM36"/>
      <c r="DTN36"/>
      <c r="DTO36"/>
      <c r="DTP36"/>
      <c r="DTQ36"/>
      <c r="DTR36"/>
      <c r="DTS36"/>
      <c r="DTT36"/>
      <c r="DTU36"/>
      <c r="DTV36"/>
      <c r="DTW36"/>
      <c r="DTX36"/>
      <c r="DTY36"/>
      <c r="DTZ36"/>
      <c r="DUA36"/>
      <c r="DUB36"/>
      <c r="DUC36"/>
      <c r="DUD36"/>
      <c r="DUE36"/>
      <c r="DUF36"/>
      <c r="DUG36"/>
      <c r="DUH36"/>
      <c r="DUI36"/>
      <c r="DUJ36"/>
      <c r="DUK36"/>
      <c r="DUL36"/>
      <c r="DUM36"/>
      <c r="DUN36"/>
      <c r="DUO36"/>
      <c r="DUP36"/>
      <c r="DUQ36"/>
      <c r="DUR36"/>
      <c r="DUS36"/>
      <c r="DUT36"/>
      <c r="DUU36"/>
      <c r="DUV36"/>
      <c r="DUW36"/>
      <c r="DUX36"/>
      <c r="DUY36"/>
      <c r="DUZ36"/>
      <c r="DVA36"/>
      <c r="DVB36"/>
      <c r="DVC36"/>
      <c r="DVD36"/>
      <c r="DVE36"/>
      <c r="DVF36"/>
      <c r="DVG36"/>
      <c r="DVH36"/>
      <c r="DVI36"/>
      <c r="DVJ36"/>
      <c r="DVK36"/>
      <c r="DVL36"/>
      <c r="DVM36"/>
      <c r="DVN36"/>
      <c r="DVO36"/>
      <c r="DVP36"/>
      <c r="DVQ36"/>
      <c r="DVR36"/>
      <c r="DVS36"/>
      <c r="DVT36"/>
      <c r="DVU36"/>
      <c r="DVV36"/>
      <c r="DVW36"/>
      <c r="DVX36"/>
      <c r="DVY36"/>
      <c r="DVZ36"/>
      <c r="DWA36"/>
      <c r="DWB36"/>
      <c r="DWC36"/>
      <c r="DWD36"/>
      <c r="DWE36"/>
      <c r="DWF36"/>
      <c r="DWG36"/>
      <c r="DWH36"/>
      <c r="DWI36"/>
      <c r="DWJ36"/>
      <c r="DWK36"/>
      <c r="DWL36"/>
      <c r="DWM36"/>
      <c r="DWN36"/>
      <c r="DWO36"/>
      <c r="DWP36"/>
      <c r="DWQ36"/>
      <c r="DWR36"/>
      <c r="DWS36"/>
      <c r="DWT36"/>
      <c r="DWU36"/>
      <c r="DWV36"/>
      <c r="DWW36"/>
      <c r="DWX36"/>
      <c r="DWY36"/>
      <c r="DWZ36"/>
      <c r="DXA36"/>
      <c r="DXB36"/>
      <c r="DXC36"/>
      <c r="DXD36"/>
      <c r="DXE36"/>
      <c r="DXF36"/>
      <c r="DXG36"/>
      <c r="DXH36"/>
      <c r="DXI36"/>
      <c r="DXJ36"/>
      <c r="DXK36"/>
      <c r="DXL36"/>
      <c r="DXM36"/>
      <c r="DXN36"/>
      <c r="DXO36"/>
      <c r="DXP36"/>
      <c r="DXQ36"/>
      <c r="DXR36"/>
      <c r="DXS36"/>
      <c r="DXT36"/>
      <c r="DXU36"/>
      <c r="DXV36"/>
      <c r="DXW36"/>
      <c r="DXX36"/>
      <c r="DXY36"/>
      <c r="DXZ36"/>
      <c r="DYA36"/>
      <c r="DYB36"/>
      <c r="DYC36"/>
      <c r="DYD36"/>
      <c r="DYE36"/>
      <c r="DYF36"/>
      <c r="DYG36"/>
      <c r="DYH36"/>
      <c r="DYI36"/>
      <c r="DYJ36"/>
      <c r="DYK36"/>
      <c r="DYL36"/>
      <c r="DYM36"/>
      <c r="DYN36"/>
      <c r="DYO36"/>
      <c r="DYP36"/>
      <c r="DYQ36"/>
      <c r="DYR36"/>
      <c r="DYS36"/>
      <c r="DYT36"/>
      <c r="DYU36"/>
      <c r="DYV36"/>
      <c r="DYW36"/>
      <c r="DYX36"/>
      <c r="DYY36"/>
      <c r="DYZ36"/>
      <c r="DZA36"/>
      <c r="DZB36"/>
      <c r="DZC36"/>
      <c r="DZD36"/>
      <c r="DZE36"/>
      <c r="DZF36"/>
      <c r="DZG36"/>
      <c r="DZH36"/>
      <c r="DZI36"/>
      <c r="DZJ36"/>
      <c r="DZK36"/>
      <c r="DZL36"/>
      <c r="DZM36"/>
      <c r="DZN36"/>
      <c r="DZO36"/>
      <c r="DZP36"/>
      <c r="DZQ36"/>
      <c r="DZR36"/>
      <c r="DZS36"/>
      <c r="DZT36"/>
      <c r="DZU36"/>
      <c r="DZV36"/>
      <c r="DZW36"/>
      <c r="DZX36"/>
      <c r="DZY36"/>
      <c r="DZZ36"/>
      <c r="EAA36"/>
      <c r="EAB36"/>
      <c r="EAC36"/>
      <c r="EAD36"/>
      <c r="EAE36"/>
      <c r="EAF36"/>
      <c r="EAG36"/>
      <c r="EAH36"/>
      <c r="EAI36"/>
      <c r="EAJ36"/>
      <c r="EAK36"/>
      <c r="EAL36"/>
      <c r="EAM36"/>
      <c r="EAN36"/>
      <c r="EAO36"/>
      <c r="EAP36"/>
      <c r="EAQ36"/>
      <c r="EAR36"/>
      <c r="EAS36"/>
      <c r="EAT36"/>
      <c r="EAU36"/>
      <c r="EAV36"/>
      <c r="EAW36"/>
      <c r="EAX36"/>
      <c r="EAY36"/>
      <c r="EAZ36"/>
      <c r="EBA36"/>
      <c r="EBB36"/>
      <c r="EBC36"/>
      <c r="EBD36"/>
      <c r="EBE36"/>
      <c r="EBF36"/>
      <c r="EBG36"/>
      <c r="EBH36"/>
      <c r="EBI36"/>
      <c r="EBJ36"/>
      <c r="EBK36"/>
      <c r="EBL36"/>
      <c r="EBM36"/>
      <c r="EBN36"/>
      <c r="EBO36"/>
      <c r="EBP36"/>
      <c r="EBQ36"/>
      <c r="EBR36"/>
      <c r="EBS36"/>
      <c r="EBT36"/>
      <c r="EBU36"/>
      <c r="EBV36"/>
      <c r="EBW36"/>
      <c r="EBX36"/>
      <c r="EBY36"/>
      <c r="EBZ36"/>
      <c r="ECA36"/>
      <c r="ECB36"/>
      <c r="ECC36"/>
      <c r="ECD36"/>
      <c r="ECE36"/>
      <c r="ECF36"/>
      <c r="ECG36"/>
      <c r="ECH36"/>
      <c r="ECI36"/>
      <c r="ECJ36"/>
      <c r="ECK36"/>
      <c r="ECL36"/>
      <c r="ECM36"/>
      <c r="ECN36"/>
      <c r="ECO36"/>
      <c r="ECP36"/>
      <c r="ECQ36"/>
      <c r="ECR36"/>
      <c r="ECS36"/>
      <c r="ECT36"/>
      <c r="ECU36"/>
      <c r="ECV36"/>
      <c r="ECW36"/>
      <c r="ECX36"/>
      <c r="ECY36"/>
      <c r="ECZ36"/>
      <c r="EDA36"/>
      <c r="EDB36"/>
      <c r="EDC36"/>
      <c r="EDD36"/>
      <c r="EDE36"/>
      <c r="EDF36"/>
      <c r="EDG36"/>
      <c r="EDH36"/>
      <c r="EDI36"/>
      <c r="EDJ36"/>
      <c r="EDK36"/>
      <c r="EDL36"/>
      <c r="EDM36"/>
      <c r="EDN36"/>
      <c r="EDO36"/>
      <c r="EDP36"/>
      <c r="EDQ36"/>
      <c r="EDR36"/>
      <c r="EDS36"/>
      <c r="EDT36"/>
      <c r="EDU36"/>
      <c r="EDV36"/>
      <c r="EDW36"/>
      <c r="EDX36"/>
      <c r="EDY36"/>
      <c r="EDZ36"/>
      <c r="EEA36"/>
      <c r="EEB36"/>
      <c r="EEC36"/>
      <c r="EED36"/>
      <c r="EEE36"/>
      <c r="EEF36"/>
      <c r="EEG36"/>
      <c r="EEH36"/>
      <c r="EEI36"/>
      <c r="EEJ36"/>
      <c r="EEK36"/>
      <c r="EEL36"/>
      <c r="EEM36"/>
      <c r="EEN36"/>
      <c r="EEO36"/>
      <c r="EEP36"/>
      <c r="EEQ36"/>
      <c r="EER36"/>
      <c r="EES36"/>
      <c r="EET36"/>
      <c r="EEU36"/>
      <c r="EEV36"/>
      <c r="EEW36"/>
      <c r="EEX36"/>
      <c r="EEY36"/>
      <c r="EEZ36"/>
      <c r="EFA36"/>
      <c r="EFB36"/>
      <c r="EFC36"/>
      <c r="EFD36"/>
      <c r="EFE36"/>
      <c r="EFF36"/>
      <c r="EFG36"/>
      <c r="EFH36"/>
      <c r="EFI36"/>
      <c r="EFJ36"/>
      <c r="EFK36"/>
      <c r="EFL36"/>
      <c r="EFM36"/>
      <c r="EFN36"/>
      <c r="EFO36"/>
      <c r="EFP36"/>
      <c r="EFQ36"/>
      <c r="EFR36"/>
      <c r="EFS36"/>
      <c r="EFT36"/>
      <c r="EFU36"/>
      <c r="EFV36"/>
      <c r="EFW36"/>
      <c r="EFX36"/>
      <c r="EFY36"/>
      <c r="EFZ36"/>
      <c r="EGA36"/>
      <c r="EGB36"/>
      <c r="EGC36"/>
      <c r="EGD36"/>
      <c r="EGE36"/>
      <c r="EGF36"/>
      <c r="EGG36"/>
      <c r="EGH36"/>
      <c r="EGI36"/>
      <c r="EGJ36"/>
      <c r="EGK36"/>
      <c r="EGL36"/>
      <c r="EGM36"/>
      <c r="EGN36"/>
      <c r="EGO36"/>
      <c r="EGP36"/>
      <c r="EGQ36"/>
      <c r="EGR36"/>
      <c r="EGS36"/>
      <c r="EGT36"/>
      <c r="EGU36"/>
      <c r="EGV36"/>
      <c r="EGW36"/>
      <c r="EGX36"/>
      <c r="EGY36"/>
      <c r="EGZ36"/>
      <c r="EHA36"/>
      <c r="EHB36"/>
      <c r="EHC36"/>
      <c r="EHD36"/>
      <c r="EHE36"/>
      <c r="EHF36"/>
      <c r="EHG36"/>
      <c r="EHH36"/>
      <c r="EHI36"/>
      <c r="EHJ36"/>
      <c r="EHK36"/>
      <c r="EHL36"/>
      <c r="EHM36"/>
      <c r="EHN36"/>
      <c r="EHO36"/>
      <c r="EHP36"/>
      <c r="EHQ36"/>
      <c r="EHR36"/>
      <c r="EHS36"/>
      <c r="EHT36"/>
      <c r="EHU36"/>
      <c r="EHV36"/>
      <c r="EHW36"/>
      <c r="EHX36"/>
      <c r="EHY36"/>
      <c r="EHZ36"/>
      <c r="EIA36"/>
      <c r="EIB36"/>
      <c r="EIC36"/>
      <c r="EID36"/>
      <c r="EIE36"/>
      <c r="EIF36"/>
      <c r="EIG36"/>
      <c r="EIH36"/>
      <c r="EII36"/>
      <c r="EIJ36"/>
      <c r="EIK36"/>
      <c r="EIL36"/>
      <c r="EIM36"/>
      <c r="EIN36"/>
      <c r="EIO36"/>
      <c r="EIP36"/>
      <c r="EIQ36"/>
      <c r="EIR36"/>
      <c r="EIS36"/>
      <c r="EIT36"/>
      <c r="EIU36"/>
      <c r="EIV36"/>
      <c r="EIW36"/>
      <c r="EIX36"/>
      <c r="EIY36"/>
      <c r="EIZ36"/>
      <c r="EJA36"/>
      <c r="EJB36"/>
      <c r="EJC36"/>
      <c r="EJD36"/>
      <c r="EJE36"/>
      <c r="EJF36"/>
      <c r="EJG36"/>
      <c r="EJH36"/>
      <c r="EJI36"/>
      <c r="EJJ36"/>
      <c r="EJK36"/>
      <c r="EJL36"/>
      <c r="EJM36"/>
      <c r="EJN36"/>
      <c r="EJO36"/>
      <c r="EJP36"/>
      <c r="EJQ36"/>
      <c r="EJR36"/>
      <c r="EJS36"/>
      <c r="EJT36"/>
      <c r="EJU36"/>
      <c r="EJV36"/>
      <c r="EJW36"/>
      <c r="EJX36"/>
      <c r="EJY36"/>
      <c r="EJZ36"/>
      <c r="EKA36"/>
      <c r="EKB36"/>
      <c r="EKC36"/>
      <c r="EKD36"/>
      <c r="EKE36"/>
      <c r="EKF36"/>
      <c r="EKG36"/>
      <c r="EKH36"/>
      <c r="EKI36"/>
      <c r="EKJ36"/>
      <c r="EKK36"/>
      <c r="EKL36"/>
      <c r="EKM36"/>
      <c r="EKN36"/>
      <c r="EKO36"/>
      <c r="EKP36"/>
      <c r="EKQ36"/>
      <c r="EKR36"/>
      <c r="EKS36"/>
      <c r="EKT36"/>
      <c r="EKU36"/>
      <c r="EKV36"/>
      <c r="EKW36"/>
      <c r="EKX36"/>
      <c r="EKY36"/>
      <c r="EKZ36"/>
      <c r="ELA36"/>
      <c r="ELB36"/>
      <c r="ELC36"/>
      <c r="ELD36"/>
      <c r="ELE36"/>
      <c r="ELF36"/>
      <c r="ELG36"/>
      <c r="ELH36"/>
      <c r="ELI36"/>
      <c r="ELJ36"/>
      <c r="ELK36"/>
      <c r="ELL36"/>
      <c r="ELM36"/>
      <c r="ELN36"/>
      <c r="ELO36"/>
      <c r="ELP36"/>
      <c r="ELQ36"/>
      <c r="ELR36"/>
      <c r="ELS36"/>
      <c r="ELT36"/>
      <c r="ELU36"/>
      <c r="ELV36"/>
      <c r="ELW36"/>
      <c r="ELX36"/>
      <c r="ELY36"/>
      <c r="ELZ36"/>
      <c r="EMA36"/>
      <c r="EMB36"/>
      <c r="EMC36"/>
      <c r="EMD36"/>
      <c r="EME36"/>
      <c r="EMF36"/>
      <c r="EMG36"/>
      <c r="EMH36"/>
      <c r="EMI36"/>
      <c r="EMJ36"/>
      <c r="EMK36"/>
      <c r="EML36"/>
      <c r="EMM36"/>
      <c r="EMN36"/>
      <c r="EMO36"/>
      <c r="EMP36"/>
      <c r="EMQ36"/>
      <c r="EMR36"/>
      <c r="EMS36"/>
      <c r="EMT36"/>
      <c r="EMU36"/>
      <c r="EMV36"/>
      <c r="EMW36"/>
      <c r="EMX36"/>
      <c r="EMY36"/>
      <c r="EMZ36"/>
      <c r="ENA36"/>
      <c r="ENB36"/>
      <c r="ENC36"/>
      <c r="END36"/>
      <c r="ENE36"/>
      <c r="ENF36"/>
      <c r="ENG36"/>
      <c r="ENH36"/>
      <c r="ENI36"/>
      <c r="ENJ36"/>
      <c r="ENK36"/>
      <c r="ENL36"/>
      <c r="ENM36"/>
      <c r="ENN36"/>
      <c r="ENO36"/>
      <c r="ENP36"/>
      <c r="ENQ36"/>
      <c r="ENR36"/>
      <c r="ENS36"/>
      <c r="ENT36"/>
      <c r="ENU36"/>
      <c r="ENV36"/>
      <c r="ENW36"/>
      <c r="ENX36"/>
      <c r="ENY36"/>
      <c r="ENZ36"/>
      <c r="EOA36"/>
      <c r="EOB36"/>
      <c r="EOC36"/>
      <c r="EOD36"/>
      <c r="EOE36"/>
      <c r="EOF36"/>
      <c r="EOG36"/>
      <c r="EOH36"/>
      <c r="EOI36"/>
      <c r="EOJ36"/>
      <c r="EOK36"/>
      <c r="EOL36"/>
      <c r="EOM36"/>
      <c r="EON36"/>
      <c r="EOO36"/>
      <c r="EOP36"/>
      <c r="EOQ36"/>
      <c r="EOR36"/>
      <c r="EOS36"/>
      <c r="EOT36"/>
      <c r="EOU36"/>
      <c r="EOV36"/>
      <c r="EOW36"/>
      <c r="EOX36"/>
      <c r="EOY36"/>
      <c r="EOZ36"/>
      <c r="EPA36"/>
      <c r="EPB36"/>
      <c r="EPC36"/>
      <c r="EPD36"/>
      <c r="EPE36"/>
      <c r="EPF36"/>
      <c r="EPG36"/>
      <c r="EPH36"/>
      <c r="EPI36"/>
      <c r="EPJ36"/>
      <c r="EPK36"/>
      <c r="EPL36"/>
      <c r="EPM36"/>
      <c r="EPN36"/>
      <c r="EPO36"/>
      <c r="EPP36"/>
      <c r="EPQ36"/>
      <c r="EPR36"/>
      <c r="EPS36"/>
      <c r="EPT36"/>
      <c r="EPU36"/>
      <c r="EPV36"/>
      <c r="EPW36"/>
      <c r="EPX36"/>
      <c r="EPY36"/>
      <c r="EPZ36"/>
      <c r="EQA36"/>
      <c r="EQB36"/>
      <c r="EQC36"/>
      <c r="EQD36"/>
      <c r="EQE36"/>
      <c r="EQF36"/>
      <c r="EQG36"/>
      <c r="EQH36"/>
      <c r="EQI36"/>
      <c r="EQJ36"/>
      <c r="EQK36"/>
      <c r="EQL36"/>
      <c r="EQM36"/>
      <c r="EQN36"/>
      <c r="EQO36"/>
      <c r="EQP36"/>
      <c r="EQQ36"/>
      <c r="EQR36"/>
      <c r="EQS36"/>
      <c r="EQT36"/>
      <c r="EQU36"/>
      <c r="EQV36"/>
      <c r="EQW36"/>
      <c r="EQX36"/>
      <c r="EQY36"/>
      <c r="EQZ36"/>
      <c r="ERA36"/>
      <c r="ERB36"/>
      <c r="ERC36"/>
      <c r="ERD36"/>
      <c r="ERE36"/>
      <c r="ERF36"/>
      <c r="ERG36"/>
      <c r="ERH36"/>
      <c r="ERI36"/>
      <c r="ERJ36"/>
      <c r="ERK36"/>
      <c r="ERL36"/>
      <c r="ERM36"/>
      <c r="ERN36"/>
      <c r="ERO36"/>
      <c r="ERP36"/>
      <c r="ERQ36"/>
      <c r="ERR36"/>
      <c r="ERS36"/>
      <c r="ERT36"/>
      <c r="ERU36"/>
      <c r="ERV36"/>
      <c r="ERW36"/>
      <c r="ERX36"/>
      <c r="ERY36"/>
      <c r="ERZ36"/>
      <c r="ESA36"/>
      <c r="ESB36"/>
      <c r="ESC36"/>
      <c r="ESD36"/>
      <c r="ESE36"/>
      <c r="ESF36"/>
      <c r="ESG36"/>
      <c r="ESH36"/>
      <c r="ESI36"/>
      <c r="ESJ36"/>
      <c r="ESK36"/>
      <c r="ESL36"/>
      <c r="ESM36"/>
      <c r="ESN36"/>
      <c r="ESO36"/>
      <c r="ESP36"/>
      <c r="ESQ36"/>
      <c r="ESR36"/>
      <c r="ESS36"/>
      <c r="EST36"/>
      <c r="ESU36"/>
      <c r="ESV36"/>
      <c r="ESW36"/>
      <c r="ESX36"/>
      <c r="ESY36"/>
      <c r="ESZ36"/>
      <c r="ETA36"/>
      <c r="ETB36"/>
      <c r="ETC36"/>
      <c r="ETD36"/>
      <c r="ETE36"/>
      <c r="ETF36"/>
      <c r="ETG36"/>
      <c r="ETH36"/>
      <c r="ETI36"/>
      <c r="ETJ36"/>
      <c r="ETK36"/>
      <c r="ETL36"/>
      <c r="ETM36"/>
      <c r="ETN36"/>
      <c r="ETO36"/>
      <c r="ETP36"/>
      <c r="ETQ36"/>
      <c r="ETR36"/>
      <c r="ETS36"/>
      <c r="ETT36"/>
      <c r="ETU36"/>
      <c r="ETV36"/>
      <c r="ETW36"/>
      <c r="ETX36"/>
      <c r="ETY36"/>
      <c r="ETZ36"/>
      <c r="EUA36"/>
      <c r="EUB36"/>
      <c r="EUC36"/>
      <c r="EUD36"/>
      <c r="EUE36"/>
      <c r="EUF36"/>
      <c r="EUG36"/>
      <c r="EUH36"/>
      <c r="EUI36"/>
      <c r="EUJ36"/>
      <c r="EUK36"/>
      <c r="EUL36"/>
      <c r="EUM36"/>
      <c r="EUN36"/>
      <c r="EUO36"/>
      <c r="EUP36"/>
      <c r="EUQ36"/>
      <c r="EUR36"/>
      <c r="EUS36"/>
      <c r="EUT36"/>
      <c r="EUU36"/>
      <c r="EUV36"/>
      <c r="EUW36"/>
      <c r="EUX36"/>
      <c r="EUY36"/>
      <c r="EUZ36"/>
      <c r="EVA36"/>
      <c r="EVB36"/>
      <c r="EVC36"/>
      <c r="EVD36"/>
      <c r="EVE36"/>
      <c r="EVF36"/>
      <c r="EVG36"/>
      <c r="EVH36"/>
      <c r="EVI36"/>
      <c r="EVJ36"/>
      <c r="EVK36"/>
      <c r="EVL36"/>
      <c r="EVM36"/>
      <c r="EVN36"/>
      <c r="EVO36"/>
      <c r="EVP36"/>
      <c r="EVQ36"/>
      <c r="EVR36"/>
      <c r="EVS36"/>
      <c r="EVT36"/>
      <c r="EVU36"/>
      <c r="EVV36"/>
      <c r="EVW36"/>
      <c r="EVX36"/>
      <c r="EVY36"/>
      <c r="EVZ36"/>
      <c r="EWA36"/>
      <c r="EWB36"/>
      <c r="EWC36"/>
      <c r="EWD36"/>
      <c r="EWE36"/>
      <c r="EWF36"/>
      <c r="EWG36"/>
      <c r="EWH36"/>
      <c r="EWI36"/>
      <c r="EWJ36"/>
      <c r="EWK36"/>
      <c r="EWL36"/>
      <c r="EWM36"/>
      <c r="EWN36"/>
      <c r="EWO36"/>
      <c r="EWP36"/>
      <c r="EWQ36"/>
      <c r="EWR36"/>
      <c r="EWS36"/>
      <c r="EWT36"/>
      <c r="EWU36"/>
      <c r="EWV36"/>
      <c r="EWW36"/>
      <c r="EWX36"/>
      <c r="EWY36"/>
      <c r="EWZ36"/>
      <c r="EXA36"/>
      <c r="EXB36"/>
      <c r="EXC36"/>
      <c r="EXD36"/>
      <c r="EXE36"/>
      <c r="EXF36"/>
      <c r="EXG36"/>
      <c r="EXH36"/>
      <c r="EXI36"/>
      <c r="EXJ36"/>
      <c r="EXK36"/>
      <c r="EXL36"/>
      <c r="EXM36"/>
      <c r="EXN36"/>
      <c r="EXO36"/>
      <c r="EXP36"/>
      <c r="EXQ36"/>
      <c r="EXR36"/>
      <c r="EXS36"/>
      <c r="EXT36"/>
      <c r="EXU36"/>
      <c r="EXV36"/>
      <c r="EXW36"/>
      <c r="EXX36"/>
      <c r="EXY36"/>
      <c r="EXZ36"/>
      <c r="EYA36"/>
      <c r="EYB36"/>
      <c r="EYC36"/>
      <c r="EYD36"/>
      <c r="EYE36"/>
      <c r="EYF36"/>
      <c r="EYG36"/>
      <c r="EYH36"/>
      <c r="EYI36"/>
      <c r="EYJ36"/>
      <c r="EYK36"/>
      <c r="EYL36"/>
      <c r="EYM36"/>
      <c r="EYN36"/>
      <c r="EYO36"/>
      <c r="EYP36"/>
      <c r="EYQ36"/>
      <c r="EYR36"/>
      <c r="EYS36"/>
      <c r="EYT36"/>
      <c r="EYU36"/>
      <c r="EYV36"/>
      <c r="EYW36"/>
      <c r="EYX36"/>
      <c r="EYY36"/>
      <c r="EYZ36"/>
      <c r="EZA36"/>
      <c r="EZB36"/>
      <c r="EZC36"/>
      <c r="EZD36"/>
      <c r="EZE36"/>
      <c r="EZF36"/>
      <c r="EZG36"/>
      <c r="EZH36"/>
      <c r="EZI36"/>
      <c r="EZJ36"/>
      <c r="EZK36"/>
      <c r="EZL36"/>
      <c r="EZM36"/>
      <c r="EZN36"/>
      <c r="EZO36"/>
      <c r="EZP36"/>
      <c r="EZQ36"/>
      <c r="EZR36"/>
      <c r="EZS36"/>
      <c r="EZT36"/>
      <c r="EZU36"/>
      <c r="EZV36"/>
      <c r="EZW36"/>
      <c r="EZX36"/>
      <c r="EZY36"/>
      <c r="EZZ36"/>
      <c r="FAA36"/>
      <c r="FAB36"/>
      <c r="FAC36"/>
      <c r="FAD36"/>
      <c r="FAE36"/>
      <c r="FAF36"/>
      <c r="FAG36"/>
      <c r="FAH36"/>
      <c r="FAI36"/>
      <c r="FAJ36"/>
      <c r="FAK36"/>
      <c r="FAL36"/>
      <c r="FAM36"/>
      <c r="FAN36"/>
      <c r="FAO36"/>
      <c r="FAP36"/>
      <c r="FAQ36"/>
      <c r="FAR36"/>
      <c r="FAS36"/>
      <c r="FAT36"/>
      <c r="FAU36"/>
      <c r="FAV36"/>
      <c r="FAW36"/>
      <c r="FAX36"/>
      <c r="FAY36"/>
      <c r="FAZ36"/>
      <c r="FBA36"/>
      <c r="FBB36"/>
      <c r="FBC36"/>
      <c r="FBD36"/>
      <c r="FBE36"/>
      <c r="FBF36"/>
      <c r="FBG36"/>
      <c r="FBH36"/>
      <c r="FBI36"/>
      <c r="FBJ36"/>
      <c r="FBK36"/>
      <c r="FBL36"/>
      <c r="FBM36"/>
      <c r="FBN36"/>
      <c r="FBO36"/>
      <c r="FBP36"/>
      <c r="FBQ36"/>
      <c r="FBR36"/>
      <c r="FBS36"/>
      <c r="FBT36"/>
      <c r="FBU36"/>
      <c r="FBV36"/>
      <c r="FBW36"/>
      <c r="FBX36"/>
      <c r="FBY36"/>
      <c r="FBZ36"/>
      <c r="FCA36"/>
      <c r="FCB36"/>
      <c r="FCC36"/>
      <c r="FCD36"/>
      <c r="FCE36"/>
      <c r="FCF36"/>
      <c r="FCG36"/>
      <c r="FCH36"/>
      <c r="FCI36"/>
      <c r="FCJ36"/>
      <c r="FCK36"/>
      <c r="FCL36"/>
      <c r="FCM36"/>
      <c r="FCN36"/>
      <c r="FCO36"/>
      <c r="FCP36"/>
      <c r="FCQ36"/>
      <c r="FCR36"/>
      <c r="FCS36"/>
      <c r="FCT36"/>
      <c r="FCU36"/>
      <c r="FCV36"/>
      <c r="FCW36"/>
      <c r="FCX36"/>
      <c r="FCY36"/>
      <c r="FCZ36"/>
      <c r="FDA36"/>
      <c r="FDB36"/>
      <c r="FDC36"/>
      <c r="FDD36"/>
      <c r="FDE36"/>
      <c r="FDF36"/>
      <c r="FDG36"/>
      <c r="FDH36"/>
      <c r="FDI36"/>
      <c r="FDJ36"/>
      <c r="FDK36"/>
      <c r="FDL36"/>
      <c r="FDM36"/>
      <c r="FDN36"/>
      <c r="FDO36"/>
      <c r="FDP36"/>
      <c r="FDQ36"/>
      <c r="FDR36"/>
      <c r="FDS36"/>
      <c r="FDT36"/>
      <c r="FDU36"/>
      <c r="FDV36"/>
      <c r="FDW36"/>
      <c r="FDX36"/>
      <c r="FDY36"/>
      <c r="FDZ36"/>
      <c r="FEA36"/>
      <c r="FEB36"/>
      <c r="FEC36"/>
      <c r="FED36"/>
      <c r="FEE36"/>
      <c r="FEF36"/>
      <c r="FEG36"/>
      <c r="FEH36"/>
      <c r="FEI36"/>
      <c r="FEJ36"/>
      <c r="FEK36"/>
      <c r="FEL36"/>
      <c r="FEM36"/>
      <c r="FEN36"/>
      <c r="FEO36"/>
      <c r="FEP36"/>
      <c r="FEQ36"/>
      <c r="FER36"/>
      <c r="FES36"/>
      <c r="FET36"/>
      <c r="FEU36"/>
      <c r="FEV36"/>
      <c r="FEW36"/>
      <c r="FEX36"/>
      <c r="FEY36"/>
      <c r="FEZ36"/>
      <c r="FFA36"/>
      <c r="FFB36"/>
      <c r="FFC36"/>
      <c r="FFD36"/>
      <c r="FFE36"/>
      <c r="FFF36"/>
      <c r="FFG36"/>
      <c r="FFH36"/>
      <c r="FFI36"/>
      <c r="FFJ36"/>
      <c r="FFK36"/>
      <c r="FFL36"/>
      <c r="FFM36"/>
      <c r="FFN36"/>
      <c r="FFO36"/>
      <c r="FFP36"/>
      <c r="FFQ36"/>
      <c r="FFR36"/>
      <c r="FFS36"/>
      <c r="FFT36"/>
      <c r="FFU36"/>
      <c r="FFV36"/>
      <c r="FFW36"/>
      <c r="FFX36"/>
      <c r="FFY36"/>
      <c r="FFZ36"/>
      <c r="FGA36"/>
      <c r="FGB36"/>
      <c r="FGC36"/>
      <c r="FGD36"/>
      <c r="FGE36"/>
      <c r="FGF36"/>
      <c r="FGG36"/>
      <c r="FGH36"/>
      <c r="FGI36"/>
      <c r="FGJ36"/>
      <c r="FGK36"/>
      <c r="FGL36"/>
      <c r="FGM36"/>
      <c r="FGN36"/>
      <c r="FGO36"/>
      <c r="FGP36"/>
      <c r="FGQ36"/>
      <c r="FGR36"/>
      <c r="FGS36"/>
      <c r="FGT36"/>
      <c r="FGU36"/>
      <c r="FGV36"/>
      <c r="FGW36"/>
      <c r="FGX36"/>
      <c r="FGY36"/>
      <c r="FGZ36"/>
      <c r="FHA36"/>
      <c r="FHB36"/>
      <c r="FHC36"/>
      <c r="FHD36"/>
      <c r="FHE36"/>
      <c r="FHF36"/>
      <c r="FHG36"/>
      <c r="FHH36"/>
      <c r="FHI36"/>
      <c r="FHJ36"/>
      <c r="FHK36"/>
      <c r="FHL36"/>
      <c r="FHM36"/>
      <c r="FHN36"/>
      <c r="FHO36"/>
      <c r="FHP36"/>
      <c r="FHQ36"/>
      <c r="FHR36"/>
      <c r="FHS36"/>
      <c r="FHT36"/>
      <c r="FHU36"/>
      <c r="FHV36"/>
      <c r="FHW36"/>
      <c r="FHX36"/>
      <c r="FHY36"/>
      <c r="FHZ36"/>
      <c r="FIA36"/>
      <c r="FIB36"/>
      <c r="FIC36"/>
      <c r="FID36"/>
      <c r="FIE36"/>
      <c r="FIF36"/>
      <c r="FIG36"/>
      <c r="FIH36"/>
      <c r="FII36"/>
      <c r="FIJ36"/>
      <c r="FIK36"/>
      <c r="FIL36"/>
      <c r="FIM36"/>
      <c r="FIN36"/>
      <c r="FIO36"/>
      <c r="FIP36"/>
      <c r="FIQ36"/>
      <c r="FIR36"/>
      <c r="FIS36"/>
      <c r="FIT36"/>
      <c r="FIU36"/>
      <c r="FIV36"/>
      <c r="FIW36"/>
      <c r="FIX36"/>
      <c r="FIY36"/>
      <c r="FIZ36"/>
      <c r="FJA36"/>
      <c r="FJB36"/>
      <c r="FJC36"/>
      <c r="FJD36"/>
      <c r="FJE36"/>
      <c r="FJF36"/>
      <c r="FJG36"/>
      <c r="FJH36"/>
      <c r="FJI36"/>
      <c r="FJJ36"/>
      <c r="FJK36"/>
      <c r="FJL36"/>
      <c r="FJM36"/>
      <c r="FJN36"/>
      <c r="FJO36"/>
      <c r="FJP36"/>
      <c r="FJQ36"/>
      <c r="FJR36"/>
      <c r="FJS36"/>
      <c r="FJT36"/>
      <c r="FJU36"/>
      <c r="FJV36"/>
      <c r="FJW36"/>
      <c r="FJX36"/>
      <c r="FJY36"/>
      <c r="FJZ36"/>
      <c r="FKA36"/>
      <c r="FKB36"/>
      <c r="FKC36"/>
      <c r="FKD36"/>
      <c r="FKE36"/>
      <c r="FKF36"/>
      <c r="FKG36"/>
      <c r="FKH36"/>
      <c r="FKI36"/>
      <c r="FKJ36"/>
      <c r="FKK36"/>
      <c r="FKL36"/>
      <c r="FKM36"/>
      <c r="FKN36"/>
      <c r="FKO36"/>
      <c r="FKP36"/>
      <c r="FKQ36"/>
      <c r="FKR36"/>
      <c r="FKS36"/>
      <c r="FKT36"/>
      <c r="FKU36"/>
      <c r="FKV36"/>
      <c r="FKW36"/>
      <c r="FKX36"/>
      <c r="FKY36"/>
      <c r="FKZ36"/>
      <c r="FLA36"/>
      <c r="FLB36"/>
      <c r="FLC36"/>
      <c r="FLD36"/>
      <c r="FLE36"/>
      <c r="FLF36"/>
      <c r="FLG36"/>
      <c r="FLH36"/>
      <c r="FLI36"/>
      <c r="FLJ36"/>
      <c r="FLK36"/>
      <c r="FLL36"/>
      <c r="FLM36"/>
      <c r="FLN36"/>
      <c r="FLO36"/>
      <c r="FLP36"/>
      <c r="FLQ36"/>
      <c r="FLR36"/>
      <c r="FLS36"/>
      <c r="FLT36"/>
      <c r="FLU36"/>
      <c r="FLV36"/>
      <c r="FLW36"/>
      <c r="FLX36"/>
      <c r="FLY36"/>
      <c r="FLZ36"/>
      <c r="FMA36"/>
      <c r="FMB36"/>
      <c r="FMC36"/>
      <c r="FMD36"/>
      <c r="FME36"/>
      <c r="FMF36"/>
      <c r="FMG36"/>
      <c r="FMH36"/>
      <c r="FMI36"/>
      <c r="FMJ36"/>
      <c r="FMK36"/>
      <c r="FML36"/>
      <c r="FMM36"/>
      <c r="FMN36"/>
      <c r="FMO36"/>
      <c r="FMP36"/>
      <c r="FMQ36"/>
      <c r="FMR36"/>
      <c r="FMS36"/>
      <c r="FMT36"/>
      <c r="FMU36"/>
      <c r="FMV36"/>
      <c r="FMW36"/>
      <c r="FMX36"/>
      <c r="FMY36"/>
      <c r="FMZ36"/>
      <c r="FNA36"/>
      <c r="FNB36"/>
      <c r="FNC36"/>
      <c r="FND36"/>
      <c r="FNE36"/>
      <c r="FNF36"/>
      <c r="FNG36"/>
      <c r="FNH36"/>
      <c r="FNI36"/>
      <c r="FNJ36"/>
      <c r="FNK36"/>
      <c r="FNL36"/>
      <c r="FNM36"/>
      <c r="FNN36"/>
      <c r="FNO36"/>
      <c r="FNP36"/>
      <c r="FNQ36"/>
      <c r="FNR36"/>
      <c r="FNS36"/>
      <c r="FNT36"/>
      <c r="FNU36"/>
      <c r="FNV36"/>
      <c r="FNW36"/>
      <c r="FNX36"/>
      <c r="FNY36"/>
      <c r="FNZ36"/>
      <c r="FOA36"/>
      <c r="FOB36"/>
      <c r="FOC36"/>
      <c r="FOD36"/>
      <c r="FOE36"/>
      <c r="FOF36"/>
      <c r="FOG36"/>
      <c r="FOH36"/>
      <c r="FOI36"/>
      <c r="FOJ36"/>
      <c r="FOK36"/>
      <c r="FOL36"/>
      <c r="FOM36"/>
      <c r="FON36"/>
      <c r="FOO36"/>
      <c r="FOP36"/>
      <c r="FOQ36"/>
      <c r="FOR36"/>
      <c r="FOS36"/>
      <c r="FOT36"/>
      <c r="FOU36"/>
      <c r="FOV36"/>
      <c r="FOW36"/>
      <c r="FOX36"/>
      <c r="FOY36"/>
      <c r="FOZ36"/>
      <c r="FPA36"/>
      <c r="FPB36"/>
      <c r="FPC36"/>
      <c r="FPD36"/>
      <c r="FPE36"/>
      <c r="FPF36"/>
      <c r="FPG36"/>
      <c r="FPH36"/>
      <c r="FPI36"/>
      <c r="FPJ36"/>
      <c r="FPK36"/>
      <c r="FPL36"/>
      <c r="FPM36"/>
      <c r="FPN36"/>
      <c r="FPO36"/>
      <c r="FPP36"/>
      <c r="FPQ36"/>
      <c r="FPR36"/>
      <c r="FPS36"/>
      <c r="FPT36"/>
      <c r="FPU36"/>
      <c r="FPV36"/>
      <c r="FPW36"/>
      <c r="FPX36"/>
      <c r="FPY36"/>
      <c r="FPZ36"/>
      <c r="FQA36"/>
      <c r="FQB36"/>
      <c r="FQC36"/>
      <c r="FQD36"/>
      <c r="FQE36"/>
      <c r="FQF36"/>
      <c r="FQG36"/>
      <c r="FQH36"/>
      <c r="FQI36"/>
      <c r="FQJ36"/>
      <c r="FQK36"/>
      <c r="FQL36"/>
      <c r="FQM36"/>
      <c r="FQN36"/>
      <c r="FQO36"/>
      <c r="FQP36"/>
      <c r="FQQ36"/>
      <c r="FQR36"/>
      <c r="FQS36"/>
      <c r="FQT36"/>
      <c r="FQU36"/>
      <c r="FQV36"/>
      <c r="FQW36"/>
      <c r="FQX36"/>
      <c r="FQY36"/>
      <c r="FQZ36"/>
      <c r="FRA36"/>
      <c r="FRB36"/>
      <c r="FRC36"/>
      <c r="FRD36"/>
      <c r="FRE36"/>
      <c r="FRF36"/>
      <c r="FRG36"/>
      <c r="FRH36"/>
      <c r="FRI36"/>
      <c r="FRJ36"/>
      <c r="FRK36"/>
      <c r="FRL36"/>
      <c r="FRM36"/>
      <c r="FRN36"/>
      <c r="FRO36"/>
      <c r="FRP36"/>
      <c r="FRQ36"/>
      <c r="FRR36"/>
      <c r="FRS36"/>
      <c r="FRT36"/>
      <c r="FRU36"/>
      <c r="FRV36"/>
      <c r="FRW36"/>
      <c r="FRX36"/>
      <c r="FRY36"/>
      <c r="FRZ36"/>
      <c r="FSA36"/>
      <c r="FSB36"/>
      <c r="FSC36"/>
      <c r="FSD36"/>
      <c r="FSE36"/>
      <c r="FSF36"/>
      <c r="FSG36"/>
      <c r="FSH36"/>
      <c r="FSI36"/>
      <c r="FSJ36"/>
      <c r="FSK36"/>
      <c r="FSL36"/>
      <c r="FSM36"/>
      <c r="FSN36"/>
      <c r="FSO36"/>
      <c r="FSP36"/>
      <c r="FSQ36"/>
      <c r="FSR36"/>
      <c r="FSS36"/>
      <c r="FST36"/>
      <c r="FSU36"/>
      <c r="FSV36"/>
      <c r="FSW36"/>
      <c r="FSX36"/>
      <c r="FSY36"/>
      <c r="FSZ36"/>
      <c r="FTA36"/>
      <c r="FTB36"/>
      <c r="FTC36"/>
      <c r="FTD36"/>
      <c r="FTE36"/>
      <c r="FTF36"/>
      <c r="FTG36"/>
      <c r="FTH36"/>
      <c r="FTI36"/>
      <c r="FTJ36"/>
      <c r="FTK36"/>
      <c r="FTL36"/>
      <c r="FTM36"/>
      <c r="FTN36"/>
      <c r="FTO36"/>
      <c r="FTP36"/>
      <c r="FTQ36"/>
      <c r="FTR36"/>
      <c r="FTS36"/>
      <c r="FTT36"/>
      <c r="FTU36"/>
      <c r="FTV36"/>
      <c r="FTW36"/>
      <c r="FTX36"/>
      <c r="FTY36"/>
      <c r="FTZ36"/>
      <c r="FUA36"/>
      <c r="FUB36"/>
      <c r="FUC36"/>
      <c r="FUD36"/>
      <c r="FUE36"/>
      <c r="FUF36"/>
      <c r="FUG36"/>
      <c r="FUH36"/>
      <c r="FUI36"/>
      <c r="FUJ36"/>
      <c r="FUK36"/>
      <c r="FUL36"/>
      <c r="FUM36"/>
      <c r="FUN36"/>
      <c r="FUO36"/>
      <c r="FUP36"/>
      <c r="FUQ36"/>
      <c r="FUR36"/>
      <c r="FUS36"/>
      <c r="FUT36"/>
      <c r="FUU36"/>
      <c r="FUV36"/>
      <c r="FUW36"/>
      <c r="FUX36"/>
      <c r="FUY36"/>
      <c r="FUZ36"/>
      <c r="FVA36"/>
      <c r="FVB36"/>
      <c r="FVC36"/>
      <c r="FVD36"/>
      <c r="FVE36"/>
      <c r="FVF36"/>
      <c r="FVG36"/>
      <c r="FVH36"/>
      <c r="FVI36"/>
      <c r="FVJ36"/>
      <c r="FVK36"/>
      <c r="FVL36"/>
      <c r="FVM36"/>
      <c r="FVN36"/>
      <c r="FVO36"/>
      <c r="FVP36"/>
      <c r="FVQ36"/>
      <c r="FVR36"/>
      <c r="FVS36"/>
      <c r="FVT36"/>
      <c r="FVU36"/>
      <c r="FVV36"/>
      <c r="FVW36"/>
      <c r="FVX36"/>
      <c r="FVY36"/>
      <c r="FVZ36"/>
      <c r="FWA36"/>
      <c r="FWB36"/>
      <c r="FWC36"/>
      <c r="FWD36"/>
      <c r="FWE36"/>
      <c r="FWF36"/>
      <c r="FWG36"/>
      <c r="FWH36"/>
      <c r="FWI36"/>
      <c r="FWJ36"/>
      <c r="FWK36"/>
      <c r="FWL36"/>
      <c r="FWM36"/>
      <c r="FWN36"/>
      <c r="FWO36"/>
      <c r="FWP36"/>
      <c r="FWQ36"/>
      <c r="FWR36"/>
      <c r="FWS36"/>
      <c r="FWT36"/>
      <c r="FWU36"/>
      <c r="FWV36"/>
      <c r="FWW36"/>
      <c r="FWX36"/>
      <c r="FWY36"/>
      <c r="FWZ36"/>
      <c r="FXA36"/>
      <c r="FXB36"/>
      <c r="FXC36"/>
      <c r="FXD36"/>
      <c r="FXE36"/>
      <c r="FXF36"/>
      <c r="FXG36"/>
      <c r="FXH36"/>
      <c r="FXI36"/>
      <c r="FXJ36"/>
      <c r="FXK36"/>
      <c r="FXL36"/>
      <c r="FXM36"/>
      <c r="FXN36"/>
      <c r="FXO36"/>
      <c r="FXP36"/>
      <c r="FXQ36"/>
      <c r="FXR36"/>
      <c r="FXS36"/>
      <c r="FXT36"/>
      <c r="FXU36"/>
      <c r="FXV36"/>
      <c r="FXW36"/>
      <c r="FXX36"/>
      <c r="FXY36"/>
      <c r="FXZ36"/>
      <c r="FYA36"/>
      <c r="FYB36"/>
      <c r="FYC36"/>
      <c r="FYD36"/>
      <c r="FYE36"/>
      <c r="FYF36"/>
      <c r="FYG36"/>
      <c r="FYH36"/>
      <c r="FYI36"/>
      <c r="FYJ36"/>
      <c r="FYK36"/>
      <c r="FYL36"/>
      <c r="FYM36"/>
      <c r="FYN36"/>
      <c r="FYO36"/>
      <c r="FYP36"/>
      <c r="FYQ36"/>
      <c r="FYR36"/>
      <c r="FYS36"/>
      <c r="FYT36"/>
      <c r="FYU36"/>
      <c r="FYV36"/>
      <c r="FYW36"/>
      <c r="FYX36"/>
      <c r="FYY36"/>
      <c r="FYZ36"/>
      <c r="FZA36"/>
      <c r="FZB36"/>
      <c r="FZC36"/>
      <c r="FZD36"/>
      <c r="FZE36"/>
      <c r="FZF36"/>
      <c r="FZG36"/>
      <c r="FZH36"/>
      <c r="FZI36"/>
      <c r="FZJ36"/>
      <c r="FZK36"/>
      <c r="FZL36"/>
      <c r="FZM36"/>
      <c r="FZN36"/>
      <c r="FZO36"/>
      <c r="FZP36"/>
      <c r="FZQ36"/>
      <c r="FZR36"/>
      <c r="FZS36"/>
      <c r="FZT36"/>
      <c r="FZU36"/>
      <c r="FZV36"/>
      <c r="FZW36"/>
      <c r="FZX36"/>
      <c r="FZY36"/>
      <c r="FZZ36"/>
      <c r="GAA36"/>
      <c r="GAB36"/>
      <c r="GAC36"/>
      <c r="GAD36"/>
      <c r="GAE36"/>
      <c r="GAF36"/>
      <c r="GAG36"/>
      <c r="GAH36"/>
      <c r="GAI36"/>
      <c r="GAJ36"/>
      <c r="GAK36"/>
      <c r="GAL36"/>
      <c r="GAM36"/>
      <c r="GAN36"/>
      <c r="GAO36"/>
      <c r="GAP36"/>
      <c r="GAQ36"/>
      <c r="GAR36"/>
      <c r="GAS36"/>
      <c r="GAT36"/>
      <c r="GAU36"/>
      <c r="GAV36"/>
      <c r="GAW36"/>
      <c r="GAX36"/>
      <c r="GAY36"/>
      <c r="GAZ36"/>
      <c r="GBA36"/>
      <c r="GBB36"/>
      <c r="GBC36"/>
      <c r="GBD36"/>
      <c r="GBE36"/>
      <c r="GBF36"/>
      <c r="GBG36"/>
      <c r="GBH36"/>
      <c r="GBI36"/>
      <c r="GBJ36"/>
      <c r="GBK36"/>
      <c r="GBL36"/>
      <c r="GBM36"/>
      <c r="GBN36"/>
      <c r="GBO36"/>
      <c r="GBP36"/>
      <c r="GBQ36"/>
      <c r="GBR36"/>
      <c r="GBS36"/>
      <c r="GBT36"/>
      <c r="GBU36"/>
      <c r="GBV36"/>
      <c r="GBW36"/>
      <c r="GBX36"/>
      <c r="GBY36"/>
      <c r="GBZ36"/>
      <c r="GCA36"/>
      <c r="GCB36"/>
      <c r="GCC36"/>
      <c r="GCD36"/>
      <c r="GCE36"/>
      <c r="GCF36"/>
      <c r="GCG36"/>
      <c r="GCH36"/>
      <c r="GCI36"/>
      <c r="GCJ36"/>
      <c r="GCK36"/>
      <c r="GCL36"/>
      <c r="GCM36"/>
      <c r="GCN36"/>
      <c r="GCO36"/>
      <c r="GCP36"/>
      <c r="GCQ36"/>
      <c r="GCR36"/>
      <c r="GCS36"/>
      <c r="GCT36"/>
      <c r="GCU36"/>
      <c r="GCV36"/>
      <c r="GCW36"/>
      <c r="GCX36"/>
      <c r="GCY36"/>
      <c r="GCZ36"/>
      <c r="GDA36"/>
      <c r="GDB36"/>
      <c r="GDC36"/>
      <c r="GDD36"/>
      <c r="GDE36"/>
      <c r="GDF36"/>
      <c r="GDG36"/>
      <c r="GDH36"/>
      <c r="GDI36"/>
      <c r="GDJ36"/>
      <c r="GDK36"/>
      <c r="GDL36"/>
      <c r="GDM36"/>
      <c r="GDN36"/>
      <c r="GDO36"/>
      <c r="GDP36"/>
      <c r="GDQ36"/>
      <c r="GDR36"/>
      <c r="GDS36"/>
      <c r="GDT36"/>
      <c r="GDU36"/>
      <c r="GDV36"/>
      <c r="GDW36"/>
      <c r="GDX36"/>
      <c r="GDY36"/>
      <c r="GDZ36"/>
      <c r="GEA36"/>
      <c r="GEB36"/>
      <c r="GEC36"/>
      <c r="GED36"/>
      <c r="GEE36"/>
      <c r="GEF36"/>
      <c r="GEG36"/>
      <c r="GEH36"/>
      <c r="GEI36"/>
      <c r="GEJ36"/>
      <c r="GEK36"/>
      <c r="GEL36"/>
      <c r="GEM36"/>
      <c r="GEN36"/>
      <c r="GEO36"/>
      <c r="GEP36"/>
      <c r="GEQ36"/>
      <c r="GER36"/>
      <c r="GES36"/>
      <c r="GET36"/>
      <c r="GEU36"/>
      <c r="GEV36"/>
      <c r="GEW36"/>
      <c r="GEX36"/>
      <c r="GEY36"/>
      <c r="GEZ36"/>
      <c r="GFA36"/>
      <c r="GFB36"/>
      <c r="GFC36"/>
      <c r="GFD36"/>
      <c r="GFE36"/>
      <c r="GFF36"/>
      <c r="GFG36"/>
      <c r="GFH36"/>
      <c r="GFI36"/>
      <c r="GFJ36"/>
      <c r="GFK36"/>
      <c r="GFL36"/>
      <c r="GFM36"/>
      <c r="GFN36"/>
      <c r="GFO36"/>
      <c r="GFP36"/>
      <c r="GFQ36"/>
      <c r="GFR36"/>
      <c r="GFS36"/>
      <c r="GFT36"/>
      <c r="GFU36"/>
      <c r="GFV36"/>
      <c r="GFW36"/>
      <c r="GFX36"/>
      <c r="GFY36"/>
      <c r="GFZ36"/>
      <c r="GGA36"/>
      <c r="GGB36"/>
      <c r="GGC36"/>
      <c r="GGD36"/>
      <c r="GGE36"/>
      <c r="GGF36"/>
      <c r="GGG36"/>
      <c r="GGH36"/>
      <c r="GGI36"/>
      <c r="GGJ36"/>
      <c r="GGK36"/>
      <c r="GGL36"/>
      <c r="GGM36"/>
      <c r="GGN36"/>
      <c r="GGO36"/>
      <c r="GGP36"/>
      <c r="GGQ36"/>
      <c r="GGR36"/>
      <c r="GGS36"/>
      <c r="GGT36"/>
      <c r="GGU36"/>
      <c r="GGV36"/>
      <c r="GGW36"/>
      <c r="GGX36"/>
      <c r="GGY36"/>
      <c r="GGZ36"/>
      <c r="GHA36"/>
      <c r="GHB36"/>
      <c r="GHC36"/>
      <c r="GHD36"/>
      <c r="GHE36"/>
      <c r="GHF36"/>
      <c r="GHG36"/>
      <c r="GHH36"/>
      <c r="GHI36"/>
      <c r="GHJ36"/>
      <c r="GHK36"/>
      <c r="GHL36"/>
      <c r="GHM36"/>
      <c r="GHN36"/>
      <c r="GHO36"/>
      <c r="GHP36"/>
      <c r="GHQ36"/>
      <c r="GHR36"/>
      <c r="GHS36"/>
      <c r="GHT36"/>
      <c r="GHU36"/>
      <c r="GHV36"/>
      <c r="GHW36"/>
      <c r="GHX36"/>
      <c r="GHY36"/>
      <c r="GHZ36"/>
      <c r="GIA36"/>
      <c r="GIB36"/>
      <c r="GIC36"/>
      <c r="GID36"/>
      <c r="GIE36"/>
      <c r="GIF36"/>
      <c r="GIG36"/>
      <c r="GIH36"/>
      <c r="GII36"/>
      <c r="GIJ36"/>
      <c r="GIK36"/>
      <c r="GIL36"/>
      <c r="GIM36"/>
      <c r="GIN36"/>
      <c r="GIO36"/>
      <c r="GIP36"/>
      <c r="GIQ36"/>
      <c r="GIR36"/>
      <c r="GIS36"/>
      <c r="GIT36"/>
      <c r="GIU36"/>
      <c r="GIV36"/>
      <c r="GIW36"/>
      <c r="GIX36"/>
      <c r="GIY36"/>
      <c r="GIZ36"/>
      <c r="GJA36"/>
      <c r="GJB36"/>
      <c r="GJC36"/>
      <c r="GJD36"/>
      <c r="GJE36"/>
      <c r="GJF36"/>
      <c r="GJG36"/>
      <c r="GJH36"/>
      <c r="GJI36"/>
      <c r="GJJ36"/>
      <c r="GJK36"/>
      <c r="GJL36"/>
      <c r="GJM36"/>
      <c r="GJN36"/>
      <c r="GJO36"/>
      <c r="GJP36"/>
      <c r="GJQ36"/>
      <c r="GJR36"/>
      <c r="GJS36"/>
      <c r="GJT36"/>
      <c r="GJU36"/>
      <c r="GJV36"/>
      <c r="GJW36"/>
      <c r="GJX36"/>
      <c r="GJY36"/>
      <c r="GJZ36"/>
      <c r="GKA36"/>
      <c r="GKB36"/>
      <c r="GKC36"/>
      <c r="GKD36"/>
      <c r="GKE36"/>
      <c r="GKF36"/>
      <c r="GKG36"/>
      <c r="GKH36"/>
      <c r="GKI36"/>
      <c r="GKJ36"/>
      <c r="GKK36"/>
      <c r="GKL36"/>
      <c r="GKM36"/>
      <c r="GKN36"/>
      <c r="GKO36"/>
      <c r="GKP36"/>
      <c r="GKQ36"/>
      <c r="GKR36"/>
      <c r="GKS36"/>
      <c r="GKT36"/>
      <c r="GKU36"/>
      <c r="GKV36"/>
      <c r="GKW36"/>
      <c r="GKX36"/>
      <c r="GKY36"/>
      <c r="GKZ36"/>
      <c r="GLA36"/>
      <c r="GLB36"/>
      <c r="GLC36"/>
      <c r="GLD36"/>
      <c r="GLE36"/>
      <c r="GLF36"/>
      <c r="GLG36"/>
      <c r="GLH36"/>
      <c r="GLI36"/>
      <c r="GLJ36"/>
      <c r="GLK36"/>
      <c r="GLL36"/>
      <c r="GLM36"/>
      <c r="GLN36"/>
      <c r="GLO36"/>
      <c r="GLP36"/>
      <c r="GLQ36"/>
      <c r="GLR36"/>
      <c r="GLS36"/>
      <c r="GLT36"/>
      <c r="GLU36"/>
      <c r="GLV36"/>
      <c r="GLW36"/>
      <c r="GLX36"/>
      <c r="GLY36"/>
      <c r="GLZ36"/>
      <c r="GMA36"/>
      <c r="GMB36"/>
      <c r="GMC36"/>
      <c r="GMD36"/>
      <c r="GME36"/>
      <c r="GMF36"/>
      <c r="GMG36"/>
      <c r="GMH36"/>
      <c r="GMI36"/>
      <c r="GMJ36"/>
      <c r="GMK36"/>
      <c r="GML36"/>
      <c r="GMM36"/>
      <c r="GMN36"/>
      <c r="GMO36"/>
      <c r="GMP36"/>
      <c r="GMQ36"/>
      <c r="GMR36"/>
      <c r="GMS36"/>
      <c r="GMT36"/>
      <c r="GMU36"/>
      <c r="GMV36"/>
      <c r="GMW36"/>
      <c r="GMX36"/>
      <c r="GMY36"/>
      <c r="GMZ36"/>
      <c r="GNA36"/>
      <c r="GNB36"/>
      <c r="GNC36"/>
      <c r="GND36"/>
      <c r="GNE36"/>
      <c r="GNF36"/>
      <c r="GNG36"/>
      <c r="GNH36"/>
      <c r="GNI36"/>
      <c r="GNJ36"/>
      <c r="GNK36"/>
      <c r="GNL36"/>
      <c r="GNM36"/>
      <c r="GNN36"/>
      <c r="GNO36"/>
      <c r="GNP36"/>
      <c r="GNQ36"/>
      <c r="GNR36"/>
      <c r="GNS36"/>
      <c r="GNT36"/>
      <c r="GNU36"/>
      <c r="GNV36"/>
      <c r="GNW36"/>
      <c r="GNX36"/>
      <c r="GNY36"/>
      <c r="GNZ36"/>
      <c r="GOA36"/>
      <c r="GOB36"/>
      <c r="GOC36"/>
      <c r="GOD36"/>
      <c r="GOE36"/>
      <c r="GOF36"/>
      <c r="GOG36"/>
      <c r="GOH36"/>
      <c r="GOI36"/>
      <c r="GOJ36"/>
      <c r="GOK36"/>
      <c r="GOL36"/>
      <c r="GOM36"/>
      <c r="GON36"/>
      <c r="GOO36"/>
      <c r="GOP36"/>
      <c r="GOQ36"/>
      <c r="GOR36"/>
      <c r="GOS36"/>
      <c r="GOT36"/>
      <c r="GOU36"/>
      <c r="GOV36"/>
      <c r="GOW36"/>
      <c r="GOX36"/>
      <c r="GOY36"/>
      <c r="GOZ36"/>
      <c r="GPA36"/>
      <c r="GPB36"/>
      <c r="GPC36"/>
      <c r="GPD36"/>
      <c r="GPE36"/>
      <c r="GPF36"/>
      <c r="GPG36"/>
      <c r="GPH36"/>
      <c r="GPI36"/>
      <c r="GPJ36"/>
      <c r="GPK36"/>
      <c r="GPL36"/>
      <c r="GPM36"/>
      <c r="GPN36"/>
      <c r="GPO36"/>
      <c r="GPP36"/>
      <c r="GPQ36"/>
      <c r="GPR36"/>
      <c r="GPS36"/>
      <c r="GPT36"/>
      <c r="GPU36"/>
      <c r="GPV36"/>
      <c r="GPW36"/>
      <c r="GPX36"/>
      <c r="GPY36"/>
      <c r="GPZ36"/>
      <c r="GQA36"/>
      <c r="GQB36"/>
      <c r="GQC36"/>
      <c r="GQD36"/>
      <c r="GQE36"/>
      <c r="GQF36"/>
      <c r="GQG36"/>
      <c r="GQH36"/>
      <c r="GQI36"/>
      <c r="GQJ36"/>
      <c r="GQK36"/>
      <c r="GQL36"/>
      <c r="GQM36"/>
      <c r="GQN36"/>
      <c r="GQO36"/>
      <c r="GQP36"/>
      <c r="GQQ36"/>
      <c r="GQR36"/>
      <c r="GQS36"/>
      <c r="GQT36"/>
      <c r="GQU36"/>
      <c r="GQV36"/>
      <c r="GQW36"/>
      <c r="GQX36"/>
      <c r="GQY36"/>
      <c r="GQZ36"/>
      <c r="GRA36"/>
      <c r="GRB36"/>
      <c r="GRC36"/>
      <c r="GRD36"/>
      <c r="GRE36"/>
      <c r="GRF36"/>
      <c r="GRG36"/>
      <c r="GRH36"/>
      <c r="GRI36"/>
      <c r="GRJ36"/>
      <c r="GRK36"/>
      <c r="GRL36"/>
      <c r="GRM36"/>
      <c r="GRN36"/>
      <c r="GRO36"/>
      <c r="GRP36"/>
      <c r="GRQ36"/>
      <c r="GRR36"/>
      <c r="GRS36"/>
      <c r="GRT36"/>
      <c r="GRU36"/>
      <c r="GRV36"/>
      <c r="GRW36"/>
      <c r="GRX36"/>
      <c r="GRY36"/>
      <c r="GRZ36"/>
      <c r="GSA36"/>
      <c r="GSB36"/>
      <c r="GSC36"/>
      <c r="GSD36"/>
      <c r="GSE36"/>
      <c r="GSF36"/>
      <c r="GSG36"/>
      <c r="GSH36"/>
      <c r="GSI36"/>
      <c r="GSJ36"/>
      <c r="GSK36"/>
      <c r="GSL36"/>
      <c r="GSM36"/>
      <c r="GSN36"/>
      <c r="GSO36"/>
      <c r="GSP36"/>
      <c r="GSQ36"/>
      <c r="GSR36"/>
      <c r="GSS36"/>
      <c r="GST36"/>
      <c r="GSU36"/>
      <c r="GSV36"/>
      <c r="GSW36"/>
      <c r="GSX36"/>
      <c r="GSY36"/>
      <c r="GSZ36"/>
      <c r="GTA36"/>
      <c r="GTB36"/>
      <c r="GTC36"/>
      <c r="GTD36"/>
      <c r="GTE36"/>
      <c r="GTF36"/>
      <c r="GTG36"/>
      <c r="GTH36"/>
      <c r="GTI36"/>
      <c r="GTJ36"/>
      <c r="GTK36"/>
      <c r="GTL36"/>
      <c r="GTM36"/>
      <c r="GTN36"/>
      <c r="GTO36"/>
      <c r="GTP36"/>
      <c r="GTQ36"/>
      <c r="GTR36"/>
      <c r="GTS36"/>
      <c r="GTT36"/>
      <c r="GTU36"/>
      <c r="GTV36"/>
      <c r="GTW36"/>
      <c r="GTX36"/>
      <c r="GTY36"/>
      <c r="GTZ36"/>
      <c r="GUA36"/>
      <c r="GUB36"/>
      <c r="GUC36"/>
      <c r="GUD36"/>
      <c r="GUE36"/>
      <c r="GUF36"/>
      <c r="GUG36"/>
      <c r="GUH36"/>
      <c r="GUI36"/>
      <c r="GUJ36"/>
      <c r="GUK36"/>
      <c r="GUL36"/>
      <c r="GUM36"/>
      <c r="GUN36"/>
      <c r="GUO36"/>
      <c r="GUP36"/>
      <c r="GUQ36"/>
      <c r="GUR36"/>
      <c r="GUS36"/>
      <c r="GUT36"/>
      <c r="GUU36"/>
      <c r="GUV36"/>
      <c r="GUW36"/>
      <c r="GUX36"/>
      <c r="GUY36"/>
      <c r="GUZ36"/>
      <c r="GVA36"/>
      <c r="GVB36"/>
      <c r="GVC36"/>
      <c r="GVD36"/>
      <c r="GVE36"/>
      <c r="GVF36"/>
      <c r="GVG36"/>
      <c r="GVH36"/>
      <c r="GVI36"/>
      <c r="GVJ36"/>
      <c r="GVK36"/>
      <c r="GVL36"/>
      <c r="GVM36"/>
      <c r="GVN36"/>
      <c r="GVO36"/>
      <c r="GVP36"/>
      <c r="GVQ36"/>
      <c r="GVR36"/>
      <c r="GVS36"/>
      <c r="GVT36"/>
      <c r="GVU36"/>
      <c r="GVV36"/>
      <c r="GVW36"/>
      <c r="GVX36"/>
      <c r="GVY36"/>
      <c r="GVZ36"/>
      <c r="GWA36"/>
      <c r="GWB36"/>
      <c r="GWC36"/>
      <c r="GWD36"/>
      <c r="GWE36"/>
      <c r="GWF36"/>
      <c r="GWG36"/>
      <c r="GWH36"/>
      <c r="GWI36"/>
      <c r="GWJ36"/>
      <c r="GWK36"/>
      <c r="GWL36"/>
      <c r="GWM36"/>
      <c r="GWN36"/>
      <c r="GWO36"/>
      <c r="GWP36"/>
      <c r="GWQ36"/>
      <c r="GWR36"/>
      <c r="GWS36"/>
      <c r="GWT36"/>
      <c r="GWU36"/>
      <c r="GWV36"/>
      <c r="GWW36"/>
      <c r="GWX36"/>
      <c r="GWY36"/>
      <c r="GWZ36"/>
      <c r="GXA36"/>
      <c r="GXB36"/>
      <c r="GXC36"/>
      <c r="GXD36"/>
      <c r="GXE36"/>
      <c r="GXF36"/>
      <c r="GXG36"/>
      <c r="GXH36"/>
      <c r="GXI36"/>
      <c r="GXJ36"/>
      <c r="GXK36"/>
      <c r="GXL36"/>
      <c r="GXM36"/>
      <c r="GXN36"/>
      <c r="GXO36"/>
      <c r="GXP36"/>
      <c r="GXQ36"/>
      <c r="GXR36"/>
      <c r="GXS36"/>
      <c r="GXT36"/>
      <c r="GXU36"/>
      <c r="GXV36"/>
      <c r="GXW36"/>
      <c r="GXX36"/>
      <c r="GXY36"/>
      <c r="GXZ36"/>
      <c r="GYA36"/>
      <c r="GYB36"/>
      <c r="GYC36"/>
      <c r="GYD36"/>
      <c r="GYE36"/>
      <c r="GYF36"/>
      <c r="GYG36"/>
      <c r="GYH36"/>
      <c r="GYI36"/>
      <c r="GYJ36"/>
      <c r="GYK36"/>
      <c r="GYL36"/>
      <c r="GYM36"/>
      <c r="GYN36"/>
      <c r="GYO36"/>
      <c r="GYP36"/>
      <c r="GYQ36"/>
      <c r="GYR36"/>
      <c r="GYS36"/>
      <c r="GYT36"/>
      <c r="GYU36"/>
      <c r="GYV36"/>
      <c r="GYW36"/>
      <c r="GYX36"/>
      <c r="GYY36"/>
      <c r="GYZ36"/>
      <c r="GZA36"/>
      <c r="GZB36"/>
      <c r="GZC36"/>
      <c r="GZD36"/>
      <c r="GZE36"/>
      <c r="GZF36"/>
      <c r="GZG36"/>
      <c r="GZH36"/>
      <c r="GZI36"/>
      <c r="GZJ36"/>
      <c r="GZK36"/>
      <c r="GZL36"/>
      <c r="GZM36"/>
      <c r="GZN36"/>
      <c r="GZO36"/>
      <c r="GZP36"/>
      <c r="GZQ36"/>
      <c r="GZR36"/>
      <c r="GZS36"/>
      <c r="GZT36"/>
      <c r="GZU36"/>
      <c r="GZV36"/>
      <c r="GZW36"/>
      <c r="GZX36"/>
      <c r="GZY36"/>
      <c r="GZZ36"/>
      <c r="HAA36"/>
      <c r="HAB36"/>
      <c r="HAC36"/>
      <c r="HAD36"/>
      <c r="HAE36"/>
      <c r="HAF36"/>
      <c r="HAG36"/>
      <c r="HAH36"/>
      <c r="HAI36"/>
      <c r="HAJ36"/>
      <c r="HAK36"/>
      <c r="HAL36"/>
      <c r="HAM36"/>
      <c r="HAN36"/>
      <c r="HAO36"/>
      <c r="HAP36"/>
      <c r="HAQ36"/>
      <c r="HAR36"/>
      <c r="HAS36"/>
      <c r="HAT36"/>
      <c r="HAU36"/>
      <c r="HAV36"/>
      <c r="HAW36"/>
      <c r="HAX36"/>
      <c r="HAY36"/>
      <c r="HAZ36"/>
      <c r="HBA36"/>
      <c r="HBB36"/>
      <c r="HBC36"/>
      <c r="HBD36"/>
      <c r="HBE36"/>
      <c r="HBF36"/>
      <c r="HBG36"/>
      <c r="HBH36"/>
      <c r="HBI36"/>
      <c r="HBJ36"/>
      <c r="HBK36"/>
      <c r="HBL36"/>
      <c r="HBM36"/>
      <c r="HBN36"/>
      <c r="HBO36"/>
      <c r="HBP36"/>
      <c r="HBQ36"/>
      <c r="HBR36"/>
      <c r="HBS36"/>
      <c r="HBT36"/>
      <c r="HBU36"/>
      <c r="HBV36"/>
      <c r="HBW36"/>
      <c r="HBX36"/>
      <c r="HBY36"/>
      <c r="HBZ36"/>
      <c r="HCA36"/>
      <c r="HCB36"/>
      <c r="HCC36"/>
      <c r="HCD36"/>
      <c r="HCE36"/>
      <c r="HCF36"/>
      <c r="HCG36"/>
      <c r="HCH36"/>
      <c r="HCI36"/>
      <c r="HCJ36"/>
      <c r="HCK36"/>
      <c r="HCL36"/>
      <c r="HCM36"/>
      <c r="HCN36"/>
      <c r="HCO36"/>
      <c r="HCP36"/>
      <c r="HCQ36"/>
      <c r="HCR36"/>
      <c r="HCS36"/>
      <c r="HCT36"/>
      <c r="HCU36"/>
      <c r="HCV36"/>
      <c r="HCW36"/>
      <c r="HCX36"/>
      <c r="HCY36"/>
      <c r="HCZ36"/>
      <c r="HDA36"/>
      <c r="HDB36"/>
      <c r="HDC36"/>
      <c r="HDD36"/>
      <c r="HDE36"/>
      <c r="HDF36"/>
      <c r="HDG36"/>
      <c r="HDH36"/>
      <c r="HDI36"/>
      <c r="HDJ36"/>
      <c r="HDK36"/>
      <c r="HDL36"/>
      <c r="HDM36"/>
      <c r="HDN36"/>
      <c r="HDO36"/>
      <c r="HDP36"/>
      <c r="HDQ36"/>
      <c r="HDR36"/>
      <c r="HDS36"/>
      <c r="HDT36"/>
      <c r="HDU36"/>
      <c r="HDV36"/>
      <c r="HDW36"/>
      <c r="HDX36"/>
      <c r="HDY36"/>
      <c r="HDZ36"/>
      <c r="HEA36"/>
      <c r="HEB36"/>
      <c r="HEC36"/>
      <c r="HED36"/>
      <c r="HEE36"/>
      <c r="HEF36"/>
      <c r="HEG36"/>
      <c r="HEH36"/>
      <c r="HEI36"/>
      <c r="HEJ36"/>
      <c r="HEK36"/>
      <c r="HEL36"/>
      <c r="HEM36"/>
      <c r="HEN36"/>
      <c r="HEO36"/>
      <c r="HEP36"/>
      <c r="HEQ36"/>
      <c r="HER36"/>
      <c r="HES36"/>
      <c r="HET36"/>
      <c r="HEU36"/>
      <c r="HEV36"/>
      <c r="HEW36"/>
      <c r="HEX36"/>
      <c r="HEY36"/>
      <c r="HEZ36"/>
      <c r="HFA36"/>
      <c r="HFB36"/>
      <c r="HFC36"/>
      <c r="HFD36"/>
      <c r="HFE36"/>
      <c r="HFF36"/>
      <c r="HFG36"/>
      <c r="HFH36"/>
      <c r="HFI36"/>
      <c r="HFJ36"/>
      <c r="HFK36"/>
      <c r="HFL36"/>
      <c r="HFM36"/>
      <c r="HFN36"/>
      <c r="HFO36"/>
      <c r="HFP36"/>
      <c r="HFQ36"/>
      <c r="HFR36"/>
      <c r="HFS36"/>
      <c r="HFT36"/>
      <c r="HFU36"/>
      <c r="HFV36"/>
      <c r="HFW36"/>
      <c r="HFX36"/>
      <c r="HFY36"/>
      <c r="HFZ36"/>
      <c r="HGA36"/>
      <c r="HGB36"/>
      <c r="HGC36"/>
      <c r="HGD36"/>
      <c r="HGE36"/>
      <c r="HGF36"/>
      <c r="HGG36"/>
      <c r="HGH36"/>
      <c r="HGI36"/>
      <c r="HGJ36"/>
      <c r="HGK36"/>
      <c r="HGL36"/>
      <c r="HGM36"/>
      <c r="HGN36"/>
      <c r="HGO36"/>
      <c r="HGP36"/>
      <c r="HGQ36"/>
      <c r="HGR36"/>
      <c r="HGS36"/>
      <c r="HGT36"/>
      <c r="HGU36"/>
      <c r="HGV36"/>
      <c r="HGW36"/>
      <c r="HGX36"/>
      <c r="HGY36"/>
      <c r="HGZ36"/>
      <c r="HHA36"/>
      <c r="HHB36"/>
      <c r="HHC36"/>
      <c r="HHD36"/>
      <c r="HHE36"/>
      <c r="HHF36"/>
      <c r="HHG36"/>
      <c r="HHH36"/>
      <c r="HHI36"/>
      <c r="HHJ36"/>
      <c r="HHK36"/>
      <c r="HHL36"/>
      <c r="HHM36"/>
      <c r="HHN36"/>
      <c r="HHO36"/>
      <c r="HHP36"/>
      <c r="HHQ36"/>
      <c r="HHR36"/>
      <c r="HHS36"/>
      <c r="HHT36"/>
      <c r="HHU36"/>
      <c r="HHV36"/>
      <c r="HHW36"/>
      <c r="HHX36"/>
      <c r="HHY36"/>
      <c r="HHZ36"/>
      <c r="HIA36"/>
      <c r="HIB36"/>
      <c r="HIC36"/>
      <c r="HID36"/>
      <c r="HIE36"/>
      <c r="HIF36"/>
      <c r="HIG36"/>
      <c r="HIH36"/>
      <c r="HII36"/>
      <c r="HIJ36"/>
      <c r="HIK36"/>
      <c r="HIL36"/>
      <c r="HIM36"/>
      <c r="HIN36"/>
      <c r="HIO36"/>
      <c r="HIP36"/>
      <c r="HIQ36"/>
      <c r="HIR36"/>
      <c r="HIS36"/>
      <c r="HIT36"/>
      <c r="HIU36"/>
      <c r="HIV36"/>
      <c r="HIW36"/>
      <c r="HIX36"/>
      <c r="HIY36"/>
      <c r="HIZ36"/>
      <c r="HJA36"/>
      <c r="HJB36"/>
      <c r="HJC36"/>
      <c r="HJD36"/>
      <c r="HJE36"/>
      <c r="HJF36"/>
      <c r="HJG36"/>
      <c r="HJH36"/>
      <c r="HJI36"/>
      <c r="HJJ36"/>
      <c r="HJK36"/>
      <c r="HJL36"/>
      <c r="HJM36"/>
      <c r="HJN36"/>
      <c r="HJO36"/>
      <c r="HJP36"/>
      <c r="HJQ36"/>
      <c r="HJR36"/>
      <c r="HJS36"/>
      <c r="HJT36"/>
      <c r="HJU36"/>
      <c r="HJV36"/>
      <c r="HJW36"/>
      <c r="HJX36"/>
      <c r="HJY36"/>
      <c r="HJZ36"/>
      <c r="HKA36"/>
      <c r="HKB36"/>
      <c r="HKC36"/>
      <c r="HKD36"/>
      <c r="HKE36"/>
      <c r="HKF36"/>
      <c r="HKG36"/>
      <c r="HKH36"/>
      <c r="HKI36"/>
      <c r="HKJ36"/>
      <c r="HKK36"/>
      <c r="HKL36"/>
      <c r="HKM36"/>
      <c r="HKN36"/>
      <c r="HKO36"/>
      <c r="HKP36"/>
      <c r="HKQ36"/>
      <c r="HKR36"/>
      <c r="HKS36"/>
      <c r="HKT36"/>
      <c r="HKU36"/>
      <c r="HKV36"/>
      <c r="HKW36"/>
      <c r="HKX36"/>
      <c r="HKY36"/>
      <c r="HKZ36"/>
      <c r="HLA36"/>
      <c r="HLB36"/>
      <c r="HLC36"/>
      <c r="HLD36"/>
      <c r="HLE36"/>
      <c r="HLF36"/>
      <c r="HLG36"/>
      <c r="HLH36"/>
      <c r="HLI36"/>
      <c r="HLJ36"/>
      <c r="HLK36"/>
      <c r="HLL36"/>
      <c r="HLM36"/>
      <c r="HLN36"/>
      <c r="HLO36"/>
      <c r="HLP36"/>
      <c r="HLQ36"/>
      <c r="HLR36"/>
      <c r="HLS36"/>
      <c r="HLT36"/>
      <c r="HLU36"/>
      <c r="HLV36"/>
      <c r="HLW36"/>
      <c r="HLX36"/>
      <c r="HLY36"/>
      <c r="HLZ36"/>
      <c r="HMA36"/>
      <c r="HMB36"/>
      <c r="HMC36"/>
      <c r="HMD36"/>
      <c r="HME36"/>
      <c r="HMF36"/>
      <c r="HMG36"/>
      <c r="HMH36"/>
      <c r="HMI36"/>
      <c r="HMJ36"/>
      <c r="HMK36"/>
      <c r="HML36"/>
      <c r="HMM36"/>
      <c r="HMN36"/>
      <c r="HMO36"/>
      <c r="HMP36"/>
      <c r="HMQ36"/>
      <c r="HMR36"/>
      <c r="HMS36"/>
      <c r="HMT36"/>
      <c r="HMU36"/>
      <c r="HMV36"/>
      <c r="HMW36"/>
      <c r="HMX36"/>
      <c r="HMY36"/>
      <c r="HMZ36"/>
      <c r="HNA36"/>
      <c r="HNB36"/>
      <c r="HNC36"/>
      <c r="HND36"/>
      <c r="HNE36"/>
      <c r="HNF36"/>
      <c r="HNG36"/>
      <c r="HNH36"/>
      <c r="HNI36"/>
      <c r="HNJ36"/>
      <c r="HNK36"/>
      <c r="HNL36"/>
      <c r="HNM36"/>
      <c r="HNN36"/>
      <c r="HNO36"/>
      <c r="HNP36"/>
      <c r="HNQ36"/>
      <c r="HNR36"/>
      <c r="HNS36"/>
      <c r="HNT36"/>
      <c r="HNU36"/>
      <c r="HNV36"/>
      <c r="HNW36"/>
      <c r="HNX36"/>
      <c r="HNY36"/>
      <c r="HNZ36"/>
      <c r="HOA36"/>
      <c r="HOB36"/>
      <c r="HOC36"/>
      <c r="HOD36"/>
      <c r="HOE36"/>
      <c r="HOF36"/>
      <c r="HOG36"/>
      <c r="HOH36"/>
      <c r="HOI36"/>
      <c r="HOJ36"/>
      <c r="HOK36"/>
      <c r="HOL36"/>
      <c r="HOM36"/>
      <c r="HON36"/>
      <c r="HOO36"/>
      <c r="HOP36"/>
      <c r="HOQ36"/>
      <c r="HOR36"/>
      <c r="HOS36"/>
      <c r="HOT36"/>
      <c r="HOU36"/>
      <c r="HOV36"/>
      <c r="HOW36"/>
      <c r="HOX36"/>
      <c r="HOY36"/>
      <c r="HOZ36"/>
      <c r="HPA36"/>
      <c r="HPB36"/>
      <c r="HPC36"/>
      <c r="HPD36"/>
      <c r="HPE36"/>
      <c r="HPF36"/>
      <c r="HPG36"/>
      <c r="HPH36"/>
      <c r="HPI36"/>
      <c r="HPJ36"/>
      <c r="HPK36"/>
      <c r="HPL36"/>
      <c r="HPM36"/>
      <c r="HPN36"/>
      <c r="HPO36"/>
      <c r="HPP36"/>
      <c r="HPQ36"/>
      <c r="HPR36"/>
      <c r="HPS36"/>
      <c r="HPT36"/>
      <c r="HPU36"/>
      <c r="HPV36"/>
      <c r="HPW36"/>
      <c r="HPX36"/>
      <c r="HPY36"/>
      <c r="HPZ36"/>
      <c r="HQA36"/>
      <c r="HQB36"/>
      <c r="HQC36"/>
      <c r="HQD36"/>
      <c r="HQE36"/>
      <c r="HQF36"/>
      <c r="HQG36"/>
      <c r="HQH36"/>
      <c r="HQI36"/>
      <c r="HQJ36"/>
      <c r="HQK36"/>
      <c r="HQL36"/>
      <c r="HQM36"/>
      <c r="HQN36"/>
      <c r="HQO36"/>
      <c r="HQP36"/>
      <c r="HQQ36"/>
      <c r="HQR36"/>
      <c r="HQS36"/>
      <c r="HQT36"/>
      <c r="HQU36"/>
      <c r="HQV36"/>
      <c r="HQW36"/>
      <c r="HQX36"/>
      <c r="HQY36"/>
      <c r="HQZ36"/>
      <c r="HRA36"/>
      <c r="HRB36"/>
      <c r="HRC36"/>
      <c r="HRD36"/>
      <c r="HRE36"/>
      <c r="HRF36"/>
      <c r="HRG36"/>
      <c r="HRH36"/>
      <c r="HRI36"/>
      <c r="HRJ36"/>
      <c r="HRK36"/>
      <c r="HRL36"/>
      <c r="HRM36"/>
      <c r="HRN36"/>
      <c r="HRO36"/>
      <c r="HRP36"/>
      <c r="HRQ36"/>
      <c r="HRR36"/>
      <c r="HRS36"/>
      <c r="HRT36"/>
      <c r="HRU36"/>
      <c r="HRV36"/>
      <c r="HRW36"/>
      <c r="HRX36"/>
      <c r="HRY36"/>
      <c r="HRZ36"/>
      <c r="HSA36"/>
      <c r="HSB36"/>
      <c r="HSC36"/>
      <c r="HSD36"/>
      <c r="HSE36"/>
      <c r="HSF36"/>
      <c r="HSG36"/>
      <c r="HSH36"/>
      <c r="HSI36"/>
      <c r="HSJ36"/>
      <c r="HSK36"/>
      <c r="HSL36"/>
      <c r="HSM36"/>
      <c r="HSN36"/>
      <c r="HSO36"/>
      <c r="HSP36"/>
      <c r="HSQ36"/>
      <c r="HSR36"/>
      <c r="HSS36"/>
      <c r="HST36"/>
      <c r="HSU36"/>
      <c r="HSV36"/>
      <c r="HSW36"/>
      <c r="HSX36"/>
      <c r="HSY36"/>
      <c r="HSZ36"/>
      <c r="HTA36"/>
      <c r="HTB36"/>
      <c r="HTC36"/>
      <c r="HTD36"/>
      <c r="HTE36"/>
      <c r="HTF36"/>
      <c r="HTG36"/>
      <c r="HTH36"/>
      <c r="HTI36"/>
      <c r="HTJ36"/>
      <c r="HTK36"/>
      <c r="HTL36"/>
      <c r="HTM36"/>
      <c r="HTN36"/>
      <c r="HTO36"/>
      <c r="HTP36"/>
      <c r="HTQ36"/>
      <c r="HTR36"/>
      <c r="HTS36"/>
      <c r="HTT36"/>
      <c r="HTU36"/>
      <c r="HTV36"/>
      <c r="HTW36"/>
      <c r="HTX36"/>
      <c r="HTY36"/>
      <c r="HTZ36"/>
      <c r="HUA36"/>
      <c r="HUB36"/>
      <c r="HUC36"/>
      <c r="HUD36"/>
      <c r="HUE36"/>
      <c r="HUF36"/>
      <c r="HUG36"/>
      <c r="HUH36"/>
      <c r="HUI36"/>
      <c r="HUJ36"/>
      <c r="HUK36"/>
      <c r="HUL36"/>
      <c r="HUM36"/>
      <c r="HUN36"/>
      <c r="HUO36"/>
      <c r="HUP36"/>
      <c r="HUQ36"/>
      <c r="HUR36"/>
      <c r="HUS36"/>
      <c r="HUT36"/>
      <c r="HUU36"/>
      <c r="HUV36"/>
      <c r="HUW36"/>
      <c r="HUX36"/>
      <c r="HUY36"/>
      <c r="HUZ36"/>
      <c r="HVA36"/>
      <c r="HVB36"/>
      <c r="HVC36"/>
      <c r="HVD36"/>
      <c r="HVE36"/>
      <c r="HVF36"/>
      <c r="HVG36"/>
      <c r="HVH36"/>
      <c r="HVI36"/>
      <c r="HVJ36"/>
      <c r="HVK36"/>
      <c r="HVL36"/>
      <c r="HVM36"/>
      <c r="HVN36"/>
      <c r="HVO36"/>
      <c r="HVP36"/>
      <c r="HVQ36"/>
      <c r="HVR36"/>
      <c r="HVS36"/>
      <c r="HVT36"/>
      <c r="HVU36"/>
      <c r="HVV36"/>
      <c r="HVW36"/>
      <c r="HVX36"/>
      <c r="HVY36"/>
      <c r="HVZ36"/>
      <c r="HWA36"/>
      <c r="HWB36"/>
      <c r="HWC36"/>
      <c r="HWD36"/>
      <c r="HWE36"/>
      <c r="HWF36"/>
      <c r="HWG36"/>
      <c r="HWH36"/>
      <c r="HWI36"/>
      <c r="HWJ36"/>
      <c r="HWK36"/>
      <c r="HWL36"/>
      <c r="HWM36"/>
      <c r="HWN36"/>
      <c r="HWO36"/>
      <c r="HWP36"/>
      <c r="HWQ36"/>
      <c r="HWR36"/>
      <c r="HWS36"/>
      <c r="HWT36"/>
      <c r="HWU36"/>
      <c r="HWV36"/>
      <c r="HWW36"/>
      <c r="HWX36"/>
      <c r="HWY36"/>
      <c r="HWZ36"/>
      <c r="HXA36"/>
      <c r="HXB36"/>
      <c r="HXC36"/>
      <c r="HXD36"/>
      <c r="HXE36"/>
      <c r="HXF36"/>
      <c r="HXG36"/>
      <c r="HXH36"/>
      <c r="HXI36"/>
      <c r="HXJ36"/>
      <c r="HXK36"/>
      <c r="HXL36"/>
      <c r="HXM36"/>
      <c r="HXN36"/>
      <c r="HXO36"/>
      <c r="HXP36"/>
      <c r="HXQ36"/>
      <c r="HXR36"/>
      <c r="HXS36"/>
      <c r="HXT36"/>
      <c r="HXU36"/>
      <c r="HXV36"/>
      <c r="HXW36"/>
      <c r="HXX36"/>
      <c r="HXY36"/>
      <c r="HXZ36"/>
      <c r="HYA36"/>
      <c r="HYB36"/>
      <c r="HYC36"/>
      <c r="HYD36"/>
      <c r="HYE36"/>
      <c r="HYF36"/>
      <c r="HYG36"/>
      <c r="HYH36"/>
      <c r="HYI36"/>
      <c r="HYJ36"/>
      <c r="HYK36"/>
      <c r="HYL36"/>
      <c r="HYM36"/>
      <c r="HYN36"/>
      <c r="HYO36"/>
      <c r="HYP36"/>
      <c r="HYQ36"/>
      <c r="HYR36"/>
      <c r="HYS36"/>
      <c r="HYT36"/>
      <c r="HYU36"/>
      <c r="HYV36"/>
      <c r="HYW36"/>
      <c r="HYX36"/>
      <c r="HYY36"/>
      <c r="HYZ36"/>
      <c r="HZA36"/>
      <c r="HZB36"/>
      <c r="HZC36"/>
      <c r="HZD36"/>
      <c r="HZE36"/>
      <c r="HZF36"/>
      <c r="HZG36"/>
      <c r="HZH36"/>
      <c r="HZI36"/>
      <c r="HZJ36"/>
      <c r="HZK36"/>
      <c r="HZL36"/>
      <c r="HZM36"/>
      <c r="HZN36"/>
      <c r="HZO36"/>
      <c r="HZP36"/>
      <c r="HZQ36"/>
      <c r="HZR36"/>
      <c r="HZS36"/>
      <c r="HZT36"/>
      <c r="HZU36"/>
      <c r="HZV36"/>
      <c r="HZW36"/>
      <c r="HZX36"/>
      <c r="HZY36"/>
      <c r="HZZ36"/>
      <c r="IAA36"/>
      <c r="IAB36"/>
      <c r="IAC36"/>
      <c r="IAD36"/>
      <c r="IAE36"/>
      <c r="IAF36"/>
      <c r="IAG36"/>
      <c r="IAH36"/>
      <c r="IAI36"/>
      <c r="IAJ36"/>
      <c r="IAK36"/>
      <c r="IAL36"/>
      <c r="IAM36"/>
      <c r="IAN36"/>
      <c r="IAO36"/>
      <c r="IAP36"/>
      <c r="IAQ36"/>
      <c r="IAR36"/>
      <c r="IAS36"/>
      <c r="IAT36"/>
      <c r="IAU36"/>
      <c r="IAV36"/>
      <c r="IAW36"/>
      <c r="IAX36"/>
      <c r="IAY36"/>
      <c r="IAZ36"/>
      <c r="IBA36"/>
      <c r="IBB36"/>
      <c r="IBC36"/>
      <c r="IBD36"/>
      <c r="IBE36"/>
      <c r="IBF36"/>
      <c r="IBG36"/>
      <c r="IBH36"/>
      <c r="IBI36"/>
      <c r="IBJ36"/>
      <c r="IBK36"/>
      <c r="IBL36"/>
      <c r="IBM36"/>
      <c r="IBN36"/>
      <c r="IBO36"/>
      <c r="IBP36"/>
      <c r="IBQ36"/>
      <c r="IBR36"/>
      <c r="IBS36"/>
      <c r="IBT36"/>
      <c r="IBU36"/>
      <c r="IBV36"/>
      <c r="IBW36"/>
      <c r="IBX36"/>
      <c r="IBY36"/>
      <c r="IBZ36"/>
      <c r="ICA36"/>
      <c r="ICB36"/>
      <c r="ICC36"/>
      <c r="ICD36"/>
      <c r="ICE36"/>
      <c r="ICF36"/>
      <c r="ICG36"/>
      <c r="ICH36"/>
      <c r="ICI36"/>
      <c r="ICJ36"/>
      <c r="ICK36"/>
      <c r="ICL36"/>
      <c r="ICM36"/>
      <c r="ICN36"/>
      <c r="ICO36"/>
      <c r="ICP36"/>
      <c r="ICQ36"/>
      <c r="ICR36"/>
      <c r="ICS36"/>
      <c r="ICT36"/>
      <c r="ICU36"/>
      <c r="ICV36"/>
      <c r="ICW36"/>
      <c r="ICX36"/>
      <c r="ICY36"/>
      <c r="ICZ36"/>
      <c r="IDA36"/>
      <c r="IDB36"/>
      <c r="IDC36"/>
      <c r="IDD36"/>
      <c r="IDE36"/>
      <c r="IDF36"/>
      <c r="IDG36"/>
      <c r="IDH36"/>
      <c r="IDI36"/>
      <c r="IDJ36"/>
      <c r="IDK36"/>
      <c r="IDL36"/>
      <c r="IDM36"/>
      <c r="IDN36"/>
      <c r="IDO36"/>
      <c r="IDP36"/>
      <c r="IDQ36"/>
      <c r="IDR36"/>
      <c r="IDS36"/>
      <c r="IDT36"/>
      <c r="IDU36"/>
      <c r="IDV36"/>
      <c r="IDW36"/>
      <c r="IDX36"/>
      <c r="IDY36"/>
      <c r="IDZ36"/>
      <c r="IEA36"/>
      <c r="IEB36"/>
      <c r="IEC36"/>
      <c r="IED36"/>
      <c r="IEE36"/>
      <c r="IEF36"/>
      <c r="IEG36"/>
      <c r="IEH36"/>
      <c r="IEI36"/>
      <c r="IEJ36"/>
      <c r="IEK36"/>
      <c r="IEL36"/>
      <c r="IEM36"/>
      <c r="IEN36"/>
      <c r="IEO36"/>
      <c r="IEP36"/>
      <c r="IEQ36"/>
      <c r="IER36"/>
      <c r="IES36"/>
      <c r="IET36"/>
      <c r="IEU36"/>
      <c r="IEV36"/>
      <c r="IEW36"/>
      <c r="IEX36"/>
      <c r="IEY36"/>
      <c r="IEZ36"/>
      <c r="IFA36"/>
      <c r="IFB36"/>
      <c r="IFC36"/>
      <c r="IFD36"/>
      <c r="IFE36"/>
      <c r="IFF36"/>
      <c r="IFG36"/>
      <c r="IFH36"/>
      <c r="IFI36"/>
      <c r="IFJ36"/>
      <c r="IFK36"/>
      <c r="IFL36"/>
      <c r="IFM36"/>
      <c r="IFN36"/>
      <c r="IFO36"/>
      <c r="IFP36"/>
      <c r="IFQ36"/>
      <c r="IFR36"/>
      <c r="IFS36"/>
      <c r="IFT36"/>
      <c r="IFU36"/>
      <c r="IFV36"/>
      <c r="IFW36"/>
      <c r="IFX36"/>
      <c r="IFY36"/>
      <c r="IFZ36"/>
      <c r="IGA36"/>
      <c r="IGB36"/>
      <c r="IGC36"/>
      <c r="IGD36"/>
      <c r="IGE36"/>
      <c r="IGF36"/>
      <c r="IGG36"/>
      <c r="IGH36"/>
      <c r="IGI36"/>
      <c r="IGJ36"/>
      <c r="IGK36"/>
      <c r="IGL36"/>
      <c r="IGM36"/>
      <c r="IGN36"/>
      <c r="IGO36"/>
      <c r="IGP36"/>
      <c r="IGQ36"/>
      <c r="IGR36"/>
      <c r="IGS36"/>
      <c r="IGT36"/>
      <c r="IGU36"/>
      <c r="IGV36"/>
      <c r="IGW36"/>
      <c r="IGX36"/>
      <c r="IGY36"/>
      <c r="IGZ36"/>
      <c r="IHA36"/>
      <c r="IHB36"/>
      <c r="IHC36"/>
      <c r="IHD36"/>
      <c r="IHE36"/>
      <c r="IHF36"/>
      <c r="IHG36"/>
      <c r="IHH36"/>
      <c r="IHI36"/>
      <c r="IHJ36"/>
      <c r="IHK36"/>
      <c r="IHL36"/>
      <c r="IHM36"/>
      <c r="IHN36"/>
      <c r="IHO36"/>
      <c r="IHP36"/>
      <c r="IHQ36"/>
      <c r="IHR36"/>
      <c r="IHS36"/>
      <c r="IHT36"/>
      <c r="IHU36"/>
      <c r="IHV36"/>
      <c r="IHW36"/>
      <c r="IHX36"/>
      <c r="IHY36"/>
      <c r="IHZ36"/>
      <c r="IIA36"/>
      <c r="IIB36"/>
      <c r="IIC36"/>
      <c r="IID36"/>
      <c r="IIE36"/>
      <c r="IIF36"/>
      <c r="IIG36"/>
      <c r="IIH36"/>
      <c r="III36"/>
      <c r="IIJ36"/>
      <c r="IIK36"/>
      <c r="IIL36"/>
      <c r="IIM36"/>
      <c r="IIN36"/>
      <c r="IIO36"/>
      <c r="IIP36"/>
      <c r="IIQ36"/>
      <c r="IIR36"/>
      <c r="IIS36"/>
      <c r="IIT36"/>
      <c r="IIU36"/>
      <c r="IIV36"/>
      <c r="IIW36"/>
      <c r="IIX36"/>
      <c r="IIY36"/>
      <c r="IIZ36"/>
      <c r="IJA36"/>
      <c r="IJB36"/>
      <c r="IJC36"/>
      <c r="IJD36"/>
      <c r="IJE36"/>
      <c r="IJF36"/>
      <c r="IJG36"/>
      <c r="IJH36"/>
      <c r="IJI36"/>
      <c r="IJJ36"/>
      <c r="IJK36"/>
      <c r="IJL36"/>
      <c r="IJM36"/>
      <c r="IJN36"/>
      <c r="IJO36"/>
      <c r="IJP36"/>
      <c r="IJQ36"/>
      <c r="IJR36"/>
      <c r="IJS36"/>
      <c r="IJT36"/>
      <c r="IJU36"/>
      <c r="IJV36"/>
      <c r="IJW36"/>
      <c r="IJX36"/>
      <c r="IJY36"/>
      <c r="IJZ36"/>
      <c r="IKA36"/>
      <c r="IKB36"/>
      <c r="IKC36"/>
      <c r="IKD36"/>
      <c r="IKE36"/>
      <c r="IKF36"/>
      <c r="IKG36"/>
      <c r="IKH36"/>
      <c r="IKI36"/>
      <c r="IKJ36"/>
      <c r="IKK36"/>
      <c r="IKL36"/>
      <c r="IKM36"/>
      <c r="IKN36"/>
      <c r="IKO36"/>
      <c r="IKP36"/>
      <c r="IKQ36"/>
      <c r="IKR36"/>
      <c r="IKS36"/>
      <c r="IKT36"/>
      <c r="IKU36"/>
      <c r="IKV36"/>
      <c r="IKW36"/>
      <c r="IKX36"/>
      <c r="IKY36"/>
      <c r="IKZ36"/>
      <c r="ILA36"/>
      <c r="ILB36"/>
      <c r="ILC36"/>
      <c r="ILD36"/>
      <c r="ILE36"/>
      <c r="ILF36"/>
      <c r="ILG36"/>
      <c r="ILH36"/>
      <c r="ILI36"/>
      <c r="ILJ36"/>
      <c r="ILK36"/>
      <c r="ILL36"/>
      <c r="ILM36"/>
      <c r="ILN36"/>
      <c r="ILO36"/>
      <c r="ILP36"/>
      <c r="ILQ36"/>
      <c r="ILR36"/>
      <c r="ILS36"/>
      <c r="ILT36"/>
      <c r="ILU36"/>
      <c r="ILV36"/>
      <c r="ILW36"/>
      <c r="ILX36"/>
      <c r="ILY36"/>
      <c r="ILZ36"/>
      <c r="IMA36"/>
      <c r="IMB36"/>
      <c r="IMC36"/>
      <c r="IMD36"/>
      <c r="IME36"/>
      <c r="IMF36"/>
      <c r="IMG36"/>
      <c r="IMH36"/>
      <c r="IMI36"/>
      <c r="IMJ36"/>
      <c r="IMK36"/>
      <c r="IML36"/>
      <c r="IMM36"/>
      <c r="IMN36"/>
      <c r="IMO36"/>
      <c r="IMP36"/>
      <c r="IMQ36"/>
      <c r="IMR36"/>
      <c r="IMS36"/>
      <c r="IMT36"/>
      <c r="IMU36"/>
      <c r="IMV36"/>
      <c r="IMW36"/>
      <c r="IMX36"/>
      <c r="IMY36"/>
      <c r="IMZ36"/>
      <c r="INA36"/>
      <c r="INB36"/>
      <c r="INC36"/>
      <c r="IND36"/>
      <c r="INE36"/>
      <c r="INF36"/>
      <c r="ING36"/>
      <c r="INH36"/>
      <c r="INI36"/>
      <c r="INJ36"/>
      <c r="INK36"/>
      <c r="INL36"/>
      <c r="INM36"/>
      <c r="INN36"/>
      <c r="INO36"/>
      <c r="INP36"/>
      <c r="INQ36"/>
      <c r="INR36"/>
      <c r="INS36"/>
      <c r="INT36"/>
      <c r="INU36"/>
      <c r="INV36"/>
      <c r="INW36"/>
      <c r="INX36"/>
      <c r="INY36"/>
      <c r="INZ36"/>
      <c r="IOA36"/>
      <c r="IOB36"/>
      <c r="IOC36"/>
      <c r="IOD36"/>
      <c r="IOE36"/>
      <c r="IOF36"/>
      <c r="IOG36"/>
      <c r="IOH36"/>
      <c r="IOI36"/>
      <c r="IOJ36"/>
      <c r="IOK36"/>
      <c r="IOL36"/>
      <c r="IOM36"/>
      <c r="ION36"/>
      <c r="IOO36"/>
      <c r="IOP36"/>
      <c r="IOQ36"/>
      <c r="IOR36"/>
      <c r="IOS36"/>
      <c r="IOT36"/>
      <c r="IOU36"/>
      <c r="IOV36"/>
      <c r="IOW36"/>
      <c r="IOX36"/>
      <c r="IOY36"/>
      <c r="IOZ36"/>
      <c r="IPA36"/>
      <c r="IPB36"/>
      <c r="IPC36"/>
      <c r="IPD36"/>
      <c r="IPE36"/>
      <c r="IPF36"/>
      <c r="IPG36"/>
      <c r="IPH36"/>
      <c r="IPI36"/>
      <c r="IPJ36"/>
      <c r="IPK36"/>
      <c r="IPL36"/>
      <c r="IPM36"/>
      <c r="IPN36"/>
      <c r="IPO36"/>
      <c r="IPP36"/>
      <c r="IPQ36"/>
      <c r="IPR36"/>
      <c r="IPS36"/>
      <c r="IPT36"/>
      <c r="IPU36"/>
      <c r="IPV36"/>
      <c r="IPW36"/>
      <c r="IPX36"/>
      <c r="IPY36"/>
      <c r="IPZ36"/>
      <c r="IQA36"/>
      <c r="IQB36"/>
      <c r="IQC36"/>
      <c r="IQD36"/>
      <c r="IQE36"/>
      <c r="IQF36"/>
      <c r="IQG36"/>
      <c r="IQH36"/>
      <c r="IQI36"/>
      <c r="IQJ36"/>
      <c r="IQK36"/>
      <c r="IQL36"/>
      <c r="IQM36"/>
      <c r="IQN36"/>
      <c r="IQO36"/>
      <c r="IQP36"/>
      <c r="IQQ36"/>
      <c r="IQR36"/>
      <c r="IQS36"/>
      <c r="IQT36"/>
      <c r="IQU36"/>
      <c r="IQV36"/>
      <c r="IQW36"/>
      <c r="IQX36"/>
      <c r="IQY36"/>
      <c r="IQZ36"/>
      <c r="IRA36"/>
      <c r="IRB36"/>
      <c r="IRC36"/>
      <c r="IRD36"/>
      <c r="IRE36"/>
      <c r="IRF36"/>
      <c r="IRG36"/>
      <c r="IRH36"/>
      <c r="IRI36"/>
      <c r="IRJ36"/>
      <c r="IRK36"/>
      <c r="IRL36"/>
      <c r="IRM36"/>
      <c r="IRN36"/>
      <c r="IRO36"/>
      <c r="IRP36"/>
      <c r="IRQ36"/>
      <c r="IRR36"/>
      <c r="IRS36"/>
      <c r="IRT36"/>
      <c r="IRU36"/>
      <c r="IRV36"/>
      <c r="IRW36"/>
      <c r="IRX36"/>
      <c r="IRY36"/>
      <c r="IRZ36"/>
      <c r="ISA36"/>
      <c r="ISB36"/>
      <c r="ISC36"/>
      <c r="ISD36"/>
      <c r="ISE36"/>
      <c r="ISF36"/>
      <c r="ISG36"/>
      <c r="ISH36"/>
      <c r="ISI36"/>
      <c r="ISJ36"/>
      <c r="ISK36"/>
      <c r="ISL36"/>
      <c r="ISM36"/>
      <c r="ISN36"/>
      <c r="ISO36"/>
      <c r="ISP36"/>
      <c r="ISQ36"/>
      <c r="ISR36"/>
      <c r="ISS36"/>
      <c r="IST36"/>
      <c r="ISU36"/>
      <c r="ISV36"/>
      <c r="ISW36"/>
      <c r="ISX36"/>
      <c r="ISY36"/>
      <c r="ISZ36"/>
      <c r="ITA36"/>
      <c r="ITB36"/>
      <c r="ITC36"/>
      <c r="ITD36"/>
      <c r="ITE36"/>
      <c r="ITF36"/>
      <c r="ITG36"/>
      <c r="ITH36"/>
      <c r="ITI36"/>
      <c r="ITJ36"/>
      <c r="ITK36"/>
      <c r="ITL36"/>
      <c r="ITM36"/>
      <c r="ITN36"/>
      <c r="ITO36"/>
      <c r="ITP36"/>
      <c r="ITQ36"/>
      <c r="ITR36"/>
      <c r="ITS36"/>
      <c r="ITT36"/>
      <c r="ITU36"/>
      <c r="ITV36"/>
      <c r="ITW36"/>
      <c r="ITX36"/>
      <c r="ITY36"/>
      <c r="ITZ36"/>
      <c r="IUA36"/>
      <c r="IUB36"/>
      <c r="IUC36"/>
      <c r="IUD36"/>
      <c r="IUE36"/>
      <c r="IUF36"/>
      <c r="IUG36"/>
      <c r="IUH36"/>
      <c r="IUI36"/>
      <c r="IUJ36"/>
      <c r="IUK36"/>
      <c r="IUL36"/>
      <c r="IUM36"/>
      <c r="IUN36"/>
      <c r="IUO36"/>
      <c r="IUP36"/>
      <c r="IUQ36"/>
      <c r="IUR36"/>
      <c r="IUS36"/>
      <c r="IUT36"/>
      <c r="IUU36"/>
      <c r="IUV36"/>
      <c r="IUW36"/>
      <c r="IUX36"/>
      <c r="IUY36"/>
      <c r="IUZ36"/>
      <c r="IVA36"/>
      <c r="IVB36"/>
      <c r="IVC36"/>
      <c r="IVD36"/>
      <c r="IVE36"/>
      <c r="IVF36"/>
      <c r="IVG36"/>
      <c r="IVH36"/>
      <c r="IVI36"/>
      <c r="IVJ36"/>
      <c r="IVK36"/>
      <c r="IVL36"/>
      <c r="IVM36"/>
      <c r="IVN36"/>
      <c r="IVO36"/>
      <c r="IVP36"/>
      <c r="IVQ36"/>
      <c r="IVR36"/>
      <c r="IVS36"/>
      <c r="IVT36"/>
      <c r="IVU36"/>
      <c r="IVV36"/>
      <c r="IVW36"/>
      <c r="IVX36"/>
      <c r="IVY36"/>
      <c r="IVZ36"/>
      <c r="IWA36"/>
      <c r="IWB36"/>
      <c r="IWC36"/>
      <c r="IWD36"/>
      <c r="IWE36"/>
      <c r="IWF36"/>
      <c r="IWG36"/>
      <c r="IWH36"/>
      <c r="IWI36"/>
      <c r="IWJ36"/>
      <c r="IWK36"/>
      <c r="IWL36"/>
      <c r="IWM36"/>
      <c r="IWN36"/>
      <c r="IWO36"/>
      <c r="IWP36"/>
      <c r="IWQ36"/>
      <c r="IWR36"/>
      <c r="IWS36"/>
      <c r="IWT36"/>
      <c r="IWU36"/>
      <c r="IWV36"/>
      <c r="IWW36"/>
      <c r="IWX36"/>
      <c r="IWY36"/>
      <c r="IWZ36"/>
      <c r="IXA36"/>
      <c r="IXB36"/>
      <c r="IXC36"/>
      <c r="IXD36"/>
      <c r="IXE36"/>
      <c r="IXF36"/>
      <c r="IXG36"/>
      <c r="IXH36"/>
      <c r="IXI36"/>
      <c r="IXJ36"/>
      <c r="IXK36"/>
      <c r="IXL36"/>
      <c r="IXM36"/>
      <c r="IXN36"/>
      <c r="IXO36"/>
      <c r="IXP36"/>
      <c r="IXQ36"/>
      <c r="IXR36"/>
      <c r="IXS36"/>
      <c r="IXT36"/>
      <c r="IXU36"/>
      <c r="IXV36"/>
      <c r="IXW36"/>
      <c r="IXX36"/>
      <c r="IXY36"/>
      <c r="IXZ36"/>
      <c r="IYA36"/>
      <c r="IYB36"/>
      <c r="IYC36"/>
      <c r="IYD36"/>
      <c r="IYE36"/>
      <c r="IYF36"/>
      <c r="IYG36"/>
      <c r="IYH36"/>
      <c r="IYI36"/>
      <c r="IYJ36"/>
      <c r="IYK36"/>
      <c r="IYL36"/>
      <c r="IYM36"/>
      <c r="IYN36"/>
      <c r="IYO36"/>
      <c r="IYP36"/>
      <c r="IYQ36"/>
      <c r="IYR36"/>
      <c r="IYS36"/>
      <c r="IYT36"/>
      <c r="IYU36"/>
      <c r="IYV36"/>
      <c r="IYW36"/>
      <c r="IYX36"/>
      <c r="IYY36"/>
      <c r="IYZ36"/>
      <c r="IZA36"/>
      <c r="IZB36"/>
      <c r="IZC36"/>
      <c r="IZD36"/>
      <c r="IZE36"/>
      <c r="IZF36"/>
      <c r="IZG36"/>
      <c r="IZH36"/>
      <c r="IZI36"/>
      <c r="IZJ36"/>
      <c r="IZK36"/>
      <c r="IZL36"/>
      <c r="IZM36"/>
      <c r="IZN36"/>
      <c r="IZO36"/>
      <c r="IZP36"/>
      <c r="IZQ36"/>
      <c r="IZR36"/>
      <c r="IZS36"/>
      <c r="IZT36"/>
      <c r="IZU36"/>
      <c r="IZV36"/>
      <c r="IZW36"/>
      <c r="IZX36"/>
      <c r="IZY36"/>
      <c r="IZZ36"/>
      <c r="JAA36"/>
      <c r="JAB36"/>
      <c r="JAC36"/>
      <c r="JAD36"/>
      <c r="JAE36"/>
      <c r="JAF36"/>
      <c r="JAG36"/>
      <c r="JAH36"/>
      <c r="JAI36"/>
      <c r="JAJ36"/>
      <c r="JAK36"/>
      <c r="JAL36"/>
      <c r="JAM36"/>
      <c r="JAN36"/>
      <c r="JAO36"/>
      <c r="JAP36"/>
      <c r="JAQ36"/>
      <c r="JAR36"/>
      <c r="JAS36"/>
      <c r="JAT36"/>
      <c r="JAU36"/>
      <c r="JAV36"/>
      <c r="JAW36"/>
      <c r="JAX36"/>
      <c r="JAY36"/>
      <c r="JAZ36"/>
      <c r="JBA36"/>
      <c r="JBB36"/>
      <c r="JBC36"/>
      <c r="JBD36"/>
      <c r="JBE36"/>
      <c r="JBF36"/>
      <c r="JBG36"/>
      <c r="JBH36"/>
      <c r="JBI36"/>
      <c r="JBJ36"/>
      <c r="JBK36"/>
      <c r="JBL36"/>
      <c r="JBM36"/>
      <c r="JBN36"/>
      <c r="JBO36"/>
      <c r="JBP36"/>
      <c r="JBQ36"/>
      <c r="JBR36"/>
      <c r="JBS36"/>
      <c r="JBT36"/>
      <c r="JBU36"/>
      <c r="JBV36"/>
      <c r="JBW36"/>
      <c r="JBX36"/>
      <c r="JBY36"/>
      <c r="JBZ36"/>
      <c r="JCA36"/>
      <c r="JCB36"/>
      <c r="JCC36"/>
      <c r="JCD36"/>
      <c r="JCE36"/>
      <c r="JCF36"/>
      <c r="JCG36"/>
      <c r="JCH36"/>
      <c r="JCI36"/>
      <c r="JCJ36"/>
      <c r="JCK36"/>
      <c r="JCL36"/>
      <c r="JCM36"/>
      <c r="JCN36"/>
      <c r="JCO36"/>
      <c r="JCP36"/>
      <c r="JCQ36"/>
      <c r="JCR36"/>
      <c r="JCS36"/>
      <c r="JCT36"/>
      <c r="JCU36"/>
      <c r="JCV36"/>
      <c r="JCW36"/>
      <c r="JCX36"/>
      <c r="JCY36"/>
      <c r="JCZ36"/>
      <c r="JDA36"/>
      <c r="JDB36"/>
      <c r="JDC36"/>
      <c r="JDD36"/>
      <c r="JDE36"/>
      <c r="JDF36"/>
      <c r="JDG36"/>
      <c r="JDH36"/>
      <c r="JDI36"/>
      <c r="JDJ36"/>
      <c r="JDK36"/>
      <c r="JDL36"/>
      <c r="JDM36"/>
      <c r="JDN36"/>
      <c r="JDO36"/>
      <c r="JDP36"/>
      <c r="JDQ36"/>
      <c r="JDR36"/>
      <c r="JDS36"/>
      <c r="JDT36"/>
      <c r="JDU36"/>
      <c r="JDV36"/>
      <c r="JDW36"/>
      <c r="JDX36"/>
      <c r="JDY36"/>
      <c r="JDZ36"/>
      <c r="JEA36"/>
      <c r="JEB36"/>
      <c r="JEC36"/>
      <c r="JED36"/>
      <c r="JEE36"/>
      <c r="JEF36"/>
      <c r="JEG36"/>
      <c r="JEH36"/>
      <c r="JEI36"/>
      <c r="JEJ36"/>
      <c r="JEK36"/>
      <c r="JEL36"/>
      <c r="JEM36"/>
      <c r="JEN36"/>
      <c r="JEO36"/>
      <c r="JEP36"/>
      <c r="JEQ36"/>
      <c r="JER36"/>
      <c r="JES36"/>
      <c r="JET36"/>
      <c r="JEU36"/>
      <c r="JEV36"/>
      <c r="JEW36"/>
      <c r="JEX36"/>
      <c r="JEY36"/>
      <c r="JEZ36"/>
      <c r="JFA36"/>
      <c r="JFB36"/>
      <c r="JFC36"/>
      <c r="JFD36"/>
      <c r="JFE36"/>
      <c r="JFF36"/>
      <c r="JFG36"/>
      <c r="JFH36"/>
      <c r="JFI36"/>
      <c r="JFJ36"/>
      <c r="JFK36"/>
      <c r="JFL36"/>
      <c r="JFM36"/>
      <c r="JFN36"/>
      <c r="JFO36"/>
      <c r="JFP36"/>
      <c r="JFQ36"/>
      <c r="JFR36"/>
      <c r="JFS36"/>
      <c r="JFT36"/>
      <c r="JFU36"/>
      <c r="JFV36"/>
      <c r="JFW36"/>
      <c r="JFX36"/>
      <c r="JFY36"/>
      <c r="JFZ36"/>
      <c r="JGA36"/>
      <c r="JGB36"/>
      <c r="JGC36"/>
      <c r="JGD36"/>
      <c r="JGE36"/>
      <c r="JGF36"/>
      <c r="JGG36"/>
      <c r="JGH36"/>
      <c r="JGI36"/>
      <c r="JGJ36"/>
      <c r="JGK36"/>
      <c r="JGL36"/>
      <c r="JGM36"/>
      <c r="JGN36"/>
      <c r="JGO36"/>
      <c r="JGP36"/>
      <c r="JGQ36"/>
      <c r="JGR36"/>
      <c r="JGS36"/>
      <c r="JGT36"/>
      <c r="JGU36"/>
      <c r="JGV36"/>
      <c r="JGW36"/>
      <c r="JGX36"/>
      <c r="JGY36"/>
      <c r="JGZ36"/>
      <c r="JHA36"/>
      <c r="JHB36"/>
      <c r="JHC36"/>
      <c r="JHD36"/>
      <c r="JHE36"/>
      <c r="JHF36"/>
      <c r="JHG36"/>
      <c r="JHH36"/>
      <c r="JHI36"/>
      <c r="JHJ36"/>
      <c r="JHK36"/>
      <c r="JHL36"/>
      <c r="JHM36"/>
      <c r="JHN36"/>
      <c r="JHO36"/>
      <c r="JHP36"/>
      <c r="JHQ36"/>
      <c r="JHR36"/>
      <c r="JHS36"/>
      <c r="JHT36"/>
      <c r="JHU36"/>
      <c r="JHV36"/>
      <c r="JHW36"/>
      <c r="JHX36"/>
      <c r="JHY36"/>
      <c r="JHZ36"/>
      <c r="JIA36"/>
      <c r="JIB36"/>
      <c r="JIC36"/>
      <c r="JID36"/>
      <c r="JIE36"/>
      <c r="JIF36"/>
      <c r="JIG36"/>
      <c r="JIH36"/>
      <c r="JII36"/>
      <c r="JIJ36"/>
      <c r="JIK36"/>
      <c r="JIL36"/>
      <c r="JIM36"/>
      <c r="JIN36"/>
      <c r="JIO36"/>
      <c r="JIP36"/>
      <c r="JIQ36"/>
      <c r="JIR36"/>
      <c r="JIS36"/>
      <c r="JIT36"/>
      <c r="JIU36"/>
      <c r="JIV36"/>
      <c r="JIW36"/>
      <c r="JIX36"/>
      <c r="JIY36"/>
      <c r="JIZ36"/>
      <c r="JJA36"/>
      <c r="JJB36"/>
      <c r="JJC36"/>
      <c r="JJD36"/>
      <c r="JJE36"/>
      <c r="JJF36"/>
      <c r="JJG36"/>
      <c r="JJH36"/>
      <c r="JJI36"/>
      <c r="JJJ36"/>
      <c r="JJK36"/>
      <c r="JJL36"/>
      <c r="JJM36"/>
      <c r="JJN36"/>
      <c r="JJO36"/>
      <c r="JJP36"/>
      <c r="JJQ36"/>
      <c r="JJR36"/>
      <c r="JJS36"/>
      <c r="JJT36"/>
      <c r="JJU36"/>
      <c r="JJV36"/>
      <c r="JJW36"/>
      <c r="JJX36"/>
      <c r="JJY36"/>
      <c r="JJZ36"/>
      <c r="JKA36"/>
      <c r="JKB36"/>
      <c r="JKC36"/>
      <c r="JKD36"/>
      <c r="JKE36"/>
      <c r="JKF36"/>
      <c r="JKG36"/>
      <c r="JKH36"/>
      <c r="JKI36"/>
      <c r="JKJ36"/>
      <c r="JKK36"/>
      <c r="JKL36"/>
      <c r="JKM36"/>
      <c r="JKN36"/>
      <c r="JKO36"/>
      <c r="JKP36"/>
      <c r="JKQ36"/>
      <c r="JKR36"/>
      <c r="JKS36"/>
      <c r="JKT36"/>
      <c r="JKU36"/>
      <c r="JKV36"/>
      <c r="JKW36"/>
      <c r="JKX36"/>
      <c r="JKY36"/>
      <c r="JKZ36"/>
      <c r="JLA36"/>
      <c r="JLB36"/>
      <c r="JLC36"/>
      <c r="JLD36"/>
      <c r="JLE36"/>
      <c r="JLF36"/>
      <c r="JLG36"/>
      <c r="JLH36"/>
      <c r="JLI36"/>
      <c r="JLJ36"/>
      <c r="JLK36"/>
      <c r="JLL36"/>
      <c r="JLM36"/>
      <c r="JLN36"/>
      <c r="JLO36"/>
      <c r="JLP36"/>
      <c r="JLQ36"/>
      <c r="JLR36"/>
      <c r="JLS36"/>
      <c r="JLT36"/>
      <c r="JLU36"/>
      <c r="JLV36"/>
      <c r="JLW36"/>
      <c r="JLX36"/>
      <c r="JLY36"/>
      <c r="JLZ36"/>
      <c r="JMA36"/>
      <c r="JMB36"/>
      <c r="JMC36"/>
      <c r="JMD36"/>
      <c r="JME36"/>
      <c r="JMF36"/>
      <c r="JMG36"/>
      <c r="JMH36"/>
      <c r="JMI36"/>
      <c r="JMJ36"/>
      <c r="JMK36"/>
      <c r="JML36"/>
      <c r="JMM36"/>
      <c r="JMN36"/>
      <c r="JMO36"/>
      <c r="JMP36"/>
      <c r="JMQ36"/>
      <c r="JMR36"/>
      <c r="JMS36"/>
      <c r="JMT36"/>
      <c r="JMU36"/>
      <c r="JMV36"/>
      <c r="JMW36"/>
      <c r="JMX36"/>
      <c r="JMY36"/>
      <c r="JMZ36"/>
      <c r="JNA36"/>
      <c r="JNB36"/>
      <c r="JNC36"/>
      <c r="JND36"/>
      <c r="JNE36"/>
      <c r="JNF36"/>
      <c r="JNG36"/>
      <c r="JNH36"/>
      <c r="JNI36"/>
      <c r="JNJ36"/>
      <c r="JNK36"/>
      <c r="JNL36"/>
      <c r="JNM36"/>
      <c r="JNN36"/>
      <c r="JNO36"/>
      <c r="JNP36"/>
      <c r="JNQ36"/>
      <c r="JNR36"/>
      <c r="JNS36"/>
      <c r="JNT36"/>
      <c r="JNU36"/>
      <c r="JNV36"/>
      <c r="JNW36"/>
      <c r="JNX36"/>
      <c r="JNY36"/>
      <c r="JNZ36"/>
      <c r="JOA36"/>
      <c r="JOB36"/>
      <c r="JOC36"/>
      <c r="JOD36"/>
      <c r="JOE36"/>
      <c r="JOF36"/>
      <c r="JOG36"/>
      <c r="JOH36"/>
      <c r="JOI36"/>
      <c r="JOJ36"/>
      <c r="JOK36"/>
      <c r="JOL36"/>
      <c r="JOM36"/>
      <c r="JON36"/>
      <c r="JOO36"/>
      <c r="JOP36"/>
      <c r="JOQ36"/>
      <c r="JOR36"/>
      <c r="JOS36"/>
      <c r="JOT36"/>
      <c r="JOU36"/>
      <c r="JOV36"/>
      <c r="JOW36"/>
      <c r="JOX36"/>
      <c r="JOY36"/>
      <c r="JOZ36"/>
      <c r="JPA36"/>
      <c r="JPB36"/>
      <c r="JPC36"/>
      <c r="JPD36"/>
      <c r="JPE36"/>
      <c r="JPF36"/>
      <c r="JPG36"/>
      <c r="JPH36"/>
      <c r="JPI36"/>
      <c r="JPJ36"/>
      <c r="JPK36"/>
      <c r="JPL36"/>
      <c r="JPM36"/>
      <c r="JPN36"/>
      <c r="JPO36"/>
      <c r="JPP36"/>
      <c r="JPQ36"/>
      <c r="JPR36"/>
      <c r="JPS36"/>
      <c r="JPT36"/>
      <c r="JPU36"/>
      <c r="JPV36"/>
      <c r="JPW36"/>
      <c r="JPX36"/>
      <c r="JPY36"/>
      <c r="JPZ36"/>
      <c r="JQA36"/>
      <c r="JQB36"/>
      <c r="JQC36"/>
      <c r="JQD36"/>
      <c r="JQE36"/>
      <c r="JQF36"/>
      <c r="JQG36"/>
      <c r="JQH36"/>
      <c r="JQI36"/>
      <c r="JQJ36"/>
      <c r="JQK36"/>
      <c r="JQL36"/>
      <c r="JQM36"/>
      <c r="JQN36"/>
      <c r="JQO36"/>
      <c r="JQP36"/>
      <c r="JQQ36"/>
      <c r="JQR36"/>
      <c r="JQS36"/>
      <c r="JQT36"/>
      <c r="JQU36"/>
      <c r="JQV36"/>
      <c r="JQW36"/>
      <c r="JQX36"/>
      <c r="JQY36"/>
      <c r="JQZ36"/>
      <c r="JRA36"/>
      <c r="JRB36"/>
      <c r="JRC36"/>
      <c r="JRD36"/>
      <c r="JRE36"/>
      <c r="JRF36"/>
      <c r="JRG36"/>
      <c r="JRH36"/>
      <c r="JRI36"/>
      <c r="JRJ36"/>
      <c r="JRK36"/>
      <c r="JRL36"/>
      <c r="JRM36"/>
      <c r="JRN36"/>
      <c r="JRO36"/>
      <c r="JRP36"/>
      <c r="JRQ36"/>
      <c r="JRR36"/>
      <c r="JRS36"/>
      <c r="JRT36"/>
      <c r="JRU36"/>
      <c r="JRV36"/>
      <c r="JRW36"/>
      <c r="JRX36"/>
      <c r="JRY36"/>
      <c r="JRZ36"/>
      <c r="JSA36"/>
      <c r="JSB36"/>
      <c r="JSC36"/>
      <c r="JSD36"/>
      <c r="JSE36"/>
      <c r="JSF36"/>
      <c r="JSG36"/>
      <c r="JSH36"/>
      <c r="JSI36"/>
      <c r="JSJ36"/>
      <c r="JSK36"/>
      <c r="JSL36"/>
      <c r="JSM36"/>
      <c r="JSN36"/>
      <c r="JSO36"/>
      <c r="JSP36"/>
      <c r="JSQ36"/>
      <c r="JSR36"/>
      <c r="JSS36"/>
      <c r="JST36"/>
      <c r="JSU36"/>
      <c r="JSV36"/>
      <c r="JSW36"/>
      <c r="JSX36"/>
      <c r="JSY36"/>
      <c r="JSZ36"/>
      <c r="JTA36"/>
      <c r="JTB36"/>
      <c r="JTC36"/>
      <c r="JTD36"/>
      <c r="JTE36"/>
      <c r="JTF36"/>
      <c r="JTG36"/>
      <c r="JTH36"/>
      <c r="JTI36"/>
      <c r="JTJ36"/>
      <c r="JTK36"/>
      <c r="JTL36"/>
      <c r="JTM36"/>
      <c r="JTN36"/>
      <c r="JTO36"/>
      <c r="JTP36"/>
      <c r="JTQ36"/>
      <c r="JTR36"/>
      <c r="JTS36"/>
      <c r="JTT36"/>
      <c r="JTU36"/>
      <c r="JTV36"/>
      <c r="JTW36"/>
      <c r="JTX36"/>
      <c r="JTY36"/>
      <c r="JTZ36"/>
      <c r="JUA36"/>
      <c r="JUB36"/>
      <c r="JUC36"/>
      <c r="JUD36"/>
      <c r="JUE36"/>
      <c r="JUF36"/>
      <c r="JUG36"/>
      <c r="JUH36"/>
      <c r="JUI36"/>
      <c r="JUJ36"/>
      <c r="JUK36"/>
      <c r="JUL36"/>
      <c r="JUM36"/>
      <c r="JUN36"/>
      <c r="JUO36"/>
      <c r="JUP36"/>
      <c r="JUQ36"/>
      <c r="JUR36"/>
      <c r="JUS36"/>
      <c r="JUT36"/>
      <c r="JUU36"/>
      <c r="JUV36"/>
      <c r="JUW36"/>
      <c r="JUX36"/>
      <c r="JUY36"/>
      <c r="JUZ36"/>
      <c r="JVA36"/>
      <c r="JVB36"/>
      <c r="JVC36"/>
      <c r="JVD36"/>
      <c r="JVE36"/>
      <c r="JVF36"/>
      <c r="JVG36"/>
      <c r="JVH36"/>
      <c r="JVI36"/>
      <c r="JVJ36"/>
      <c r="JVK36"/>
      <c r="JVL36"/>
      <c r="JVM36"/>
      <c r="JVN36"/>
      <c r="JVO36"/>
      <c r="JVP36"/>
      <c r="JVQ36"/>
      <c r="JVR36"/>
      <c r="JVS36"/>
      <c r="JVT36"/>
      <c r="JVU36"/>
      <c r="JVV36"/>
      <c r="JVW36"/>
      <c r="JVX36"/>
      <c r="JVY36"/>
      <c r="JVZ36"/>
      <c r="JWA36"/>
      <c r="JWB36"/>
      <c r="JWC36"/>
      <c r="JWD36"/>
      <c r="JWE36"/>
      <c r="JWF36"/>
      <c r="JWG36"/>
      <c r="JWH36"/>
      <c r="JWI36"/>
      <c r="JWJ36"/>
      <c r="JWK36"/>
      <c r="JWL36"/>
      <c r="JWM36"/>
      <c r="JWN36"/>
      <c r="JWO36"/>
      <c r="JWP36"/>
      <c r="JWQ36"/>
      <c r="JWR36"/>
      <c r="JWS36"/>
      <c r="JWT36"/>
      <c r="JWU36"/>
      <c r="JWV36"/>
      <c r="JWW36"/>
      <c r="JWX36"/>
      <c r="JWY36"/>
      <c r="JWZ36"/>
      <c r="JXA36"/>
      <c r="JXB36"/>
      <c r="JXC36"/>
      <c r="JXD36"/>
      <c r="JXE36"/>
      <c r="JXF36"/>
      <c r="JXG36"/>
      <c r="JXH36"/>
      <c r="JXI36"/>
      <c r="JXJ36"/>
      <c r="JXK36"/>
      <c r="JXL36"/>
      <c r="JXM36"/>
      <c r="JXN36"/>
      <c r="JXO36"/>
      <c r="JXP36"/>
      <c r="JXQ36"/>
      <c r="JXR36"/>
      <c r="JXS36"/>
      <c r="JXT36"/>
      <c r="JXU36"/>
      <c r="JXV36"/>
      <c r="JXW36"/>
      <c r="JXX36"/>
      <c r="JXY36"/>
      <c r="JXZ36"/>
      <c r="JYA36"/>
      <c r="JYB36"/>
      <c r="JYC36"/>
      <c r="JYD36"/>
      <c r="JYE36"/>
      <c r="JYF36"/>
      <c r="JYG36"/>
      <c r="JYH36"/>
      <c r="JYI36"/>
      <c r="JYJ36"/>
      <c r="JYK36"/>
      <c r="JYL36"/>
      <c r="JYM36"/>
      <c r="JYN36"/>
      <c r="JYO36"/>
      <c r="JYP36"/>
      <c r="JYQ36"/>
      <c r="JYR36"/>
      <c r="JYS36"/>
      <c r="JYT36"/>
      <c r="JYU36"/>
      <c r="JYV36"/>
      <c r="JYW36"/>
      <c r="JYX36"/>
      <c r="JYY36"/>
      <c r="JYZ36"/>
      <c r="JZA36"/>
      <c r="JZB36"/>
      <c r="JZC36"/>
      <c r="JZD36"/>
      <c r="JZE36"/>
      <c r="JZF36"/>
      <c r="JZG36"/>
      <c r="JZH36"/>
      <c r="JZI36"/>
      <c r="JZJ36"/>
      <c r="JZK36"/>
      <c r="JZL36"/>
      <c r="JZM36"/>
      <c r="JZN36"/>
      <c r="JZO36"/>
      <c r="JZP36"/>
      <c r="JZQ36"/>
      <c r="JZR36"/>
      <c r="JZS36"/>
      <c r="JZT36"/>
      <c r="JZU36"/>
      <c r="JZV36"/>
      <c r="JZW36"/>
      <c r="JZX36"/>
      <c r="JZY36"/>
      <c r="JZZ36"/>
      <c r="KAA36"/>
      <c r="KAB36"/>
      <c r="KAC36"/>
      <c r="KAD36"/>
      <c r="KAE36"/>
      <c r="KAF36"/>
      <c r="KAG36"/>
      <c r="KAH36"/>
      <c r="KAI36"/>
      <c r="KAJ36"/>
      <c r="KAK36"/>
      <c r="KAL36"/>
      <c r="KAM36"/>
      <c r="KAN36"/>
      <c r="KAO36"/>
      <c r="KAP36"/>
      <c r="KAQ36"/>
      <c r="KAR36"/>
      <c r="KAS36"/>
      <c r="KAT36"/>
      <c r="KAU36"/>
      <c r="KAV36"/>
      <c r="KAW36"/>
      <c r="KAX36"/>
      <c r="KAY36"/>
      <c r="KAZ36"/>
      <c r="KBA36"/>
      <c r="KBB36"/>
      <c r="KBC36"/>
      <c r="KBD36"/>
      <c r="KBE36"/>
      <c r="KBF36"/>
      <c r="KBG36"/>
      <c r="KBH36"/>
      <c r="KBI36"/>
      <c r="KBJ36"/>
      <c r="KBK36"/>
      <c r="KBL36"/>
      <c r="KBM36"/>
      <c r="KBN36"/>
      <c r="KBO36"/>
      <c r="KBP36"/>
      <c r="KBQ36"/>
      <c r="KBR36"/>
      <c r="KBS36"/>
      <c r="KBT36"/>
      <c r="KBU36"/>
      <c r="KBV36"/>
      <c r="KBW36"/>
      <c r="KBX36"/>
      <c r="KBY36"/>
      <c r="KBZ36"/>
      <c r="KCA36"/>
      <c r="KCB36"/>
      <c r="KCC36"/>
      <c r="KCD36"/>
      <c r="KCE36"/>
      <c r="KCF36"/>
      <c r="KCG36"/>
      <c r="KCH36"/>
      <c r="KCI36"/>
      <c r="KCJ36"/>
      <c r="KCK36"/>
      <c r="KCL36"/>
      <c r="KCM36"/>
      <c r="KCN36"/>
      <c r="KCO36"/>
      <c r="KCP36"/>
      <c r="KCQ36"/>
      <c r="KCR36"/>
      <c r="KCS36"/>
      <c r="KCT36"/>
      <c r="KCU36"/>
      <c r="KCV36"/>
      <c r="KCW36"/>
      <c r="KCX36"/>
      <c r="KCY36"/>
      <c r="KCZ36"/>
      <c r="KDA36"/>
      <c r="KDB36"/>
      <c r="KDC36"/>
      <c r="KDD36"/>
      <c r="KDE36"/>
      <c r="KDF36"/>
      <c r="KDG36"/>
      <c r="KDH36"/>
      <c r="KDI36"/>
      <c r="KDJ36"/>
      <c r="KDK36"/>
      <c r="KDL36"/>
      <c r="KDM36"/>
      <c r="KDN36"/>
      <c r="KDO36"/>
      <c r="KDP36"/>
      <c r="KDQ36"/>
      <c r="KDR36"/>
      <c r="KDS36"/>
      <c r="KDT36"/>
      <c r="KDU36"/>
      <c r="KDV36"/>
      <c r="KDW36"/>
      <c r="KDX36"/>
      <c r="KDY36"/>
      <c r="KDZ36"/>
      <c r="KEA36"/>
      <c r="KEB36"/>
      <c r="KEC36"/>
      <c r="KED36"/>
      <c r="KEE36"/>
      <c r="KEF36"/>
      <c r="KEG36"/>
      <c r="KEH36"/>
      <c r="KEI36"/>
      <c r="KEJ36"/>
      <c r="KEK36"/>
      <c r="KEL36"/>
      <c r="KEM36"/>
      <c r="KEN36"/>
      <c r="KEO36"/>
      <c r="KEP36"/>
      <c r="KEQ36"/>
      <c r="KER36"/>
      <c r="KES36"/>
      <c r="KET36"/>
      <c r="KEU36"/>
      <c r="KEV36"/>
      <c r="KEW36"/>
      <c r="KEX36"/>
      <c r="KEY36"/>
      <c r="KEZ36"/>
      <c r="KFA36"/>
      <c r="KFB36"/>
      <c r="KFC36"/>
      <c r="KFD36"/>
      <c r="KFE36"/>
      <c r="KFF36"/>
      <c r="KFG36"/>
      <c r="KFH36"/>
      <c r="KFI36"/>
      <c r="KFJ36"/>
      <c r="KFK36"/>
      <c r="KFL36"/>
      <c r="KFM36"/>
      <c r="KFN36"/>
      <c r="KFO36"/>
      <c r="KFP36"/>
      <c r="KFQ36"/>
      <c r="KFR36"/>
      <c r="KFS36"/>
      <c r="KFT36"/>
      <c r="KFU36"/>
      <c r="KFV36"/>
      <c r="KFW36"/>
      <c r="KFX36"/>
      <c r="KFY36"/>
      <c r="KFZ36"/>
      <c r="KGA36"/>
      <c r="KGB36"/>
      <c r="KGC36"/>
      <c r="KGD36"/>
      <c r="KGE36"/>
      <c r="KGF36"/>
      <c r="KGG36"/>
      <c r="KGH36"/>
      <c r="KGI36"/>
      <c r="KGJ36"/>
      <c r="KGK36"/>
      <c r="KGL36"/>
      <c r="KGM36"/>
      <c r="KGN36"/>
      <c r="KGO36"/>
      <c r="KGP36"/>
      <c r="KGQ36"/>
      <c r="KGR36"/>
      <c r="KGS36"/>
      <c r="KGT36"/>
      <c r="KGU36"/>
      <c r="KGV36"/>
      <c r="KGW36"/>
      <c r="KGX36"/>
      <c r="KGY36"/>
      <c r="KGZ36"/>
      <c r="KHA36"/>
      <c r="KHB36"/>
      <c r="KHC36"/>
      <c r="KHD36"/>
      <c r="KHE36"/>
      <c r="KHF36"/>
      <c r="KHG36"/>
      <c r="KHH36"/>
      <c r="KHI36"/>
      <c r="KHJ36"/>
      <c r="KHK36"/>
      <c r="KHL36"/>
      <c r="KHM36"/>
      <c r="KHN36"/>
      <c r="KHO36"/>
      <c r="KHP36"/>
      <c r="KHQ36"/>
      <c r="KHR36"/>
      <c r="KHS36"/>
      <c r="KHT36"/>
      <c r="KHU36"/>
      <c r="KHV36"/>
      <c r="KHW36"/>
      <c r="KHX36"/>
      <c r="KHY36"/>
      <c r="KHZ36"/>
      <c r="KIA36"/>
      <c r="KIB36"/>
      <c r="KIC36"/>
      <c r="KID36"/>
      <c r="KIE36"/>
      <c r="KIF36"/>
      <c r="KIG36"/>
      <c r="KIH36"/>
      <c r="KII36"/>
      <c r="KIJ36"/>
      <c r="KIK36"/>
      <c r="KIL36"/>
      <c r="KIM36"/>
      <c r="KIN36"/>
      <c r="KIO36"/>
      <c r="KIP36"/>
      <c r="KIQ36"/>
      <c r="KIR36"/>
      <c r="KIS36"/>
      <c r="KIT36"/>
      <c r="KIU36"/>
      <c r="KIV36"/>
      <c r="KIW36"/>
      <c r="KIX36"/>
      <c r="KIY36"/>
      <c r="KIZ36"/>
      <c r="KJA36"/>
      <c r="KJB36"/>
      <c r="KJC36"/>
      <c r="KJD36"/>
      <c r="KJE36"/>
      <c r="KJF36"/>
      <c r="KJG36"/>
      <c r="KJH36"/>
      <c r="KJI36"/>
      <c r="KJJ36"/>
      <c r="KJK36"/>
      <c r="KJL36"/>
      <c r="KJM36"/>
      <c r="KJN36"/>
      <c r="KJO36"/>
      <c r="KJP36"/>
      <c r="KJQ36"/>
      <c r="KJR36"/>
      <c r="KJS36"/>
      <c r="KJT36"/>
      <c r="KJU36"/>
      <c r="KJV36"/>
      <c r="KJW36"/>
      <c r="KJX36"/>
      <c r="KJY36"/>
      <c r="KJZ36"/>
      <c r="KKA36"/>
      <c r="KKB36"/>
      <c r="KKC36"/>
      <c r="KKD36"/>
      <c r="KKE36"/>
      <c r="KKF36"/>
      <c r="KKG36"/>
      <c r="KKH36"/>
      <c r="KKI36"/>
      <c r="KKJ36"/>
      <c r="KKK36"/>
      <c r="KKL36"/>
      <c r="KKM36"/>
      <c r="KKN36"/>
      <c r="KKO36"/>
      <c r="KKP36"/>
      <c r="KKQ36"/>
      <c r="KKR36"/>
      <c r="KKS36"/>
      <c r="KKT36"/>
      <c r="KKU36"/>
      <c r="KKV36"/>
      <c r="KKW36"/>
      <c r="KKX36"/>
      <c r="KKY36"/>
      <c r="KKZ36"/>
      <c r="KLA36"/>
      <c r="KLB36"/>
      <c r="KLC36"/>
      <c r="KLD36"/>
      <c r="KLE36"/>
      <c r="KLF36"/>
      <c r="KLG36"/>
      <c r="KLH36"/>
      <c r="KLI36"/>
      <c r="KLJ36"/>
      <c r="KLK36"/>
      <c r="KLL36"/>
      <c r="KLM36"/>
      <c r="KLN36"/>
      <c r="KLO36"/>
      <c r="KLP36"/>
      <c r="KLQ36"/>
      <c r="KLR36"/>
      <c r="KLS36"/>
      <c r="KLT36"/>
      <c r="KLU36"/>
      <c r="KLV36"/>
      <c r="KLW36"/>
      <c r="KLX36"/>
      <c r="KLY36"/>
      <c r="KLZ36"/>
      <c r="KMA36"/>
      <c r="KMB36"/>
      <c r="KMC36"/>
      <c r="KMD36"/>
      <c r="KME36"/>
      <c r="KMF36"/>
      <c r="KMG36"/>
      <c r="KMH36"/>
      <c r="KMI36"/>
      <c r="KMJ36"/>
      <c r="KMK36"/>
      <c r="KML36"/>
      <c r="KMM36"/>
      <c r="KMN36"/>
      <c r="KMO36"/>
      <c r="KMP36"/>
      <c r="KMQ36"/>
      <c r="KMR36"/>
      <c r="KMS36"/>
      <c r="KMT36"/>
      <c r="KMU36"/>
      <c r="KMV36"/>
      <c r="KMW36"/>
      <c r="KMX36"/>
      <c r="KMY36"/>
      <c r="KMZ36"/>
      <c r="KNA36"/>
      <c r="KNB36"/>
      <c r="KNC36"/>
      <c r="KND36"/>
      <c r="KNE36"/>
      <c r="KNF36"/>
      <c r="KNG36"/>
      <c r="KNH36"/>
      <c r="KNI36"/>
      <c r="KNJ36"/>
      <c r="KNK36"/>
      <c r="KNL36"/>
      <c r="KNM36"/>
      <c r="KNN36"/>
      <c r="KNO36"/>
      <c r="KNP36"/>
      <c r="KNQ36"/>
      <c r="KNR36"/>
      <c r="KNS36"/>
      <c r="KNT36"/>
      <c r="KNU36"/>
      <c r="KNV36"/>
      <c r="KNW36"/>
      <c r="KNX36"/>
      <c r="KNY36"/>
      <c r="KNZ36"/>
      <c r="KOA36"/>
      <c r="KOB36"/>
      <c r="KOC36"/>
      <c r="KOD36"/>
      <c r="KOE36"/>
      <c r="KOF36"/>
      <c r="KOG36"/>
      <c r="KOH36"/>
      <c r="KOI36"/>
      <c r="KOJ36"/>
      <c r="KOK36"/>
      <c r="KOL36"/>
      <c r="KOM36"/>
      <c r="KON36"/>
      <c r="KOO36"/>
      <c r="KOP36"/>
      <c r="KOQ36"/>
      <c r="KOR36"/>
      <c r="KOS36"/>
      <c r="KOT36"/>
      <c r="KOU36"/>
      <c r="KOV36"/>
      <c r="KOW36"/>
      <c r="KOX36"/>
      <c r="KOY36"/>
      <c r="KOZ36"/>
      <c r="KPA36"/>
      <c r="KPB36"/>
      <c r="KPC36"/>
      <c r="KPD36"/>
      <c r="KPE36"/>
      <c r="KPF36"/>
      <c r="KPG36"/>
      <c r="KPH36"/>
      <c r="KPI36"/>
      <c r="KPJ36"/>
      <c r="KPK36"/>
      <c r="KPL36"/>
      <c r="KPM36"/>
      <c r="KPN36"/>
      <c r="KPO36"/>
      <c r="KPP36"/>
      <c r="KPQ36"/>
      <c r="KPR36"/>
      <c r="KPS36"/>
      <c r="KPT36"/>
      <c r="KPU36"/>
      <c r="KPV36"/>
      <c r="KPW36"/>
      <c r="KPX36"/>
      <c r="KPY36"/>
      <c r="KPZ36"/>
      <c r="KQA36"/>
      <c r="KQB36"/>
      <c r="KQC36"/>
      <c r="KQD36"/>
      <c r="KQE36"/>
      <c r="KQF36"/>
      <c r="KQG36"/>
      <c r="KQH36"/>
      <c r="KQI36"/>
      <c r="KQJ36"/>
      <c r="KQK36"/>
      <c r="KQL36"/>
      <c r="KQM36"/>
      <c r="KQN36"/>
      <c r="KQO36"/>
      <c r="KQP36"/>
      <c r="KQQ36"/>
      <c r="KQR36"/>
      <c r="KQS36"/>
      <c r="KQT36"/>
      <c r="KQU36"/>
      <c r="KQV36"/>
      <c r="KQW36"/>
      <c r="KQX36"/>
      <c r="KQY36"/>
      <c r="KQZ36"/>
      <c r="KRA36"/>
      <c r="KRB36"/>
      <c r="KRC36"/>
      <c r="KRD36"/>
      <c r="KRE36"/>
      <c r="KRF36"/>
      <c r="KRG36"/>
      <c r="KRH36"/>
      <c r="KRI36"/>
      <c r="KRJ36"/>
      <c r="KRK36"/>
      <c r="KRL36"/>
      <c r="KRM36"/>
      <c r="KRN36"/>
      <c r="KRO36"/>
      <c r="KRP36"/>
      <c r="KRQ36"/>
      <c r="KRR36"/>
      <c r="KRS36"/>
      <c r="KRT36"/>
      <c r="KRU36"/>
      <c r="KRV36"/>
      <c r="KRW36"/>
      <c r="KRX36"/>
      <c r="KRY36"/>
      <c r="KRZ36"/>
      <c r="KSA36"/>
      <c r="KSB36"/>
      <c r="KSC36"/>
      <c r="KSD36"/>
      <c r="KSE36"/>
      <c r="KSF36"/>
      <c r="KSG36"/>
      <c r="KSH36"/>
      <c r="KSI36"/>
      <c r="KSJ36"/>
      <c r="KSK36"/>
      <c r="KSL36"/>
      <c r="KSM36"/>
      <c r="KSN36"/>
      <c r="KSO36"/>
      <c r="KSP36"/>
      <c r="KSQ36"/>
      <c r="KSR36"/>
      <c r="KSS36"/>
      <c r="KST36"/>
      <c r="KSU36"/>
      <c r="KSV36"/>
      <c r="KSW36"/>
      <c r="KSX36"/>
      <c r="KSY36"/>
      <c r="KSZ36"/>
      <c r="KTA36"/>
      <c r="KTB36"/>
      <c r="KTC36"/>
      <c r="KTD36"/>
      <c r="KTE36"/>
      <c r="KTF36"/>
      <c r="KTG36"/>
      <c r="KTH36"/>
      <c r="KTI36"/>
      <c r="KTJ36"/>
      <c r="KTK36"/>
      <c r="KTL36"/>
      <c r="KTM36"/>
      <c r="KTN36"/>
      <c r="KTO36"/>
      <c r="KTP36"/>
      <c r="KTQ36"/>
      <c r="KTR36"/>
      <c r="KTS36"/>
      <c r="KTT36"/>
      <c r="KTU36"/>
      <c r="KTV36"/>
      <c r="KTW36"/>
      <c r="KTX36"/>
      <c r="KTY36"/>
      <c r="KTZ36"/>
      <c r="KUA36"/>
      <c r="KUB36"/>
      <c r="KUC36"/>
      <c r="KUD36"/>
      <c r="KUE36"/>
      <c r="KUF36"/>
      <c r="KUG36"/>
      <c r="KUH36"/>
      <c r="KUI36"/>
      <c r="KUJ36"/>
      <c r="KUK36"/>
      <c r="KUL36"/>
      <c r="KUM36"/>
      <c r="KUN36"/>
      <c r="KUO36"/>
      <c r="KUP36"/>
      <c r="KUQ36"/>
      <c r="KUR36"/>
      <c r="KUS36"/>
      <c r="KUT36"/>
      <c r="KUU36"/>
      <c r="KUV36"/>
      <c r="KUW36"/>
      <c r="KUX36"/>
      <c r="KUY36"/>
      <c r="KUZ36"/>
      <c r="KVA36"/>
      <c r="KVB36"/>
      <c r="KVC36"/>
      <c r="KVD36"/>
      <c r="KVE36"/>
      <c r="KVF36"/>
      <c r="KVG36"/>
      <c r="KVH36"/>
      <c r="KVI36"/>
      <c r="KVJ36"/>
      <c r="KVK36"/>
      <c r="KVL36"/>
      <c r="KVM36"/>
      <c r="KVN36"/>
      <c r="KVO36"/>
      <c r="KVP36"/>
      <c r="KVQ36"/>
      <c r="KVR36"/>
      <c r="KVS36"/>
      <c r="KVT36"/>
      <c r="KVU36"/>
      <c r="KVV36"/>
      <c r="KVW36"/>
      <c r="KVX36"/>
      <c r="KVY36"/>
      <c r="KVZ36"/>
      <c r="KWA36"/>
      <c r="KWB36"/>
      <c r="KWC36"/>
      <c r="KWD36"/>
      <c r="KWE36"/>
      <c r="KWF36"/>
      <c r="KWG36"/>
      <c r="KWH36"/>
      <c r="KWI36"/>
      <c r="KWJ36"/>
      <c r="KWK36"/>
      <c r="KWL36"/>
      <c r="KWM36"/>
      <c r="KWN36"/>
      <c r="KWO36"/>
      <c r="KWP36"/>
      <c r="KWQ36"/>
      <c r="KWR36"/>
      <c r="KWS36"/>
      <c r="KWT36"/>
      <c r="KWU36"/>
      <c r="KWV36"/>
      <c r="KWW36"/>
      <c r="KWX36"/>
      <c r="KWY36"/>
      <c r="KWZ36"/>
      <c r="KXA36"/>
      <c r="KXB36"/>
      <c r="KXC36"/>
      <c r="KXD36"/>
      <c r="KXE36"/>
      <c r="KXF36"/>
      <c r="KXG36"/>
      <c r="KXH36"/>
      <c r="KXI36"/>
      <c r="KXJ36"/>
      <c r="KXK36"/>
      <c r="KXL36"/>
      <c r="KXM36"/>
      <c r="KXN36"/>
      <c r="KXO36"/>
      <c r="KXP36"/>
      <c r="KXQ36"/>
      <c r="KXR36"/>
      <c r="KXS36"/>
      <c r="KXT36"/>
      <c r="KXU36"/>
      <c r="KXV36"/>
      <c r="KXW36"/>
      <c r="KXX36"/>
      <c r="KXY36"/>
      <c r="KXZ36"/>
      <c r="KYA36"/>
      <c r="KYB36"/>
      <c r="KYC36"/>
      <c r="KYD36"/>
      <c r="KYE36"/>
      <c r="KYF36"/>
      <c r="KYG36"/>
      <c r="KYH36"/>
      <c r="KYI36"/>
      <c r="KYJ36"/>
      <c r="KYK36"/>
      <c r="KYL36"/>
      <c r="KYM36"/>
      <c r="KYN36"/>
      <c r="KYO36"/>
      <c r="KYP36"/>
      <c r="KYQ36"/>
      <c r="KYR36"/>
      <c r="KYS36"/>
      <c r="KYT36"/>
      <c r="KYU36"/>
      <c r="KYV36"/>
      <c r="KYW36"/>
      <c r="KYX36"/>
      <c r="KYY36"/>
      <c r="KYZ36"/>
      <c r="KZA36"/>
      <c r="KZB36"/>
      <c r="KZC36"/>
      <c r="KZD36"/>
      <c r="KZE36"/>
      <c r="KZF36"/>
      <c r="KZG36"/>
      <c r="KZH36"/>
      <c r="KZI36"/>
      <c r="KZJ36"/>
      <c r="KZK36"/>
      <c r="KZL36"/>
      <c r="KZM36"/>
      <c r="KZN36"/>
      <c r="KZO36"/>
      <c r="KZP36"/>
      <c r="KZQ36"/>
      <c r="KZR36"/>
      <c r="KZS36"/>
      <c r="KZT36"/>
      <c r="KZU36"/>
      <c r="KZV36"/>
      <c r="KZW36"/>
      <c r="KZX36"/>
      <c r="KZY36"/>
      <c r="KZZ36"/>
      <c r="LAA36"/>
      <c r="LAB36"/>
      <c r="LAC36"/>
      <c r="LAD36"/>
      <c r="LAE36"/>
      <c r="LAF36"/>
      <c r="LAG36"/>
      <c r="LAH36"/>
      <c r="LAI36"/>
      <c r="LAJ36"/>
      <c r="LAK36"/>
      <c r="LAL36"/>
      <c r="LAM36"/>
      <c r="LAN36"/>
      <c r="LAO36"/>
      <c r="LAP36"/>
      <c r="LAQ36"/>
      <c r="LAR36"/>
      <c r="LAS36"/>
      <c r="LAT36"/>
      <c r="LAU36"/>
      <c r="LAV36"/>
      <c r="LAW36"/>
      <c r="LAX36"/>
      <c r="LAY36"/>
      <c r="LAZ36"/>
      <c r="LBA36"/>
      <c r="LBB36"/>
      <c r="LBC36"/>
      <c r="LBD36"/>
      <c r="LBE36"/>
      <c r="LBF36"/>
      <c r="LBG36"/>
      <c r="LBH36"/>
      <c r="LBI36"/>
      <c r="LBJ36"/>
      <c r="LBK36"/>
      <c r="LBL36"/>
      <c r="LBM36"/>
      <c r="LBN36"/>
      <c r="LBO36"/>
      <c r="LBP36"/>
      <c r="LBQ36"/>
      <c r="LBR36"/>
      <c r="LBS36"/>
      <c r="LBT36"/>
      <c r="LBU36"/>
      <c r="LBV36"/>
      <c r="LBW36"/>
      <c r="LBX36"/>
      <c r="LBY36"/>
      <c r="LBZ36"/>
      <c r="LCA36"/>
      <c r="LCB36"/>
      <c r="LCC36"/>
      <c r="LCD36"/>
      <c r="LCE36"/>
      <c r="LCF36"/>
      <c r="LCG36"/>
      <c r="LCH36"/>
      <c r="LCI36"/>
      <c r="LCJ36"/>
      <c r="LCK36"/>
      <c r="LCL36"/>
      <c r="LCM36"/>
      <c r="LCN36"/>
      <c r="LCO36"/>
      <c r="LCP36"/>
      <c r="LCQ36"/>
      <c r="LCR36"/>
      <c r="LCS36"/>
      <c r="LCT36"/>
      <c r="LCU36"/>
      <c r="LCV36"/>
      <c r="LCW36"/>
      <c r="LCX36"/>
      <c r="LCY36"/>
      <c r="LCZ36"/>
      <c r="LDA36"/>
      <c r="LDB36"/>
      <c r="LDC36"/>
      <c r="LDD36"/>
      <c r="LDE36"/>
      <c r="LDF36"/>
      <c r="LDG36"/>
      <c r="LDH36"/>
      <c r="LDI36"/>
      <c r="LDJ36"/>
      <c r="LDK36"/>
      <c r="LDL36"/>
      <c r="LDM36"/>
      <c r="LDN36"/>
      <c r="LDO36"/>
      <c r="LDP36"/>
      <c r="LDQ36"/>
      <c r="LDR36"/>
      <c r="LDS36"/>
      <c r="LDT36"/>
      <c r="LDU36"/>
      <c r="LDV36"/>
      <c r="LDW36"/>
      <c r="LDX36"/>
      <c r="LDY36"/>
      <c r="LDZ36"/>
      <c r="LEA36"/>
      <c r="LEB36"/>
      <c r="LEC36"/>
      <c r="LED36"/>
      <c r="LEE36"/>
      <c r="LEF36"/>
      <c r="LEG36"/>
      <c r="LEH36"/>
      <c r="LEI36"/>
      <c r="LEJ36"/>
      <c r="LEK36"/>
      <c r="LEL36"/>
      <c r="LEM36"/>
      <c r="LEN36"/>
      <c r="LEO36"/>
      <c r="LEP36"/>
      <c r="LEQ36"/>
      <c r="LER36"/>
      <c r="LES36"/>
      <c r="LET36"/>
      <c r="LEU36"/>
      <c r="LEV36"/>
      <c r="LEW36"/>
      <c r="LEX36"/>
      <c r="LEY36"/>
      <c r="LEZ36"/>
      <c r="LFA36"/>
      <c r="LFB36"/>
      <c r="LFC36"/>
      <c r="LFD36"/>
      <c r="LFE36"/>
      <c r="LFF36"/>
      <c r="LFG36"/>
      <c r="LFH36"/>
      <c r="LFI36"/>
      <c r="LFJ36"/>
      <c r="LFK36"/>
      <c r="LFL36"/>
      <c r="LFM36"/>
      <c r="LFN36"/>
      <c r="LFO36"/>
      <c r="LFP36"/>
      <c r="LFQ36"/>
      <c r="LFR36"/>
      <c r="LFS36"/>
      <c r="LFT36"/>
      <c r="LFU36"/>
      <c r="LFV36"/>
      <c r="LFW36"/>
      <c r="LFX36"/>
      <c r="LFY36"/>
      <c r="LFZ36"/>
      <c r="LGA36"/>
      <c r="LGB36"/>
      <c r="LGC36"/>
      <c r="LGD36"/>
      <c r="LGE36"/>
      <c r="LGF36"/>
      <c r="LGG36"/>
      <c r="LGH36"/>
      <c r="LGI36"/>
      <c r="LGJ36"/>
      <c r="LGK36"/>
      <c r="LGL36"/>
      <c r="LGM36"/>
      <c r="LGN36"/>
      <c r="LGO36"/>
      <c r="LGP36"/>
      <c r="LGQ36"/>
      <c r="LGR36"/>
      <c r="LGS36"/>
      <c r="LGT36"/>
      <c r="LGU36"/>
      <c r="LGV36"/>
      <c r="LGW36"/>
      <c r="LGX36"/>
      <c r="LGY36"/>
      <c r="LGZ36"/>
      <c r="LHA36"/>
      <c r="LHB36"/>
      <c r="LHC36"/>
      <c r="LHD36"/>
      <c r="LHE36"/>
      <c r="LHF36"/>
      <c r="LHG36"/>
      <c r="LHH36"/>
      <c r="LHI36"/>
      <c r="LHJ36"/>
      <c r="LHK36"/>
      <c r="LHL36"/>
      <c r="LHM36"/>
      <c r="LHN36"/>
      <c r="LHO36"/>
      <c r="LHP36"/>
      <c r="LHQ36"/>
      <c r="LHR36"/>
      <c r="LHS36"/>
      <c r="LHT36"/>
      <c r="LHU36"/>
      <c r="LHV36"/>
      <c r="LHW36"/>
      <c r="LHX36"/>
      <c r="LHY36"/>
      <c r="LHZ36"/>
      <c r="LIA36"/>
      <c r="LIB36"/>
      <c r="LIC36"/>
      <c r="LID36"/>
      <c r="LIE36"/>
      <c r="LIF36"/>
      <c r="LIG36"/>
      <c r="LIH36"/>
      <c r="LII36"/>
      <c r="LIJ36"/>
      <c r="LIK36"/>
      <c r="LIL36"/>
      <c r="LIM36"/>
      <c r="LIN36"/>
      <c r="LIO36"/>
      <c r="LIP36"/>
      <c r="LIQ36"/>
      <c r="LIR36"/>
      <c r="LIS36"/>
      <c r="LIT36"/>
      <c r="LIU36"/>
      <c r="LIV36"/>
      <c r="LIW36"/>
      <c r="LIX36"/>
      <c r="LIY36"/>
      <c r="LIZ36"/>
      <c r="LJA36"/>
      <c r="LJB36"/>
      <c r="LJC36"/>
      <c r="LJD36"/>
      <c r="LJE36"/>
      <c r="LJF36"/>
      <c r="LJG36"/>
      <c r="LJH36"/>
      <c r="LJI36"/>
      <c r="LJJ36"/>
      <c r="LJK36"/>
      <c r="LJL36"/>
      <c r="LJM36"/>
      <c r="LJN36"/>
      <c r="LJO36"/>
      <c r="LJP36"/>
      <c r="LJQ36"/>
      <c r="LJR36"/>
      <c r="LJS36"/>
      <c r="LJT36"/>
      <c r="LJU36"/>
      <c r="LJV36"/>
      <c r="LJW36"/>
      <c r="LJX36"/>
      <c r="LJY36"/>
      <c r="LJZ36"/>
      <c r="LKA36"/>
      <c r="LKB36"/>
      <c r="LKC36"/>
      <c r="LKD36"/>
      <c r="LKE36"/>
      <c r="LKF36"/>
      <c r="LKG36"/>
      <c r="LKH36"/>
      <c r="LKI36"/>
      <c r="LKJ36"/>
      <c r="LKK36"/>
      <c r="LKL36"/>
      <c r="LKM36"/>
      <c r="LKN36"/>
      <c r="LKO36"/>
      <c r="LKP36"/>
      <c r="LKQ36"/>
      <c r="LKR36"/>
      <c r="LKS36"/>
      <c r="LKT36"/>
      <c r="LKU36"/>
      <c r="LKV36"/>
      <c r="LKW36"/>
      <c r="LKX36"/>
      <c r="LKY36"/>
      <c r="LKZ36"/>
      <c r="LLA36"/>
      <c r="LLB36"/>
      <c r="LLC36"/>
      <c r="LLD36"/>
      <c r="LLE36"/>
      <c r="LLF36"/>
      <c r="LLG36"/>
      <c r="LLH36"/>
      <c r="LLI36"/>
      <c r="LLJ36"/>
      <c r="LLK36"/>
      <c r="LLL36"/>
      <c r="LLM36"/>
      <c r="LLN36"/>
      <c r="LLO36"/>
      <c r="LLP36"/>
      <c r="LLQ36"/>
      <c r="LLR36"/>
      <c r="LLS36"/>
      <c r="LLT36"/>
      <c r="LLU36"/>
      <c r="LLV36"/>
      <c r="LLW36"/>
      <c r="LLX36"/>
      <c r="LLY36"/>
      <c r="LLZ36"/>
      <c r="LMA36"/>
      <c r="LMB36"/>
      <c r="LMC36"/>
      <c r="LMD36"/>
      <c r="LME36"/>
      <c r="LMF36"/>
      <c r="LMG36"/>
      <c r="LMH36"/>
      <c r="LMI36"/>
      <c r="LMJ36"/>
      <c r="LMK36"/>
      <c r="LML36"/>
      <c r="LMM36"/>
      <c r="LMN36"/>
      <c r="LMO36"/>
      <c r="LMP36"/>
      <c r="LMQ36"/>
      <c r="LMR36"/>
      <c r="LMS36"/>
      <c r="LMT36"/>
      <c r="LMU36"/>
      <c r="LMV36"/>
      <c r="LMW36"/>
      <c r="LMX36"/>
      <c r="LMY36"/>
      <c r="LMZ36"/>
      <c r="LNA36"/>
      <c r="LNB36"/>
      <c r="LNC36"/>
      <c r="LND36"/>
      <c r="LNE36"/>
      <c r="LNF36"/>
      <c r="LNG36"/>
      <c r="LNH36"/>
      <c r="LNI36"/>
      <c r="LNJ36"/>
      <c r="LNK36"/>
      <c r="LNL36"/>
      <c r="LNM36"/>
      <c r="LNN36"/>
      <c r="LNO36"/>
      <c r="LNP36"/>
      <c r="LNQ36"/>
      <c r="LNR36"/>
      <c r="LNS36"/>
      <c r="LNT36"/>
      <c r="LNU36"/>
      <c r="LNV36"/>
      <c r="LNW36"/>
      <c r="LNX36"/>
      <c r="LNY36"/>
      <c r="LNZ36"/>
      <c r="LOA36"/>
      <c r="LOB36"/>
      <c r="LOC36"/>
      <c r="LOD36"/>
      <c r="LOE36"/>
      <c r="LOF36"/>
      <c r="LOG36"/>
      <c r="LOH36"/>
      <c r="LOI36"/>
      <c r="LOJ36"/>
      <c r="LOK36"/>
      <c r="LOL36"/>
      <c r="LOM36"/>
      <c r="LON36"/>
      <c r="LOO36"/>
      <c r="LOP36"/>
      <c r="LOQ36"/>
      <c r="LOR36"/>
      <c r="LOS36"/>
      <c r="LOT36"/>
      <c r="LOU36"/>
      <c r="LOV36"/>
      <c r="LOW36"/>
      <c r="LOX36"/>
      <c r="LOY36"/>
      <c r="LOZ36"/>
      <c r="LPA36"/>
      <c r="LPB36"/>
      <c r="LPC36"/>
      <c r="LPD36"/>
      <c r="LPE36"/>
      <c r="LPF36"/>
      <c r="LPG36"/>
      <c r="LPH36"/>
      <c r="LPI36"/>
      <c r="LPJ36"/>
      <c r="LPK36"/>
      <c r="LPL36"/>
      <c r="LPM36"/>
      <c r="LPN36"/>
      <c r="LPO36"/>
      <c r="LPP36"/>
      <c r="LPQ36"/>
      <c r="LPR36"/>
      <c r="LPS36"/>
      <c r="LPT36"/>
      <c r="LPU36"/>
      <c r="LPV36"/>
      <c r="LPW36"/>
      <c r="LPX36"/>
      <c r="LPY36"/>
      <c r="LPZ36"/>
      <c r="LQA36"/>
      <c r="LQB36"/>
      <c r="LQC36"/>
      <c r="LQD36"/>
      <c r="LQE36"/>
      <c r="LQF36"/>
      <c r="LQG36"/>
      <c r="LQH36"/>
      <c r="LQI36"/>
      <c r="LQJ36"/>
      <c r="LQK36"/>
      <c r="LQL36"/>
      <c r="LQM36"/>
      <c r="LQN36"/>
      <c r="LQO36"/>
      <c r="LQP36"/>
      <c r="LQQ36"/>
      <c r="LQR36"/>
      <c r="LQS36"/>
      <c r="LQT36"/>
      <c r="LQU36"/>
      <c r="LQV36"/>
      <c r="LQW36"/>
      <c r="LQX36"/>
      <c r="LQY36"/>
      <c r="LQZ36"/>
      <c r="LRA36"/>
      <c r="LRB36"/>
      <c r="LRC36"/>
      <c r="LRD36"/>
      <c r="LRE36"/>
      <c r="LRF36"/>
      <c r="LRG36"/>
      <c r="LRH36"/>
      <c r="LRI36"/>
      <c r="LRJ36"/>
      <c r="LRK36"/>
      <c r="LRL36"/>
      <c r="LRM36"/>
      <c r="LRN36"/>
      <c r="LRO36"/>
      <c r="LRP36"/>
      <c r="LRQ36"/>
      <c r="LRR36"/>
      <c r="LRS36"/>
      <c r="LRT36"/>
      <c r="LRU36"/>
      <c r="LRV36"/>
      <c r="LRW36"/>
      <c r="LRX36"/>
      <c r="LRY36"/>
      <c r="LRZ36"/>
      <c r="LSA36"/>
      <c r="LSB36"/>
      <c r="LSC36"/>
      <c r="LSD36"/>
      <c r="LSE36"/>
      <c r="LSF36"/>
      <c r="LSG36"/>
      <c r="LSH36"/>
      <c r="LSI36"/>
      <c r="LSJ36"/>
      <c r="LSK36"/>
      <c r="LSL36"/>
      <c r="LSM36"/>
      <c r="LSN36"/>
      <c r="LSO36"/>
      <c r="LSP36"/>
      <c r="LSQ36"/>
      <c r="LSR36"/>
      <c r="LSS36"/>
      <c r="LST36"/>
      <c r="LSU36"/>
      <c r="LSV36"/>
      <c r="LSW36"/>
      <c r="LSX36"/>
      <c r="LSY36"/>
      <c r="LSZ36"/>
      <c r="LTA36"/>
      <c r="LTB36"/>
      <c r="LTC36"/>
      <c r="LTD36"/>
      <c r="LTE36"/>
      <c r="LTF36"/>
      <c r="LTG36"/>
      <c r="LTH36"/>
      <c r="LTI36"/>
      <c r="LTJ36"/>
      <c r="LTK36"/>
      <c r="LTL36"/>
      <c r="LTM36"/>
      <c r="LTN36"/>
      <c r="LTO36"/>
      <c r="LTP36"/>
      <c r="LTQ36"/>
      <c r="LTR36"/>
      <c r="LTS36"/>
      <c r="LTT36"/>
      <c r="LTU36"/>
      <c r="LTV36"/>
      <c r="LTW36"/>
      <c r="LTX36"/>
      <c r="LTY36"/>
      <c r="LTZ36"/>
      <c r="LUA36"/>
      <c r="LUB36"/>
      <c r="LUC36"/>
      <c r="LUD36"/>
      <c r="LUE36"/>
      <c r="LUF36"/>
      <c r="LUG36"/>
      <c r="LUH36"/>
      <c r="LUI36"/>
      <c r="LUJ36"/>
      <c r="LUK36"/>
      <c r="LUL36"/>
      <c r="LUM36"/>
      <c r="LUN36"/>
      <c r="LUO36"/>
      <c r="LUP36"/>
      <c r="LUQ36"/>
      <c r="LUR36"/>
      <c r="LUS36"/>
      <c r="LUT36"/>
      <c r="LUU36"/>
      <c r="LUV36"/>
      <c r="LUW36"/>
      <c r="LUX36"/>
      <c r="LUY36"/>
      <c r="LUZ36"/>
      <c r="LVA36"/>
      <c r="LVB36"/>
      <c r="LVC36"/>
      <c r="LVD36"/>
      <c r="LVE36"/>
      <c r="LVF36"/>
      <c r="LVG36"/>
      <c r="LVH36"/>
      <c r="LVI36"/>
      <c r="LVJ36"/>
      <c r="LVK36"/>
      <c r="LVL36"/>
      <c r="LVM36"/>
      <c r="LVN36"/>
      <c r="LVO36"/>
      <c r="LVP36"/>
      <c r="LVQ36"/>
      <c r="LVR36"/>
      <c r="LVS36"/>
      <c r="LVT36"/>
      <c r="LVU36"/>
      <c r="LVV36"/>
      <c r="LVW36"/>
      <c r="LVX36"/>
      <c r="LVY36"/>
      <c r="LVZ36"/>
      <c r="LWA36"/>
      <c r="LWB36"/>
      <c r="LWC36"/>
      <c r="LWD36"/>
      <c r="LWE36"/>
      <c r="LWF36"/>
      <c r="LWG36"/>
      <c r="LWH36"/>
      <c r="LWI36"/>
      <c r="LWJ36"/>
      <c r="LWK36"/>
      <c r="LWL36"/>
      <c r="LWM36"/>
      <c r="LWN36"/>
      <c r="LWO36"/>
      <c r="LWP36"/>
      <c r="LWQ36"/>
      <c r="LWR36"/>
      <c r="LWS36"/>
      <c r="LWT36"/>
      <c r="LWU36"/>
      <c r="LWV36"/>
      <c r="LWW36"/>
      <c r="LWX36"/>
      <c r="LWY36"/>
      <c r="LWZ36"/>
      <c r="LXA36"/>
      <c r="LXB36"/>
      <c r="LXC36"/>
      <c r="LXD36"/>
      <c r="LXE36"/>
      <c r="LXF36"/>
      <c r="LXG36"/>
      <c r="LXH36"/>
      <c r="LXI36"/>
      <c r="LXJ36"/>
      <c r="LXK36"/>
      <c r="LXL36"/>
      <c r="LXM36"/>
      <c r="LXN36"/>
      <c r="LXO36"/>
      <c r="LXP36"/>
      <c r="LXQ36"/>
      <c r="LXR36"/>
      <c r="LXS36"/>
      <c r="LXT36"/>
      <c r="LXU36"/>
      <c r="LXV36"/>
      <c r="LXW36"/>
      <c r="LXX36"/>
      <c r="LXY36"/>
      <c r="LXZ36"/>
      <c r="LYA36"/>
      <c r="LYB36"/>
      <c r="LYC36"/>
      <c r="LYD36"/>
      <c r="LYE36"/>
      <c r="LYF36"/>
      <c r="LYG36"/>
      <c r="LYH36"/>
      <c r="LYI36"/>
      <c r="LYJ36"/>
      <c r="LYK36"/>
      <c r="LYL36"/>
      <c r="LYM36"/>
      <c r="LYN36"/>
      <c r="LYO36"/>
      <c r="LYP36"/>
      <c r="LYQ36"/>
      <c r="LYR36"/>
      <c r="LYS36"/>
      <c r="LYT36"/>
      <c r="LYU36"/>
      <c r="LYV36"/>
      <c r="LYW36"/>
      <c r="LYX36"/>
      <c r="LYY36"/>
      <c r="LYZ36"/>
      <c r="LZA36"/>
      <c r="LZB36"/>
      <c r="LZC36"/>
      <c r="LZD36"/>
      <c r="LZE36"/>
      <c r="LZF36"/>
      <c r="LZG36"/>
      <c r="LZH36"/>
      <c r="LZI36"/>
      <c r="LZJ36"/>
      <c r="LZK36"/>
      <c r="LZL36"/>
      <c r="LZM36"/>
      <c r="LZN36"/>
      <c r="LZO36"/>
      <c r="LZP36"/>
      <c r="LZQ36"/>
      <c r="LZR36"/>
      <c r="LZS36"/>
      <c r="LZT36"/>
      <c r="LZU36"/>
      <c r="LZV36"/>
      <c r="LZW36"/>
      <c r="LZX36"/>
      <c r="LZY36"/>
      <c r="LZZ36"/>
      <c r="MAA36"/>
      <c r="MAB36"/>
      <c r="MAC36"/>
      <c r="MAD36"/>
      <c r="MAE36"/>
      <c r="MAF36"/>
      <c r="MAG36"/>
      <c r="MAH36"/>
      <c r="MAI36"/>
      <c r="MAJ36"/>
      <c r="MAK36"/>
      <c r="MAL36"/>
      <c r="MAM36"/>
      <c r="MAN36"/>
      <c r="MAO36"/>
      <c r="MAP36"/>
      <c r="MAQ36"/>
      <c r="MAR36"/>
      <c r="MAS36"/>
      <c r="MAT36"/>
      <c r="MAU36"/>
      <c r="MAV36"/>
      <c r="MAW36"/>
      <c r="MAX36"/>
      <c r="MAY36"/>
      <c r="MAZ36"/>
      <c r="MBA36"/>
      <c r="MBB36"/>
      <c r="MBC36"/>
      <c r="MBD36"/>
      <c r="MBE36"/>
      <c r="MBF36"/>
      <c r="MBG36"/>
      <c r="MBH36"/>
      <c r="MBI36"/>
      <c r="MBJ36"/>
      <c r="MBK36"/>
      <c r="MBL36"/>
      <c r="MBM36"/>
      <c r="MBN36"/>
      <c r="MBO36"/>
      <c r="MBP36"/>
      <c r="MBQ36"/>
      <c r="MBR36"/>
      <c r="MBS36"/>
      <c r="MBT36"/>
      <c r="MBU36"/>
      <c r="MBV36"/>
      <c r="MBW36"/>
      <c r="MBX36"/>
      <c r="MBY36"/>
      <c r="MBZ36"/>
      <c r="MCA36"/>
      <c r="MCB36"/>
      <c r="MCC36"/>
      <c r="MCD36"/>
      <c r="MCE36"/>
      <c r="MCF36"/>
      <c r="MCG36"/>
      <c r="MCH36"/>
      <c r="MCI36"/>
      <c r="MCJ36"/>
      <c r="MCK36"/>
      <c r="MCL36"/>
      <c r="MCM36"/>
      <c r="MCN36"/>
      <c r="MCO36"/>
      <c r="MCP36"/>
      <c r="MCQ36"/>
      <c r="MCR36"/>
      <c r="MCS36"/>
      <c r="MCT36"/>
      <c r="MCU36"/>
      <c r="MCV36"/>
      <c r="MCW36"/>
      <c r="MCX36"/>
      <c r="MCY36"/>
      <c r="MCZ36"/>
      <c r="MDA36"/>
      <c r="MDB36"/>
      <c r="MDC36"/>
      <c r="MDD36"/>
      <c r="MDE36"/>
      <c r="MDF36"/>
      <c r="MDG36"/>
      <c r="MDH36"/>
      <c r="MDI36"/>
      <c r="MDJ36"/>
      <c r="MDK36"/>
      <c r="MDL36"/>
      <c r="MDM36"/>
      <c r="MDN36"/>
      <c r="MDO36"/>
      <c r="MDP36"/>
      <c r="MDQ36"/>
      <c r="MDR36"/>
      <c r="MDS36"/>
      <c r="MDT36"/>
      <c r="MDU36"/>
      <c r="MDV36"/>
      <c r="MDW36"/>
      <c r="MDX36"/>
      <c r="MDY36"/>
      <c r="MDZ36"/>
      <c r="MEA36"/>
      <c r="MEB36"/>
      <c r="MEC36"/>
      <c r="MED36"/>
      <c r="MEE36"/>
      <c r="MEF36"/>
      <c r="MEG36"/>
      <c r="MEH36"/>
      <c r="MEI36"/>
      <c r="MEJ36"/>
      <c r="MEK36"/>
      <c r="MEL36"/>
      <c r="MEM36"/>
      <c r="MEN36"/>
      <c r="MEO36"/>
      <c r="MEP36"/>
      <c r="MEQ36"/>
      <c r="MER36"/>
      <c r="MES36"/>
      <c r="MET36"/>
      <c r="MEU36"/>
      <c r="MEV36"/>
      <c r="MEW36"/>
      <c r="MEX36"/>
      <c r="MEY36"/>
      <c r="MEZ36"/>
      <c r="MFA36"/>
      <c r="MFB36"/>
      <c r="MFC36"/>
      <c r="MFD36"/>
      <c r="MFE36"/>
      <c r="MFF36"/>
      <c r="MFG36"/>
      <c r="MFH36"/>
      <c r="MFI36"/>
      <c r="MFJ36"/>
      <c r="MFK36"/>
      <c r="MFL36"/>
      <c r="MFM36"/>
      <c r="MFN36"/>
      <c r="MFO36"/>
      <c r="MFP36"/>
      <c r="MFQ36"/>
      <c r="MFR36"/>
      <c r="MFS36"/>
      <c r="MFT36"/>
      <c r="MFU36"/>
      <c r="MFV36"/>
      <c r="MFW36"/>
      <c r="MFX36"/>
      <c r="MFY36"/>
      <c r="MFZ36"/>
      <c r="MGA36"/>
      <c r="MGB36"/>
      <c r="MGC36"/>
      <c r="MGD36"/>
      <c r="MGE36"/>
      <c r="MGF36"/>
      <c r="MGG36"/>
      <c r="MGH36"/>
      <c r="MGI36"/>
      <c r="MGJ36"/>
      <c r="MGK36"/>
      <c r="MGL36"/>
      <c r="MGM36"/>
      <c r="MGN36"/>
      <c r="MGO36"/>
      <c r="MGP36"/>
      <c r="MGQ36"/>
      <c r="MGR36"/>
      <c r="MGS36"/>
      <c r="MGT36"/>
      <c r="MGU36"/>
      <c r="MGV36"/>
      <c r="MGW36"/>
      <c r="MGX36"/>
      <c r="MGY36"/>
      <c r="MGZ36"/>
      <c r="MHA36"/>
      <c r="MHB36"/>
      <c r="MHC36"/>
      <c r="MHD36"/>
      <c r="MHE36"/>
      <c r="MHF36"/>
      <c r="MHG36"/>
      <c r="MHH36"/>
      <c r="MHI36"/>
      <c r="MHJ36"/>
      <c r="MHK36"/>
      <c r="MHL36"/>
      <c r="MHM36"/>
      <c r="MHN36"/>
      <c r="MHO36"/>
      <c r="MHP36"/>
      <c r="MHQ36"/>
      <c r="MHR36"/>
      <c r="MHS36"/>
      <c r="MHT36"/>
      <c r="MHU36"/>
      <c r="MHV36"/>
      <c r="MHW36"/>
      <c r="MHX36"/>
      <c r="MHY36"/>
      <c r="MHZ36"/>
      <c r="MIA36"/>
      <c r="MIB36"/>
      <c r="MIC36"/>
      <c r="MID36"/>
      <c r="MIE36"/>
      <c r="MIF36"/>
      <c r="MIG36"/>
      <c r="MIH36"/>
      <c r="MII36"/>
      <c r="MIJ36"/>
      <c r="MIK36"/>
      <c r="MIL36"/>
      <c r="MIM36"/>
      <c r="MIN36"/>
      <c r="MIO36"/>
      <c r="MIP36"/>
      <c r="MIQ36"/>
      <c r="MIR36"/>
      <c r="MIS36"/>
      <c r="MIT36"/>
      <c r="MIU36"/>
      <c r="MIV36"/>
      <c r="MIW36"/>
      <c r="MIX36"/>
      <c r="MIY36"/>
      <c r="MIZ36"/>
      <c r="MJA36"/>
      <c r="MJB36"/>
      <c r="MJC36"/>
      <c r="MJD36"/>
      <c r="MJE36"/>
      <c r="MJF36"/>
      <c r="MJG36"/>
      <c r="MJH36"/>
      <c r="MJI36"/>
      <c r="MJJ36"/>
      <c r="MJK36"/>
      <c r="MJL36"/>
      <c r="MJM36"/>
      <c r="MJN36"/>
      <c r="MJO36"/>
      <c r="MJP36"/>
      <c r="MJQ36"/>
      <c r="MJR36"/>
      <c r="MJS36"/>
      <c r="MJT36"/>
      <c r="MJU36"/>
      <c r="MJV36"/>
      <c r="MJW36"/>
      <c r="MJX36"/>
      <c r="MJY36"/>
      <c r="MJZ36"/>
      <c r="MKA36"/>
      <c r="MKB36"/>
      <c r="MKC36"/>
      <c r="MKD36"/>
      <c r="MKE36"/>
      <c r="MKF36"/>
      <c r="MKG36"/>
      <c r="MKH36"/>
      <c r="MKI36"/>
      <c r="MKJ36"/>
      <c r="MKK36"/>
      <c r="MKL36"/>
      <c r="MKM36"/>
      <c r="MKN36"/>
      <c r="MKO36"/>
      <c r="MKP36"/>
      <c r="MKQ36"/>
      <c r="MKR36"/>
      <c r="MKS36"/>
      <c r="MKT36"/>
      <c r="MKU36"/>
      <c r="MKV36"/>
      <c r="MKW36"/>
      <c r="MKX36"/>
      <c r="MKY36"/>
      <c r="MKZ36"/>
      <c r="MLA36"/>
      <c r="MLB36"/>
      <c r="MLC36"/>
      <c r="MLD36"/>
      <c r="MLE36"/>
      <c r="MLF36"/>
      <c r="MLG36"/>
      <c r="MLH36"/>
      <c r="MLI36"/>
      <c r="MLJ36"/>
      <c r="MLK36"/>
      <c r="MLL36"/>
      <c r="MLM36"/>
      <c r="MLN36"/>
      <c r="MLO36"/>
      <c r="MLP36"/>
      <c r="MLQ36"/>
      <c r="MLR36"/>
      <c r="MLS36"/>
      <c r="MLT36"/>
      <c r="MLU36"/>
      <c r="MLV36"/>
      <c r="MLW36"/>
      <c r="MLX36"/>
      <c r="MLY36"/>
      <c r="MLZ36"/>
      <c r="MMA36"/>
      <c r="MMB36"/>
      <c r="MMC36"/>
      <c r="MMD36"/>
      <c r="MME36"/>
      <c r="MMF36"/>
      <c r="MMG36"/>
      <c r="MMH36"/>
      <c r="MMI36"/>
      <c r="MMJ36"/>
      <c r="MMK36"/>
      <c r="MML36"/>
      <c r="MMM36"/>
      <c r="MMN36"/>
      <c r="MMO36"/>
      <c r="MMP36"/>
      <c r="MMQ36"/>
      <c r="MMR36"/>
      <c r="MMS36"/>
      <c r="MMT36"/>
      <c r="MMU36"/>
      <c r="MMV36"/>
      <c r="MMW36"/>
      <c r="MMX36"/>
      <c r="MMY36"/>
      <c r="MMZ36"/>
      <c r="MNA36"/>
      <c r="MNB36"/>
      <c r="MNC36"/>
      <c r="MND36"/>
      <c r="MNE36"/>
      <c r="MNF36"/>
      <c r="MNG36"/>
      <c r="MNH36"/>
      <c r="MNI36"/>
      <c r="MNJ36"/>
      <c r="MNK36"/>
      <c r="MNL36"/>
      <c r="MNM36"/>
      <c r="MNN36"/>
      <c r="MNO36"/>
      <c r="MNP36"/>
      <c r="MNQ36"/>
      <c r="MNR36"/>
      <c r="MNS36"/>
      <c r="MNT36"/>
      <c r="MNU36"/>
      <c r="MNV36"/>
      <c r="MNW36"/>
      <c r="MNX36"/>
      <c r="MNY36"/>
      <c r="MNZ36"/>
      <c r="MOA36"/>
      <c r="MOB36"/>
      <c r="MOC36"/>
      <c r="MOD36"/>
      <c r="MOE36"/>
      <c r="MOF36"/>
      <c r="MOG36"/>
      <c r="MOH36"/>
      <c r="MOI36"/>
      <c r="MOJ36"/>
      <c r="MOK36"/>
      <c r="MOL36"/>
      <c r="MOM36"/>
      <c r="MON36"/>
      <c r="MOO36"/>
      <c r="MOP36"/>
      <c r="MOQ36"/>
      <c r="MOR36"/>
      <c r="MOS36"/>
      <c r="MOT36"/>
      <c r="MOU36"/>
      <c r="MOV36"/>
      <c r="MOW36"/>
      <c r="MOX36"/>
      <c r="MOY36"/>
      <c r="MOZ36"/>
      <c r="MPA36"/>
      <c r="MPB36"/>
      <c r="MPC36"/>
      <c r="MPD36"/>
      <c r="MPE36"/>
      <c r="MPF36"/>
      <c r="MPG36"/>
      <c r="MPH36"/>
      <c r="MPI36"/>
      <c r="MPJ36"/>
      <c r="MPK36"/>
      <c r="MPL36"/>
      <c r="MPM36"/>
      <c r="MPN36"/>
      <c r="MPO36"/>
      <c r="MPP36"/>
      <c r="MPQ36"/>
      <c r="MPR36"/>
      <c r="MPS36"/>
      <c r="MPT36"/>
      <c r="MPU36"/>
      <c r="MPV36"/>
      <c r="MPW36"/>
      <c r="MPX36"/>
      <c r="MPY36"/>
      <c r="MPZ36"/>
      <c r="MQA36"/>
      <c r="MQB36"/>
      <c r="MQC36"/>
      <c r="MQD36"/>
      <c r="MQE36"/>
      <c r="MQF36"/>
      <c r="MQG36"/>
      <c r="MQH36"/>
      <c r="MQI36"/>
      <c r="MQJ36"/>
      <c r="MQK36"/>
      <c r="MQL36"/>
      <c r="MQM36"/>
      <c r="MQN36"/>
      <c r="MQO36"/>
      <c r="MQP36"/>
      <c r="MQQ36"/>
      <c r="MQR36"/>
      <c r="MQS36"/>
      <c r="MQT36"/>
      <c r="MQU36"/>
      <c r="MQV36"/>
      <c r="MQW36"/>
      <c r="MQX36"/>
      <c r="MQY36"/>
      <c r="MQZ36"/>
      <c r="MRA36"/>
      <c r="MRB36"/>
      <c r="MRC36"/>
      <c r="MRD36"/>
      <c r="MRE36"/>
      <c r="MRF36"/>
      <c r="MRG36"/>
      <c r="MRH36"/>
      <c r="MRI36"/>
      <c r="MRJ36"/>
      <c r="MRK36"/>
      <c r="MRL36"/>
      <c r="MRM36"/>
      <c r="MRN36"/>
      <c r="MRO36"/>
      <c r="MRP36"/>
      <c r="MRQ36"/>
      <c r="MRR36"/>
      <c r="MRS36"/>
      <c r="MRT36"/>
      <c r="MRU36"/>
      <c r="MRV36"/>
      <c r="MRW36"/>
      <c r="MRX36"/>
      <c r="MRY36"/>
      <c r="MRZ36"/>
      <c r="MSA36"/>
      <c r="MSB36"/>
      <c r="MSC36"/>
      <c r="MSD36"/>
      <c r="MSE36"/>
      <c r="MSF36"/>
      <c r="MSG36"/>
      <c r="MSH36"/>
      <c r="MSI36"/>
      <c r="MSJ36"/>
      <c r="MSK36"/>
      <c r="MSL36"/>
      <c r="MSM36"/>
      <c r="MSN36"/>
      <c r="MSO36"/>
      <c r="MSP36"/>
      <c r="MSQ36"/>
      <c r="MSR36"/>
      <c r="MSS36"/>
      <c r="MST36"/>
      <c r="MSU36"/>
      <c r="MSV36"/>
      <c r="MSW36"/>
      <c r="MSX36"/>
      <c r="MSY36"/>
      <c r="MSZ36"/>
      <c r="MTA36"/>
      <c r="MTB36"/>
      <c r="MTC36"/>
      <c r="MTD36"/>
      <c r="MTE36"/>
      <c r="MTF36"/>
      <c r="MTG36"/>
      <c r="MTH36"/>
      <c r="MTI36"/>
      <c r="MTJ36"/>
      <c r="MTK36"/>
      <c r="MTL36"/>
      <c r="MTM36"/>
      <c r="MTN36"/>
      <c r="MTO36"/>
      <c r="MTP36"/>
      <c r="MTQ36"/>
      <c r="MTR36"/>
      <c r="MTS36"/>
      <c r="MTT36"/>
      <c r="MTU36"/>
      <c r="MTV36"/>
      <c r="MTW36"/>
      <c r="MTX36"/>
      <c r="MTY36"/>
      <c r="MTZ36"/>
      <c r="MUA36"/>
      <c r="MUB36"/>
      <c r="MUC36"/>
      <c r="MUD36"/>
      <c r="MUE36"/>
      <c r="MUF36"/>
      <c r="MUG36"/>
      <c r="MUH36"/>
      <c r="MUI36"/>
      <c r="MUJ36"/>
      <c r="MUK36"/>
      <c r="MUL36"/>
      <c r="MUM36"/>
      <c r="MUN36"/>
      <c r="MUO36"/>
      <c r="MUP36"/>
      <c r="MUQ36"/>
      <c r="MUR36"/>
      <c r="MUS36"/>
      <c r="MUT36"/>
      <c r="MUU36"/>
      <c r="MUV36"/>
      <c r="MUW36"/>
      <c r="MUX36"/>
      <c r="MUY36"/>
      <c r="MUZ36"/>
      <c r="MVA36"/>
      <c r="MVB36"/>
      <c r="MVC36"/>
      <c r="MVD36"/>
      <c r="MVE36"/>
      <c r="MVF36"/>
      <c r="MVG36"/>
      <c r="MVH36"/>
      <c r="MVI36"/>
      <c r="MVJ36"/>
      <c r="MVK36"/>
      <c r="MVL36"/>
      <c r="MVM36"/>
      <c r="MVN36"/>
      <c r="MVO36"/>
      <c r="MVP36"/>
      <c r="MVQ36"/>
      <c r="MVR36"/>
      <c r="MVS36"/>
      <c r="MVT36"/>
      <c r="MVU36"/>
      <c r="MVV36"/>
      <c r="MVW36"/>
      <c r="MVX36"/>
      <c r="MVY36"/>
      <c r="MVZ36"/>
      <c r="MWA36"/>
      <c r="MWB36"/>
      <c r="MWC36"/>
      <c r="MWD36"/>
      <c r="MWE36"/>
      <c r="MWF36"/>
      <c r="MWG36"/>
      <c r="MWH36"/>
      <c r="MWI36"/>
      <c r="MWJ36"/>
      <c r="MWK36"/>
      <c r="MWL36"/>
      <c r="MWM36"/>
      <c r="MWN36"/>
      <c r="MWO36"/>
      <c r="MWP36"/>
      <c r="MWQ36"/>
      <c r="MWR36"/>
      <c r="MWS36"/>
      <c r="MWT36"/>
      <c r="MWU36"/>
      <c r="MWV36"/>
      <c r="MWW36"/>
      <c r="MWX36"/>
      <c r="MWY36"/>
      <c r="MWZ36"/>
      <c r="MXA36"/>
      <c r="MXB36"/>
      <c r="MXC36"/>
      <c r="MXD36"/>
      <c r="MXE36"/>
      <c r="MXF36"/>
      <c r="MXG36"/>
      <c r="MXH36"/>
      <c r="MXI36"/>
      <c r="MXJ36"/>
      <c r="MXK36"/>
      <c r="MXL36"/>
      <c r="MXM36"/>
      <c r="MXN36"/>
      <c r="MXO36"/>
      <c r="MXP36"/>
      <c r="MXQ36"/>
      <c r="MXR36"/>
      <c r="MXS36"/>
      <c r="MXT36"/>
      <c r="MXU36"/>
      <c r="MXV36"/>
      <c r="MXW36"/>
      <c r="MXX36"/>
      <c r="MXY36"/>
      <c r="MXZ36"/>
      <c r="MYA36"/>
      <c r="MYB36"/>
      <c r="MYC36"/>
      <c r="MYD36"/>
      <c r="MYE36"/>
      <c r="MYF36"/>
      <c r="MYG36"/>
      <c r="MYH36"/>
      <c r="MYI36"/>
      <c r="MYJ36"/>
      <c r="MYK36"/>
      <c r="MYL36"/>
      <c r="MYM36"/>
      <c r="MYN36"/>
      <c r="MYO36"/>
      <c r="MYP36"/>
      <c r="MYQ36"/>
      <c r="MYR36"/>
      <c r="MYS36"/>
      <c r="MYT36"/>
      <c r="MYU36"/>
      <c r="MYV36"/>
      <c r="MYW36"/>
      <c r="MYX36"/>
      <c r="MYY36"/>
      <c r="MYZ36"/>
      <c r="MZA36"/>
      <c r="MZB36"/>
      <c r="MZC36"/>
      <c r="MZD36"/>
      <c r="MZE36"/>
      <c r="MZF36"/>
      <c r="MZG36"/>
      <c r="MZH36"/>
      <c r="MZI36"/>
      <c r="MZJ36"/>
      <c r="MZK36"/>
      <c r="MZL36"/>
      <c r="MZM36"/>
      <c r="MZN36"/>
      <c r="MZO36"/>
      <c r="MZP36"/>
      <c r="MZQ36"/>
      <c r="MZR36"/>
      <c r="MZS36"/>
      <c r="MZT36"/>
      <c r="MZU36"/>
      <c r="MZV36"/>
      <c r="MZW36"/>
      <c r="MZX36"/>
      <c r="MZY36"/>
      <c r="MZZ36"/>
      <c r="NAA36"/>
      <c r="NAB36"/>
      <c r="NAC36"/>
      <c r="NAD36"/>
      <c r="NAE36"/>
      <c r="NAF36"/>
      <c r="NAG36"/>
      <c r="NAH36"/>
      <c r="NAI36"/>
      <c r="NAJ36"/>
      <c r="NAK36"/>
      <c r="NAL36"/>
      <c r="NAM36"/>
      <c r="NAN36"/>
      <c r="NAO36"/>
      <c r="NAP36"/>
      <c r="NAQ36"/>
      <c r="NAR36"/>
      <c r="NAS36"/>
      <c r="NAT36"/>
      <c r="NAU36"/>
      <c r="NAV36"/>
      <c r="NAW36"/>
      <c r="NAX36"/>
      <c r="NAY36"/>
      <c r="NAZ36"/>
      <c r="NBA36"/>
      <c r="NBB36"/>
      <c r="NBC36"/>
      <c r="NBD36"/>
      <c r="NBE36"/>
      <c r="NBF36"/>
      <c r="NBG36"/>
      <c r="NBH36"/>
      <c r="NBI36"/>
      <c r="NBJ36"/>
      <c r="NBK36"/>
      <c r="NBL36"/>
      <c r="NBM36"/>
      <c r="NBN36"/>
      <c r="NBO36"/>
      <c r="NBP36"/>
      <c r="NBQ36"/>
      <c r="NBR36"/>
      <c r="NBS36"/>
      <c r="NBT36"/>
      <c r="NBU36"/>
      <c r="NBV36"/>
      <c r="NBW36"/>
      <c r="NBX36"/>
      <c r="NBY36"/>
      <c r="NBZ36"/>
      <c r="NCA36"/>
      <c r="NCB36"/>
      <c r="NCC36"/>
      <c r="NCD36"/>
      <c r="NCE36"/>
      <c r="NCF36"/>
      <c r="NCG36"/>
      <c r="NCH36"/>
      <c r="NCI36"/>
      <c r="NCJ36"/>
      <c r="NCK36"/>
      <c r="NCL36"/>
      <c r="NCM36"/>
      <c r="NCN36"/>
      <c r="NCO36"/>
      <c r="NCP36"/>
      <c r="NCQ36"/>
      <c r="NCR36"/>
      <c r="NCS36"/>
      <c r="NCT36"/>
      <c r="NCU36"/>
      <c r="NCV36"/>
      <c r="NCW36"/>
      <c r="NCX36"/>
      <c r="NCY36"/>
      <c r="NCZ36"/>
      <c r="NDA36"/>
      <c r="NDB36"/>
      <c r="NDC36"/>
      <c r="NDD36"/>
      <c r="NDE36"/>
      <c r="NDF36"/>
      <c r="NDG36"/>
      <c r="NDH36"/>
      <c r="NDI36"/>
      <c r="NDJ36"/>
      <c r="NDK36"/>
      <c r="NDL36"/>
      <c r="NDM36"/>
      <c r="NDN36"/>
      <c r="NDO36"/>
      <c r="NDP36"/>
      <c r="NDQ36"/>
      <c r="NDR36"/>
      <c r="NDS36"/>
      <c r="NDT36"/>
      <c r="NDU36"/>
      <c r="NDV36"/>
      <c r="NDW36"/>
      <c r="NDX36"/>
      <c r="NDY36"/>
      <c r="NDZ36"/>
      <c r="NEA36"/>
      <c r="NEB36"/>
      <c r="NEC36"/>
      <c r="NED36"/>
      <c r="NEE36"/>
      <c r="NEF36"/>
      <c r="NEG36"/>
      <c r="NEH36"/>
      <c r="NEI36"/>
      <c r="NEJ36"/>
      <c r="NEK36"/>
      <c r="NEL36"/>
      <c r="NEM36"/>
      <c r="NEN36"/>
      <c r="NEO36"/>
      <c r="NEP36"/>
      <c r="NEQ36"/>
      <c r="NER36"/>
      <c r="NES36"/>
      <c r="NET36"/>
      <c r="NEU36"/>
      <c r="NEV36"/>
      <c r="NEW36"/>
      <c r="NEX36"/>
      <c r="NEY36"/>
      <c r="NEZ36"/>
      <c r="NFA36"/>
      <c r="NFB36"/>
      <c r="NFC36"/>
      <c r="NFD36"/>
      <c r="NFE36"/>
      <c r="NFF36"/>
      <c r="NFG36"/>
      <c r="NFH36"/>
      <c r="NFI36"/>
      <c r="NFJ36"/>
      <c r="NFK36"/>
      <c r="NFL36"/>
      <c r="NFM36"/>
      <c r="NFN36"/>
      <c r="NFO36"/>
      <c r="NFP36"/>
      <c r="NFQ36"/>
      <c r="NFR36"/>
      <c r="NFS36"/>
      <c r="NFT36"/>
      <c r="NFU36"/>
      <c r="NFV36"/>
      <c r="NFW36"/>
      <c r="NFX36"/>
      <c r="NFY36"/>
      <c r="NFZ36"/>
      <c r="NGA36"/>
      <c r="NGB36"/>
      <c r="NGC36"/>
      <c r="NGD36"/>
      <c r="NGE36"/>
      <c r="NGF36"/>
      <c r="NGG36"/>
      <c r="NGH36"/>
      <c r="NGI36"/>
      <c r="NGJ36"/>
      <c r="NGK36"/>
      <c r="NGL36"/>
      <c r="NGM36"/>
      <c r="NGN36"/>
      <c r="NGO36"/>
      <c r="NGP36"/>
      <c r="NGQ36"/>
      <c r="NGR36"/>
      <c r="NGS36"/>
      <c r="NGT36"/>
      <c r="NGU36"/>
      <c r="NGV36"/>
      <c r="NGW36"/>
      <c r="NGX36"/>
      <c r="NGY36"/>
      <c r="NGZ36"/>
      <c r="NHA36"/>
      <c r="NHB36"/>
      <c r="NHC36"/>
      <c r="NHD36"/>
      <c r="NHE36"/>
      <c r="NHF36"/>
      <c r="NHG36"/>
      <c r="NHH36"/>
      <c r="NHI36"/>
      <c r="NHJ36"/>
      <c r="NHK36"/>
      <c r="NHL36"/>
      <c r="NHM36"/>
      <c r="NHN36"/>
      <c r="NHO36"/>
      <c r="NHP36"/>
      <c r="NHQ36"/>
      <c r="NHR36"/>
      <c r="NHS36"/>
      <c r="NHT36"/>
      <c r="NHU36"/>
      <c r="NHV36"/>
      <c r="NHW36"/>
      <c r="NHX36"/>
      <c r="NHY36"/>
      <c r="NHZ36"/>
      <c r="NIA36"/>
      <c r="NIB36"/>
      <c r="NIC36"/>
      <c r="NID36"/>
      <c r="NIE36"/>
      <c r="NIF36"/>
      <c r="NIG36"/>
      <c r="NIH36"/>
      <c r="NII36"/>
      <c r="NIJ36"/>
      <c r="NIK36"/>
      <c r="NIL36"/>
      <c r="NIM36"/>
      <c r="NIN36"/>
      <c r="NIO36"/>
      <c r="NIP36"/>
      <c r="NIQ36"/>
      <c r="NIR36"/>
      <c r="NIS36"/>
      <c r="NIT36"/>
      <c r="NIU36"/>
      <c r="NIV36"/>
      <c r="NIW36"/>
      <c r="NIX36"/>
      <c r="NIY36"/>
      <c r="NIZ36"/>
      <c r="NJA36"/>
      <c r="NJB36"/>
      <c r="NJC36"/>
      <c r="NJD36"/>
      <c r="NJE36"/>
      <c r="NJF36"/>
      <c r="NJG36"/>
      <c r="NJH36"/>
      <c r="NJI36"/>
      <c r="NJJ36"/>
      <c r="NJK36"/>
      <c r="NJL36"/>
      <c r="NJM36"/>
      <c r="NJN36"/>
      <c r="NJO36"/>
      <c r="NJP36"/>
      <c r="NJQ36"/>
      <c r="NJR36"/>
      <c r="NJS36"/>
      <c r="NJT36"/>
      <c r="NJU36"/>
      <c r="NJV36"/>
      <c r="NJW36"/>
      <c r="NJX36"/>
      <c r="NJY36"/>
      <c r="NJZ36"/>
      <c r="NKA36"/>
      <c r="NKB36"/>
      <c r="NKC36"/>
      <c r="NKD36"/>
      <c r="NKE36"/>
      <c r="NKF36"/>
      <c r="NKG36"/>
      <c r="NKH36"/>
      <c r="NKI36"/>
      <c r="NKJ36"/>
      <c r="NKK36"/>
      <c r="NKL36"/>
      <c r="NKM36"/>
      <c r="NKN36"/>
      <c r="NKO36"/>
      <c r="NKP36"/>
      <c r="NKQ36"/>
      <c r="NKR36"/>
      <c r="NKS36"/>
      <c r="NKT36"/>
      <c r="NKU36"/>
      <c r="NKV36"/>
      <c r="NKW36"/>
      <c r="NKX36"/>
      <c r="NKY36"/>
      <c r="NKZ36"/>
      <c r="NLA36"/>
      <c r="NLB36"/>
      <c r="NLC36"/>
      <c r="NLD36"/>
      <c r="NLE36"/>
      <c r="NLF36"/>
      <c r="NLG36"/>
      <c r="NLH36"/>
      <c r="NLI36"/>
      <c r="NLJ36"/>
      <c r="NLK36"/>
      <c r="NLL36"/>
      <c r="NLM36"/>
      <c r="NLN36"/>
      <c r="NLO36"/>
      <c r="NLP36"/>
      <c r="NLQ36"/>
      <c r="NLR36"/>
      <c r="NLS36"/>
      <c r="NLT36"/>
      <c r="NLU36"/>
      <c r="NLV36"/>
      <c r="NLW36"/>
      <c r="NLX36"/>
      <c r="NLY36"/>
      <c r="NLZ36"/>
      <c r="NMA36"/>
      <c r="NMB36"/>
      <c r="NMC36"/>
      <c r="NMD36"/>
      <c r="NME36"/>
      <c r="NMF36"/>
      <c r="NMG36"/>
      <c r="NMH36"/>
      <c r="NMI36"/>
      <c r="NMJ36"/>
      <c r="NMK36"/>
      <c r="NML36"/>
      <c r="NMM36"/>
      <c r="NMN36"/>
      <c r="NMO36"/>
      <c r="NMP36"/>
      <c r="NMQ36"/>
      <c r="NMR36"/>
      <c r="NMS36"/>
      <c r="NMT36"/>
      <c r="NMU36"/>
      <c r="NMV36"/>
      <c r="NMW36"/>
      <c r="NMX36"/>
      <c r="NMY36"/>
      <c r="NMZ36"/>
      <c r="NNA36"/>
      <c r="NNB36"/>
      <c r="NNC36"/>
      <c r="NND36"/>
      <c r="NNE36"/>
      <c r="NNF36"/>
      <c r="NNG36"/>
      <c r="NNH36"/>
      <c r="NNI36"/>
      <c r="NNJ36"/>
      <c r="NNK36"/>
      <c r="NNL36"/>
      <c r="NNM36"/>
      <c r="NNN36"/>
      <c r="NNO36"/>
      <c r="NNP36"/>
      <c r="NNQ36"/>
      <c r="NNR36"/>
      <c r="NNS36"/>
      <c r="NNT36"/>
      <c r="NNU36"/>
      <c r="NNV36"/>
      <c r="NNW36"/>
      <c r="NNX36"/>
      <c r="NNY36"/>
      <c r="NNZ36"/>
      <c r="NOA36"/>
      <c r="NOB36"/>
      <c r="NOC36"/>
      <c r="NOD36"/>
      <c r="NOE36"/>
      <c r="NOF36"/>
      <c r="NOG36"/>
      <c r="NOH36"/>
      <c r="NOI36"/>
      <c r="NOJ36"/>
      <c r="NOK36"/>
      <c r="NOL36"/>
      <c r="NOM36"/>
      <c r="NON36"/>
      <c r="NOO36"/>
      <c r="NOP36"/>
      <c r="NOQ36"/>
      <c r="NOR36"/>
      <c r="NOS36"/>
      <c r="NOT36"/>
      <c r="NOU36"/>
      <c r="NOV36"/>
      <c r="NOW36"/>
      <c r="NOX36"/>
      <c r="NOY36"/>
      <c r="NOZ36"/>
      <c r="NPA36"/>
      <c r="NPB36"/>
      <c r="NPC36"/>
      <c r="NPD36"/>
      <c r="NPE36"/>
      <c r="NPF36"/>
      <c r="NPG36"/>
      <c r="NPH36"/>
      <c r="NPI36"/>
      <c r="NPJ36"/>
      <c r="NPK36"/>
      <c r="NPL36"/>
      <c r="NPM36"/>
      <c r="NPN36"/>
      <c r="NPO36"/>
      <c r="NPP36"/>
      <c r="NPQ36"/>
      <c r="NPR36"/>
      <c r="NPS36"/>
      <c r="NPT36"/>
      <c r="NPU36"/>
      <c r="NPV36"/>
      <c r="NPW36"/>
      <c r="NPX36"/>
      <c r="NPY36"/>
      <c r="NPZ36"/>
      <c r="NQA36"/>
      <c r="NQB36"/>
      <c r="NQC36"/>
      <c r="NQD36"/>
      <c r="NQE36"/>
      <c r="NQF36"/>
      <c r="NQG36"/>
      <c r="NQH36"/>
      <c r="NQI36"/>
      <c r="NQJ36"/>
      <c r="NQK36"/>
      <c r="NQL36"/>
      <c r="NQM36"/>
      <c r="NQN36"/>
      <c r="NQO36"/>
      <c r="NQP36"/>
      <c r="NQQ36"/>
      <c r="NQR36"/>
      <c r="NQS36"/>
      <c r="NQT36"/>
      <c r="NQU36"/>
      <c r="NQV36"/>
      <c r="NQW36"/>
      <c r="NQX36"/>
      <c r="NQY36"/>
      <c r="NQZ36"/>
      <c r="NRA36"/>
      <c r="NRB36"/>
      <c r="NRC36"/>
      <c r="NRD36"/>
      <c r="NRE36"/>
      <c r="NRF36"/>
      <c r="NRG36"/>
      <c r="NRH36"/>
      <c r="NRI36"/>
      <c r="NRJ36"/>
      <c r="NRK36"/>
      <c r="NRL36"/>
      <c r="NRM36"/>
      <c r="NRN36"/>
      <c r="NRO36"/>
      <c r="NRP36"/>
      <c r="NRQ36"/>
      <c r="NRR36"/>
      <c r="NRS36"/>
      <c r="NRT36"/>
      <c r="NRU36"/>
      <c r="NRV36"/>
      <c r="NRW36"/>
      <c r="NRX36"/>
      <c r="NRY36"/>
      <c r="NRZ36"/>
      <c r="NSA36"/>
      <c r="NSB36"/>
      <c r="NSC36"/>
      <c r="NSD36"/>
      <c r="NSE36"/>
      <c r="NSF36"/>
      <c r="NSG36"/>
      <c r="NSH36"/>
      <c r="NSI36"/>
      <c r="NSJ36"/>
      <c r="NSK36"/>
      <c r="NSL36"/>
      <c r="NSM36"/>
      <c r="NSN36"/>
      <c r="NSO36"/>
      <c r="NSP36"/>
      <c r="NSQ36"/>
      <c r="NSR36"/>
      <c r="NSS36"/>
      <c r="NST36"/>
      <c r="NSU36"/>
      <c r="NSV36"/>
      <c r="NSW36"/>
      <c r="NSX36"/>
      <c r="NSY36"/>
      <c r="NSZ36"/>
      <c r="NTA36"/>
      <c r="NTB36"/>
      <c r="NTC36"/>
      <c r="NTD36"/>
      <c r="NTE36"/>
      <c r="NTF36"/>
      <c r="NTG36"/>
      <c r="NTH36"/>
      <c r="NTI36"/>
      <c r="NTJ36"/>
      <c r="NTK36"/>
      <c r="NTL36"/>
      <c r="NTM36"/>
      <c r="NTN36"/>
      <c r="NTO36"/>
      <c r="NTP36"/>
      <c r="NTQ36"/>
      <c r="NTR36"/>
      <c r="NTS36"/>
      <c r="NTT36"/>
      <c r="NTU36"/>
      <c r="NTV36"/>
      <c r="NTW36"/>
      <c r="NTX36"/>
      <c r="NTY36"/>
      <c r="NTZ36"/>
      <c r="NUA36"/>
      <c r="NUB36"/>
      <c r="NUC36"/>
      <c r="NUD36"/>
      <c r="NUE36"/>
      <c r="NUF36"/>
      <c r="NUG36"/>
      <c r="NUH36"/>
      <c r="NUI36"/>
      <c r="NUJ36"/>
      <c r="NUK36"/>
      <c r="NUL36"/>
      <c r="NUM36"/>
      <c r="NUN36"/>
      <c r="NUO36"/>
      <c r="NUP36"/>
      <c r="NUQ36"/>
      <c r="NUR36"/>
      <c r="NUS36"/>
      <c r="NUT36"/>
      <c r="NUU36"/>
      <c r="NUV36"/>
      <c r="NUW36"/>
      <c r="NUX36"/>
      <c r="NUY36"/>
      <c r="NUZ36"/>
      <c r="NVA36"/>
      <c r="NVB36"/>
      <c r="NVC36"/>
      <c r="NVD36"/>
      <c r="NVE36"/>
      <c r="NVF36"/>
      <c r="NVG36"/>
      <c r="NVH36"/>
      <c r="NVI36"/>
      <c r="NVJ36"/>
      <c r="NVK36"/>
      <c r="NVL36"/>
      <c r="NVM36"/>
      <c r="NVN36"/>
      <c r="NVO36"/>
      <c r="NVP36"/>
      <c r="NVQ36"/>
      <c r="NVR36"/>
      <c r="NVS36"/>
      <c r="NVT36"/>
      <c r="NVU36"/>
      <c r="NVV36"/>
      <c r="NVW36"/>
      <c r="NVX36"/>
      <c r="NVY36"/>
      <c r="NVZ36"/>
      <c r="NWA36"/>
      <c r="NWB36"/>
      <c r="NWC36"/>
      <c r="NWD36"/>
      <c r="NWE36"/>
      <c r="NWF36"/>
      <c r="NWG36"/>
      <c r="NWH36"/>
      <c r="NWI36"/>
      <c r="NWJ36"/>
      <c r="NWK36"/>
      <c r="NWL36"/>
      <c r="NWM36"/>
      <c r="NWN36"/>
      <c r="NWO36"/>
      <c r="NWP36"/>
      <c r="NWQ36"/>
      <c r="NWR36"/>
      <c r="NWS36"/>
      <c r="NWT36"/>
      <c r="NWU36"/>
      <c r="NWV36"/>
      <c r="NWW36"/>
      <c r="NWX36"/>
      <c r="NWY36"/>
      <c r="NWZ36"/>
      <c r="NXA36"/>
      <c r="NXB36"/>
      <c r="NXC36"/>
      <c r="NXD36"/>
      <c r="NXE36"/>
      <c r="NXF36"/>
      <c r="NXG36"/>
      <c r="NXH36"/>
      <c r="NXI36"/>
      <c r="NXJ36"/>
      <c r="NXK36"/>
      <c r="NXL36"/>
      <c r="NXM36"/>
      <c r="NXN36"/>
      <c r="NXO36"/>
      <c r="NXP36"/>
      <c r="NXQ36"/>
      <c r="NXR36"/>
      <c r="NXS36"/>
      <c r="NXT36"/>
      <c r="NXU36"/>
      <c r="NXV36"/>
      <c r="NXW36"/>
      <c r="NXX36"/>
      <c r="NXY36"/>
      <c r="NXZ36"/>
      <c r="NYA36"/>
      <c r="NYB36"/>
      <c r="NYC36"/>
      <c r="NYD36"/>
      <c r="NYE36"/>
      <c r="NYF36"/>
      <c r="NYG36"/>
      <c r="NYH36"/>
      <c r="NYI36"/>
      <c r="NYJ36"/>
      <c r="NYK36"/>
      <c r="NYL36"/>
      <c r="NYM36"/>
      <c r="NYN36"/>
      <c r="NYO36"/>
      <c r="NYP36"/>
      <c r="NYQ36"/>
      <c r="NYR36"/>
      <c r="NYS36"/>
      <c r="NYT36"/>
      <c r="NYU36"/>
      <c r="NYV36"/>
      <c r="NYW36"/>
      <c r="NYX36"/>
      <c r="NYY36"/>
      <c r="NYZ36"/>
      <c r="NZA36"/>
      <c r="NZB36"/>
      <c r="NZC36"/>
      <c r="NZD36"/>
      <c r="NZE36"/>
      <c r="NZF36"/>
      <c r="NZG36"/>
      <c r="NZH36"/>
      <c r="NZI36"/>
      <c r="NZJ36"/>
      <c r="NZK36"/>
      <c r="NZL36"/>
      <c r="NZM36"/>
      <c r="NZN36"/>
      <c r="NZO36"/>
      <c r="NZP36"/>
      <c r="NZQ36"/>
      <c r="NZR36"/>
      <c r="NZS36"/>
      <c r="NZT36"/>
      <c r="NZU36"/>
      <c r="NZV36"/>
      <c r="NZW36"/>
      <c r="NZX36"/>
      <c r="NZY36"/>
      <c r="NZZ36"/>
      <c r="OAA36"/>
      <c r="OAB36"/>
      <c r="OAC36"/>
      <c r="OAD36"/>
      <c r="OAE36"/>
      <c r="OAF36"/>
      <c r="OAG36"/>
      <c r="OAH36"/>
      <c r="OAI36"/>
      <c r="OAJ36"/>
      <c r="OAK36"/>
      <c r="OAL36"/>
      <c r="OAM36"/>
      <c r="OAN36"/>
      <c r="OAO36"/>
      <c r="OAP36"/>
      <c r="OAQ36"/>
      <c r="OAR36"/>
      <c r="OAS36"/>
      <c r="OAT36"/>
      <c r="OAU36"/>
      <c r="OAV36"/>
      <c r="OAW36"/>
      <c r="OAX36"/>
      <c r="OAY36"/>
      <c r="OAZ36"/>
      <c r="OBA36"/>
      <c r="OBB36"/>
      <c r="OBC36"/>
      <c r="OBD36"/>
      <c r="OBE36"/>
      <c r="OBF36"/>
      <c r="OBG36"/>
      <c r="OBH36"/>
      <c r="OBI36"/>
      <c r="OBJ36"/>
      <c r="OBK36"/>
      <c r="OBL36"/>
      <c r="OBM36"/>
      <c r="OBN36"/>
      <c r="OBO36"/>
      <c r="OBP36"/>
      <c r="OBQ36"/>
      <c r="OBR36"/>
      <c r="OBS36"/>
      <c r="OBT36"/>
      <c r="OBU36"/>
      <c r="OBV36"/>
      <c r="OBW36"/>
      <c r="OBX36"/>
      <c r="OBY36"/>
      <c r="OBZ36"/>
      <c r="OCA36"/>
      <c r="OCB36"/>
      <c r="OCC36"/>
      <c r="OCD36"/>
      <c r="OCE36"/>
      <c r="OCF36"/>
      <c r="OCG36"/>
      <c r="OCH36"/>
      <c r="OCI36"/>
      <c r="OCJ36"/>
      <c r="OCK36"/>
      <c r="OCL36"/>
      <c r="OCM36"/>
      <c r="OCN36"/>
      <c r="OCO36"/>
      <c r="OCP36"/>
      <c r="OCQ36"/>
      <c r="OCR36"/>
      <c r="OCS36"/>
      <c r="OCT36"/>
      <c r="OCU36"/>
      <c r="OCV36"/>
      <c r="OCW36"/>
      <c r="OCX36"/>
      <c r="OCY36"/>
      <c r="OCZ36"/>
      <c r="ODA36"/>
      <c r="ODB36"/>
      <c r="ODC36"/>
      <c r="ODD36"/>
      <c r="ODE36"/>
      <c r="ODF36"/>
      <c r="ODG36"/>
      <c r="ODH36"/>
      <c r="ODI36"/>
      <c r="ODJ36"/>
      <c r="ODK36"/>
      <c r="ODL36"/>
      <c r="ODM36"/>
      <c r="ODN36"/>
      <c r="ODO36"/>
      <c r="ODP36"/>
      <c r="ODQ36"/>
      <c r="ODR36"/>
      <c r="ODS36"/>
      <c r="ODT36"/>
      <c r="ODU36"/>
      <c r="ODV36"/>
      <c r="ODW36"/>
      <c r="ODX36"/>
      <c r="ODY36"/>
      <c r="ODZ36"/>
      <c r="OEA36"/>
      <c r="OEB36"/>
      <c r="OEC36"/>
      <c r="OED36"/>
      <c r="OEE36"/>
      <c r="OEF36"/>
      <c r="OEG36"/>
      <c r="OEH36"/>
      <c r="OEI36"/>
      <c r="OEJ36"/>
      <c r="OEK36"/>
      <c r="OEL36"/>
      <c r="OEM36"/>
      <c r="OEN36"/>
      <c r="OEO36"/>
      <c r="OEP36"/>
      <c r="OEQ36"/>
      <c r="OER36"/>
      <c r="OES36"/>
      <c r="OET36"/>
      <c r="OEU36"/>
      <c r="OEV36"/>
      <c r="OEW36"/>
      <c r="OEX36"/>
      <c r="OEY36"/>
      <c r="OEZ36"/>
      <c r="OFA36"/>
      <c r="OFB36"/>
      <c r="OFC36"/>
      <c r="OFD36"/>
      <c r="OFE36"/>
      <c r="OFF36"/>
      <c r="OFG36"/>
      <c r="OFH36"/>
      <c r="OFI36"/>
      <c r="OFJ36"/>
      <c r="OFK36"/>
      <c r="OFL36"/>
      <c r="OFM36"/>
      <c r="OFN36"/>
      <c r="OFO36"/>
      <c r="OFP36"/>
      <c r="OFQ36"/>
      <c r="OFR36"/>
      <c r="OFS36"/>
      <c r="OFT36"/>
      <c r="OFU36"/>
      <c r="OFV36"/>
      <c r="OFW36"/>
      <c r="OFX36"/>
      <c r="OFY36"/>
      <c r="OFZ36"/>
      <c r="OGA36"/>
      <c r="OGB36"/>
      <c r="OGC36"/>
      <c r="OGD36"/>
      <c r="OGE36"/>
      <c r="OGF36"/>
      <c r="OGG36"/>
      <c r="OGH36"/>
      <c r="OGI36"/>
      <c r="OGJ36"/>
      <c r="OGK36"/>
      <c r="OGL36"/>
      <c r="OGM36"/>
      <c r="OGN36"/>
      <c r="OGO36"/>
      <c r="OGP36"/>
      <c r="OGQ36"/>
      <c r="OGR36"/>
      <c r="OGS36"/>
      <c r="OGT36"/>
      <c r="OGU36"/>
      <c r="OGV36"/>
      <c r="OGW36"/>
      <c r="OGX36"/>
      <c r="OGY36"/>
      <c r="OGZ36"/>
      <c r="OHA36"/>
      <c r="OHB36"/>
      <c r="OHC36"/>
      <c r="OHD36"/>
      <c r="OHE36"/>
      <c r="OHF36"/>
      <c r="OHG36"/>
      <c r="OHH36"/>
      <c r="OHI36"/>
      <c r="OHJ36"/>
      <c r="OHK36"/>
      <c r="OHL36"/>
      <c r="OHM36"/>
      <c r="OHN36"/>
      <c r="OHO36"/>
      <c r="OHP36"/>
      <c r="OHQ36"/>
      <c r="OHR36"/>
      <c r="OHS36"/>
      <c r="OHT36"/>
      <c r="OHU36"/>
      <c r="OHV36"/>
      <c r="OHW36"/>
      <c r="OHX36"/>
      <c r="OHY36"/>
      <c r="OHZ36"/>
      <c r="OIA36"/>
      <c r="OIB36"/>
      <c r="OIC36"/>
      <c r="OID36"/>
      <c r="OIE36"/>
      <c r="OIF36"/>
      <c r="OIG36"/>
      <c r="OIH36"/>
      <c r="OII36"/>
      <c r="OIJ36"/>
      <c r="OIK36"/>
      <c r="OIL36"/>
      <c r="OIM36"/>
      <c r="OIN36"/>
      <c r="OIO36"/>
      <c r="OIP36"/>
      <c r="OIQ36"/>
      <c r="OIR36"/>
      <c r="OIS36"/>
      <c r="OIT36"/>
      <c r="OIU36"/>
      <c r="OIV36"/>
      <c r="OIW36"/>
      <c r="OIX36"/>
      <c r="OIY36"/>
      <c r="OIZ36"/>
      <c r="OJA36"/>
      <c r="OJB36"/>
      <c r="OJC36"/>
      <c r="OJD36"/>
      <c r="OJE36"/>
      <c r="OJF36"/>
      <c r="OJG36"/>
      <c r="OJH36"/>
      <c r="OJI36"/>
      <c r="OJJ36"/>
      <c r="OJK36"/>
      <c r="OJL36"/>
      <c r="OJM36"/>
      <c r="OJN36"/>
      <c r="OJO36"/>
      <c r="OJP36"/>
      <c r="OJQ36"/>
      <c r="OJR36"/>
      <c r="OJS36"/>
      <c r="OJT36"/>
      <c r="OJU36"/>
      <c r="OJV36"/>
      <c r="OJW36"/>
      <c r="OJX36"/>
      <c r="OJY36"/>
      <c r="OJZ36"/>
      <c r="OKA36"/>
      <c r="OKB36"/>
      <c r="OKC36"/>
      <c r="OKD36"/>
      <c r="OKE36"/>
      <c r="OKF36"/>
      <c r="OKG36"/>
      <c r="OKH36"/>
      <c r="OKI36"/>
      <c r="OKJ36"/>
      <c r="OKK36"/>
      <c r="OKL36"/>
      <c r="OKM36"/>
      <c r="OKN36"/>
      <c r="OKO36"/>
      <c r="OKP36"/>
      <c r="OKQ36"/>
      <c r="OKR36"/>
      <c r="OKS36"/>
      <c r="OKT36"/>
      <c r="OKU36"/>
      <c r="OKV36"/>
      <c r="OKW36"/>
      <c r="OKX36"/>
      <c r="OKY36"/>
      <c r="OKZ36"/>
      <c r="OLA36"/>
      <c r="OLB36"/>
      <c r="OLC36"/>
      <c r="OLD36"/>
      <c r="OLE36"/>
      <c r="OLF36"/>
      <c r="OLG36"/>
      <c r="OLH36"/>
      <c r="OLI36"/>
      <c r="OLJ36"/>
      <c r="OLK36"/>
      <c r="OLL36"/>
      <c r="OLM36"/>
      <c r="OLN36"/>
      <c r="OLO36"/>
      <c r="OLP36"/>
      <c r="OLQ36"/>
      <c r="OLR36"/>
      <c r="OLS36"/>
      <c r="OLT36"/>
      <c r="OLU36"/>
      <c r="OLV36"/>
      <c r="OLW36"/>
      <c r="OLX36"/>
      <c r="OLY36"/>
      <c r="OLZ36"/>
      <c r="OMA36"/>
      <c r="OMB36"/>
      <c r="OMC36"/>
      <c r="OMD36"/>
      <c r="OME36"/>
      <c r="OMF36"/>
      <c r="OMG36"/>
      <c r="OMH36"/>
      <c r="OMI36"/>
      <c r="OMJ36"/>
      <c r="OMK36"/>
      <c r="OML36"/>
      <c r="OMM36"/>
      <c r="OMN36"/>
      <c r="OMO36"/>
      <c r="OMP36"/>
      <c r="OMQ36"/>
      <c r="OMR36"/>
      <c r="OMS36"/>
      <c r="OMT36"/>
      <c r="OMU36"/>
      <c r="OMV36"/>
      <c r="OMW36"/>
      <c r="OMX36"/>
      <c r="OMY36"/>
      <c r="OMZ36"/>
      <c r="ONA36"/>
      <c r="ONB36"/>
      <c r="ONC36"/>
      <c r="OND36"/>
      <c r="ONE36"/>
      <c r="ONF36"/>
      <c r="ONG36"/>
      <c r="ONH36"/>
      <c r="ONI36"/>
      <c r="ONJ36"/>
      <c r="ONK36"/>
      <c r="ONL36"/>
      <c r="ONM36"/>
      <c r="ONN36"/>
      <c r="ONO36"/>
      <c r="ONP36"/>
      <c r="ONQ36"/>
      <c r="ONR36"/>
      <c r="ONS36"/>
      <c r="ONT36"/>
      <c r="ONU36"/>
      <c r="ONV36"/>
      <c r="ONW36"/>
      <c r="ONX36"/>
      <c r="ONY36"/>
      <c r="ONZ36"/>
      <c r="OOA36"/>
      <c r="OOB36"/>
      <c r="OOC36"/>
      <c r="OOD36"/>
      <c r="OOE36"/>
      <c r="OOF36"/>
      <c r="OOG36"/>
      <c r="OOH36"/>
      <c r="OOI36"/>
      <c r="OOJ36"/>
      <c r="OOK36"/>
      <c r="OOL36"/>
      <c r="OOM36"/>
      <c r="OON36"/>
      <c r="OOO36"/>
      <c r="OOP36"/>
      <c r="OOQ36"/>
      <c r="OOR36"/>
      <c r="OOS36"/>
      <c r="OOT36"/>
      <c r="OOU36"/>
      <c r="OOV36"/>
      <c r="OOW36"/>
      <c r="OOX36"/>
      <c r="OOY36"/>
      <c r="OOZ36"/>
      <c r="OPA36"/>
      <c r="OPB36"/>
      <c r="OPC36"/>
      <c r="OPD36"/>
      <c r="OPE36"/>
      <c r="OPF36"/>
      <c r="OPG36"/>
      <c r="OPH36"/>
      <c r="OPI36"/>
      <c r="OPJ36"/>
      <c r="OPK36"/>
      <c r="OPL36"/>
      <c r="OPM36"/>
      <c r="OPN36"/>
      <c r="OPO36"/>
      <c r="OPP36"/>
      <c r="OPQ36"/>
      <c r="OPR36"/>
      <c r="OPS36"/>
      <c r="OPT36"/>
      <c r="OPU36"/>
      <c r="OPV36"/>
      <c r="OPW36"/>
      <c r="OPX36"/>
      <c r="OPY36"/>
      <c r="OPZ36"/>
      <c r="OQA36"/>
      <c r="OQB36"/>
      <c r="OQC36"/>
      <c r="OQD36"/>
      <c r="OQE36"/>
      <c r="OQF36"/>
      <c r="OQG36"/>
      <c r="OQH36"/>
      <c r="OQI36"/>
      <c r="OQJ36"/>
      <c r="OQK36"/>
      <c r="OQL36"/>
      <c r="OQM36"/>
      <c r="OQN36"/>
      <c r="OQO36"/>
      <c r="OQP36"/>
      <c r="OQQ36"/>
      <c r="OQR36"/>
      <c r="OQS36"/>
      <c r="OQT36"/>
      <c r="OQU36"/>
      <c r="OQV36"/>
      <c r="OQW36"/>
      <c r="OQX36"/>
      <c r="OQY36"/>
      <c r="OQZ36"/>
      <c r="ORA36"/>
      <c r="ORB36"/>
      <c r="ORC36"/>
      <c r="ORD36"/>
      <c r="ORE36"/>
      <c r="ORF36"/>
      <c r="ORG36"/>
      <c r="ORH36"/>
      <c r="ORI36"/>
      <c r="ORJ36"/>
      <c r="ORK36"/>
      <c r="ORL36"/>
      <c r="ORM36"/>
      <c r="ORN36"/>
      <c r="ORO36"/>
      <c r="ORP36"/>
      <c r="ORQ36"/>
      <c r="ORR36"/>
      <c r="ORS36"/>
      <c r="ORT36"/>
      <c r="ORU36"/>
      <c r="ORV36"/>
      <c r="ORW36"/>
      <c r="ORX36"/>
      <c r="ORY36"/>
      <c r="ORZ36"/>
      <c r="OSA36"/>
      <c r="OSB36"/>
      <c r="OSC36"/>
      <c r="OSD36"/>
      <c r="OSE36"/>
      <c r="OSF36"/>
      <c r="OSG36"/>
      <c r="OSH36"/>
      <c r="OSI36"/>
      <c r="OSJ36"/>
      <c r="OSK36"/>
      <c r="OSL36"/>
      <c r="OSM36"/>
      <c r="OSN36"/>
      <c r="OSO36"/>
      <c r="OSP36"/>
      <c r="OSQ36"/>
      <c r="OSR36"/>
      <c r="OSS36"/>
      <c r="OST36"/>
      <c r="OSU36"/>
      <c r="OSV36"/>
      <c r="OSW36"/>
      <c r="OSX36"/>
      <c r="OSY36"/>
      <c r="OSZ36"/>
      <c r="OTA36"/>
      <c r="OTB36"/>
      <c r="OTC36"/>
      <c r="OTD36"/>
      <c r="OTE36"/>
      <c r="OTF36"/>
      <c r="OTG36"/>
      <c r="OTH36"/>
      <c r="OTI36"/>
      <c r="OTJ36"/>
      <c r="OTK36"/>
      <c r="OTL36"/>
      <c r="OTM36"/>
      <c r="OTN36"/>
      <c r="OTO36"/>
      <c r="OTP36"/>
      <c r="OTQ36"/>
      <c r="OTR36"/>
      <c r="OTS36"/>
      <c r="OTT36"/>
      <c r="OTU36"/>
      <c r="OTV36"/>
      <c r="OTW36"/>
      <c r="OTX36"/>
      <c r="OTY36"/>
      <c r="OTZ36"/>
      <c r="OUA36"/>
      <c r="OUB36"/>
      <c r="OUC36"/>
      <c r="OUD36"/>
      <c r="OUE36"/>
      <c r="OUF36"/>
      <c r="OUG36"/>
      <c r="OUH36"/>
      <c r="OUI36"/>
      <c r="OUJ36"/>
      <c r="OUK36"/>
      <c r="OUL36"/>
      <c r="OUM36"/>
      <c r="OUN36"/>
      <c r="OUO36"/>
      <c r="OUP36"/>
      <c r="OUQ36"/>
      <c r="OUR36"/>
      <c r="OUS36"/>
      <c r="OUT36"/>
      <c r="OUU36"/>
      <c r="OUV36"/>
      <c r="OUW36"/>
      <c r="OUX36"/>
      <c r="OUY36"/>
      <c r="OUZ36"/>
      <c r="OVA36"/>
      <c r="OVB36"/>
      <c r="OVC36"/>
      <c r="OVD36"/>
      <c r="OVE36"/>
      <c r="OVF36"/>
      <c r="OVG36"/>
      <c r="OVH36"/>
      <c r="OVI36"/>
      <c r="OVJ36"/>
      <c r="OVK36"/>
      <c r="OVL36"/>
      <c r="OVM36"/>
      <c r="OVN36"/>
      <c r="OVO36"/>
      <c r="OVP36"/>
      <c r="OVQ36"/>
      <c r="OVR36"/>
      <c r="OVS36"/>
      <c r="OVT36"/>
      <c r="OVU36"/>
      <c r="OVV36"/>
      <c r="OVW36"/>
      <c r="OVX36"/>
      <c r="OVY36"/>
      <c r="OVZ36"/>
      <c r="OWA36"/>
      <c r="OWB36"/>
      <c r="OWC36"/>
      <c r="OWD36"/>
      <c r="OWE36"/>
      <c r="OWF36"/>
      <c r="OWG36"/>
      <c r="OWH36"/>
      <c r="OWI36"/>
      <c r="OWJ36"/>
      <c r="OWK36"/>
      <c r="OWL36"/>
      <c r="OWM36"/>
      <c r="OWN36"/>
      <c r="OWO36"/>
      <c r="OWP36"/>
      <c r="OWQ36"/>
      <c r="OWR36"/>
      <c r="OWS36"/>
      <c r="OWT36"/>
      <c r="OWU36"/>
      <c r="OWV36"/>
      <c r="OWW36"/>
      <c r="OWX36"/>
      <c r="OWY36"/>
      <c r="OWZ36"/>
      <c r="OXA36"/>
      <c r="OXB36"/>
      <c r="OXC36"/>
      <c r="OXD36"/>
      <c r="OXE36"/>
      <c r="OXF36"/>
      <c r="OXG36"/>
      <c r="OXH36"/>
      <c r="OXI36"/>
      <c r="OXJ36"/>
      <c r="OXK36"/>
      <c r="OXL36"/>
      <c r="OXM36"/>
      <c r="OXN36"/>
      <c r="OXO36"/>
      <c r="OXP36"/>
      <c r="OXQ36"/>
      <c r="OXR36"/>
      <c r="OXS36"/>
      <c r="OXT36"/>
      <c r="OXU36"/>
      <c r="OXV36"/>
      <c r="OXW36"/>
      <c r="OXX36"/>
      <c r="OXY36"/>
      <c r="OXZ36"/>
      <c r="OYA36"/>
      <c r="OYB36"/>
      <c r="OYC36"/>
      <c r="OYD36"/>
      <c r="OYE36"/>
      <c r="OYF36"/>
      <c r="OYG36"/>
      <c r="OYH36"/>
      <c r="OYI36"/>
      <c r="OYJ36"/>
      <c r="OYK36"/>
      <c r="OYL36"/>
      <c r="OYM36"/>
      <c r="OYN36"/>
      <c r="OYO36"/>
      <c r="OYP36"/>
      <c r="OYQ36"/>
      <c r="OYR36"/>
      <c r="OYS36"/>
      <c r="OYT36"/>
      <c r="OYU36"/>
      <c r="OYV36"/>
      <c r="OYW36"/>
      <c r="OYX36"/>
      <c r="OYY36"/>
      <c r="OYZ36"/>
      <c r="OZA36"/>
      <c r="OZB36"/>
      <c r="OZC36"/>
      <c r="OZD36"/>
      <c r="OZE36"/>
      <c r="OZF36"/>
      <c r="OZG36"/>
      <c r="OZH36"/>
      <c r="OZI36"/>
      <c r="OZJ36"/>
      <c r="OZK36"/>
      <c r="OZL36"/>
      <c r="OZM36"/>
      <c r="OZN36"/>
      <c r="OZO36"/>
      <c r="OZP36"/>
      <c r="OZQ36"/>
      <c r="OZR36"/>
      <c r="OZS36"/>
      <c r="OZT36"/>
      <c r="OZU36"/>
      <c r="OZV36"/>
      <c r="OZW36"/>
      <c r="OZX36"/>
      <c r="OZY36"/>
      <c r="OZZ36"/>
      <c r="PAA36"/>
      <c r="PAB36"/>
      <c r="PAC36"/>
      <c r="PAD36"/>
      <c r="PAE36"/>
      <c r="PAF36"/>
      <c r="PAG36"/>
      <c r="PAH36"/>
      <c r="PAI36"/>
      <c r="PAJ36"/>
      <c r="PAK36"/>
      <c r="PAL36"/>
      <c r="PAM36"/>
      <c r="PAN36"/>
      <c r="PAO36"/>
      <c r="PAP36"/>
      <c r="PAQ36"/>
      <c r="PAR36"/>
      <c r="PAS36"/>
      <c r="PAT36"/>
      <c r="PAU36"/>
      <c r="PAV36"/>
      <c r="PAW36"/>
      <c r="PAX36"/>
      <c r="PAY36"/>
      <c r="PAZ36"/>
      <c r="PBA36"/>
      <c r="PBB36"/>
      <c r="PBC36"/>
      <c r="PBD36"/>
      <c r="PBE36"/>
      <c r="PBF36"/>
      <c r="PBG36"/>
      <c r="PBH36"/>
      <c r="PBI36"/>
      <c r="PBJ36"/>
      <c r="PBK36"/>
      <c r="PBL36"/>
      <c r="PBM36"/>
      <c r="PBN36"/>
      <c r="PBO36"/>
      <c r="PBP36"/>
      <c r="PBQ36"/>
      <c r="PBR36"/>
      <c r="PBS36"/>
      <c r="PBT36"/>
      <c r="PBU36"/>
      <c r="PBV36"/>
      <c r="PBW36"/>
      <c r="PBX36"/>
      <c r="PBY36"/>
      <c r="PBZ36"/>
      <c r="PCA36"/>
      <c r="PCB36"/>
      <c r="PCC36"/>
      <c r="PCD36"/>
      <c r="PCE36"/>
      <c r="PCF36"/>
      <c r="PCG36"/>
      <c r="PCH36"/>
      <c r="PCI36"/>
      <c r="PCJ36"/>
      <c r="PCK36"/>
      <c r="PCL36"/>
      <c r="PCM36"/>
      <c r="PCN36"/>
      <c r="PCO36"/>
      <c r="PCP36"/>
      <c r="PCQ36"/>
      <c r="PCR36"/>
      <c r="PCS36"/>
      <c r="PCT36"/>
      <c r="PCU36"/>
      <c r="PCV36"/>
      <c r="PCW36"/>
      <c r="PCX36"/>
      <c r="PCY36"/>
      <c r="PCZ36"/>
      <c r="PDA36"/>
      <c r="PDB36"/>
      <c r="PDC36"/>
      <c r="PDD36"/>
      <c r="PDE36"/>
      <c r="PDF36"/>
      <c r="PDG36"/>
      <c r="PDH36"/>
      <c r="PDI36"/>
      <c r="PDJ36"/>
      <c r="PDK36"/>
      <c r="PDL36"/>
      <c r="PDM36"/>
      <c r="PDN36"/>
      <c r="PDO36"/>
      <c r="PDP36"/>
      <c r="PDQ36"/>
      <c r="PDR36"/>
      <c r="PDS36"/>
      <c r="PDT36"/>
      <c r="PDU36"/>
      <c r="PDV36"/>
      <c r="PDW36"/>
      <c r="PDX36"/>
      <c r="PDY36"/>
      <c r="PDZ36"/>
      <c r="PEA36"/>
      <c r="PEB36"/>
      <c r="PEC36"/>
      <c r="PED36"/>
      <c r="PEE36"/>
      <c r="PEF36"/>
      <c r="PEG36"/>
      <c r="PEH36"/>
      <c r="PEI36"/>
      <c r="PEJ36"/>
      <c r="PEK36"/>
      <c r="PEL36"/>
      <c r="PEM36"/>
      <c r="PEN36"/>
      <c r="PEO36"/>
      <c r="PEP36"/>
      <c r="PEQ36"/>
      <c r="PER36"/>
      <c r="PES36"/>
      <c r="PET36"/>
      <c r="PEU36"/>
      <c r="PEV36"/>
      <c r="PEW36"/>
      <c r="PEX36"/>
      <c r="PEY36"/>
      <c r="PEZ36"/>
      <c r="PFA36"/>
      <c r="PFB36"/>
      <c r="PFC36"/>
      <c r="PFD36"/>
      <c r="PFE36"/>
      <c r="PFF36"/>
      <c r="PFG36"/>
      <c r="PFH36"/>
      <c r="PFI36"/>
      <c r="PFJ36"/>
      <c r="PFK36"/>
      <c r="PFL36"/>
      <c r="PFM36"/>
      <c r="PFN36"/>
      <c r="PFO36"/>
      <c r="PFP36"/>
      <c r="PFQ36"/>
      <c r="PFR36"/>
      <c r="PFS36"/>
      <c r="PFT36"/>
      <c r="PFU36"/>
      <c r="PFV36"/>
      <c r="PFW36"/>
      <c r="PFX36"/>
      <c r="PFY36"/>
      <c r="PFZ36"/>
      <c r="PGA36"/>
      <c r="PGB36"/>
      <c r="PGC36"/>
      <c r="PGD36"/>
      <c r="PGE36"/>
      <c r="PGF36"/>
      <c r="PGG36"/>
      <c r="PGH36"/>
      <c r="PGI36"/>
      <c r="PGJ36"/>
      <c r="PGK36"/>
      <c r="PGL36"/>
      <c r="PGM36"/>
      <c r="PGN36"/>
      <c r="PGO36"/>
      <c r="PGP36"/>
      <c r="PGQ36"/>
      <c r="PGR36"/>
      <c r="PGS36"/>
      <c r="PGT36"/>
      <c r="PGU36"/>
      <c r="PGV36"/>
      <c r="PGW36"/>
      <c r="PGX36"/>
      <c r="PGY36"/>
      <c r="PGZ36"/>
      <c r="PHA36"/>
      <c r="PHB36"/>
      <c r="PHC36"/>
      <c r="PHD36"/>
      <c r="PHE36"/>
      <c r="PHF36"/>
      <c r="PHG36"/>
      <c r="PHH36"/>
      <c r="PHI36"/>
      <c r="PHJ36"/>
      <c r="PHK36"/>
      <c r="PHL36"/>
      <c r="PHM36"/>
      <c r="PHN36"/>
      <c r="PHO36"/>
      <c r="PHP36"/>
      <c r="PHQ36"/>
      <c r="PHR36"/>
      <c r="PHS36"/>
      <c r="PHT36"/>
      <c r="PHU36"/>
      <c r="PHV36"/>
      <c r="PHW36"/>
      <c r="PHX36"/>
      <c r="PHY36"/>
      <c r="PHZ36"/>
      <c r="PIA36"/>
      <c r="PIB36"/>
      <c r="PIC36"/>
      <c r="PID36"/>
      <c r="PIE36"/>
      <c r="PIF36"/>
      <c r="PIG36"/>
      <c r="PIH36"/>
      <c r="PII36"/>
      <c r="PIJ36"/>
      <c r="PIK36"/>
      <c r="PIL36"/>
      <c r="PIM36"/>
      <c r="PIN36"/>
      <c r="PIO36"/>
      <c r="PIP36"/>
      <c r="PIQ36"/>
      <c r="PIR36"/>
      <c r="PIS36"/>
      <c r="PIT36"/>
      <c r="PIU36"/>
      <c r="PIV36"/>
      <c r="PIW36"/>
      <c r="PIX36"/>
      <c r="PIY36"/>
      <c r="PIZ36"/>
      <c r="PJA36"/>
      <c r="PJB36"/>
      <c r="PJC36"/>
      <c r="PJD36"/>
      <c r="PJE36"/>
      <c r="PJF36"/>
      <c r="PJG36"/>
      <c r="PJH36"/>
      <c r="PJI36"/>
      <c r="PJJ36"/>
      <c r="PJK36"/>
      <c r="PJL36"/>
      <c r="PJM36"/>
      <c r="PJN36"/>
      <c r="PJO36"/>
      <c r="PJP36"/>
      <c r="PJQ36"/>
      <c r="PJR36"/>
      <c r="PJS36"/>
      <c r="PJT36"/>
      <c r="PJU36"/>
      <c r="PJV36"/>
      <c r="PJW36"/>
      <c r="PJX36"/>
      <c r="PJY36"/>
      <c r="PJZ36"/>
      <c r="PKA36"/>
      <c r="PKB36"/>
      <c r="PKC36"/>
      <c r="PKD36"/>
      <c r="PKE36"/>
      <c r="PKF36"/>
      <c r="PKG36"/>
      <c r="PKH36"/>
      <c r="PKI36"/>
      <c r="PKJ36"/>
      <c r="PKK36"/>
      <c r="PKL36"/>
      <c r="PKM36"/>
      <c r="PKN36"/>
      <c r="PKO36"/>
      <c r="PKP36"/>
      <c r="PKQ36"/>
      <c r="PKR36"/>
      <c r="PKS36"/>
      <c r="PKT36"/>
      <c r="PKU36"/>
      <c r="PKV36"/>
      <c r="PKW36"/>
      <c r="PKX36"/>
      <c r="PKY36"/>
      <c r="PKZ36"/>
      <c r="PLA36"/>
      <c r="PLB36"/>
      <c r="PLC36"/>
      <c r="PLD36"/>
      <c r="PLE36"/>
      <c r="PLF36"/>
      <c r="PLG36"/>
      <c r="PLH36"/>
      <c r="PLI36"/>
      <c r="PLJ36"/>
      <c r="PLK36"/>
      <c r="PLL36"/>
      <c r="PLM36"/>
      <c r="PLN36"/>
      <c r="PLO36"/>
      <c r="PLP36"/>
      <c r="PLQ36"/>
      <c r="PLR36"/>
      <c r="PLS36"/>
      <c r="PLT36"/>
      <c r="PLU36"/>
      <c r="PLV36"/>
      <c r="PLW36"/>
      <c r="PLX36"/>
      <c r="PLY36"/>
      <c r="PLZ36"/>
      <c r="PMA36"/>
      <c r="PMB36"/>
      <c r="PMC36"/>
      <c r="PMD36"/>
      <c r="PME36"/>
      <c r="PMF36"/>
      <c r="PMG36"/>
      <c r="PMH36"/>
      <c r="PMI36"/>
      <c r="PMJ36"/>
      <c r="PMK36"/>
      <c r="PML36"/>
      <c r="PMM36"/>
      <c r="PMN36"/>
      <c r="PMO36"/>
      <c r="PMP36"/>
      <c r="PMQ36"/>
      <c r="PMR36"/>
      <c r="PMS36"/>
      <c r="PMT36"/>
      <c r="PMU36"/>
      <c r="PMV36"/>
      <c r="PMW36"/>
      <c r="PMX36"/>
      <c r="PMY36"/>
      <c r="PMZ36"/>
      <c r="PNA36"/>
      <c r="PNB36"/>
      <c r="PNC36"/>
      <c r="PND36"/>
      <c r="PNE36"/>
      <c r="PNF36"/>
      <c r="PNG36"/>
      <c r="PNH36"/>
      <c r="PNI36"/>
      <c r="PNJ36"/>
      <c r="PNK36"/>
      <c r="PNL36"/>
      <c r="PNM36"/>
      <c r="PNN36"/>
      <c r="PNO36"/>
      <c r="PNP36"/>
      <c r="PNQ36"/>
      <c r="PNR36"/>
      <c r="PNS36"/>
      <c r="PNT36"/>
      <c r="PNU36"/>
      <c r="PNV36"/>
      <c r="PNW36"/>
      <c r="PNX36"/>
      <c r="PNY36"/>
      <c r="PNZ36"/>
      <c r="POA36"/>
      <c r="POB36"/>
      <c r="POC36"/>
      <c r="POD36"/>
      <c r="POE36"/>
      <c r="POF36"/>
      <c r="POG36"/>
      <c r="POH36"/>
      <c r="POI36"/>
      <c r="POJ36"/>
      <c r="POK36"/>
      <c r="POL36"/>
      <c r="POM36"/>
      <c r="PON36"/>
      <c r="POO36"/>
      <c r="POP36"/>
      <c r="POQ36"/>
      <c r="POR36"/>
      <c r="POS36"/>
      <c r="POT36"/>
      <c r="POU36"/>
      <c r="POV36"/>
      <c r="POW36"/>
      <c r="POX36"/>
      <c r="POY36"/>
      <c r="POZ36"/>
      <c r="PPA36"/>
      <c r="PPB36"/>
      <c r="PPC36"/>
      <c r="PPD36"/>
      <c r="PPE36"/>
      <c r="PPF36"/>
      <c r="PPG36"/>
      <c r="PPH36"/>
      <c r="PPI36"/>
      <c r="PPJ36"/>
      <c r="PPK36"/>
      <c r="PPL36"/>
      <c r="PPM36"/>
      <c r="PPN36"/>
      <c r="PPO36"/>
      <c r="PPP36"/>
      <c r="PPQ36"/>
      <c r="PPR36"/>
      <c r="PPS36"/>
      <c r="PPT36"/>
      <c r="PPU36"/>
      <c r="PPV36"/>
      <c r="PPW36"/>
      <c r="PPX36"/>
      <c r="PPY36"/>
      <c r="PPZ36"/>
      <c r="PQA36"/>
      <c r="PQB36"/>
      <c r="PQC36"/>
      <c r="PQD36"/>
      <c r="PQE36"/>
      <c r="PQF36"/>
      <c r="PQG36"/>
      <c r="PQH36"/>
      <c r="PQI36"/>
      <c r="PQJ36"/>
      <c r="PQK36"/>
      <c r="PQL36"/>
      <c r="PQM36"/>
      <c r="PQN36"/>
      <c r="PQO36"/>
      <c r="PQP36"/>
      <c r="PQQ36"/>
      <c r="PQR36"/>
      <c r="PQS36"/>
      <c r="PQT36"/>
      <c r="PQU36"/>
      <c r="PQV36"/>
      <c r="PQW36"/>
      <c r="PQX36"/>
      <c r="PQY36"/>
      <c r="PQZ36"/>
      <c r="PRA36"/>
      <c r="PRB36"/>
      <c r="PRC36"/>
      <c r="PRD36"/>
      <c r="PRE36"/>
      <c r="PRF36"/>
      <c r="PRG36"/>
      <c r="PRH36"/>
      <c r="PRI36"/>
      <c r="PRJ36"/>
      <c r="PRK36"/>
      <c r="PRL36"/>
      <c r="PRM36"/>
      <c r="PRN36"/>
      <c r="PRO36"/>
      <c r="PRP36"/>
      <c r="PRQ36"/>
      <c r="PRR36"/>
      <c r="PRS36"/>
      <c r="PRT36"/>
      <c r="PRU36"/>
      <c r="PRV36"/>
      <c r="PRW36"/>
      <c r="PRX36"/>
      <c r="PRY36"/>
      <c r="PRZ36"/>
      <c r="PSA36"/>
      <c r="PSB36"/>
      <c r="PSC36"/>
      <c r="PSD36"/>
      <c r="PSE36"/>
      <c r="PSF36"/>
      <c r="PSG36"/>
      <c r="PSH36"/>
      <c r="PSI36"/>
      <c r="PSJ36"/>
      <c r="PSK36"/>
      <c r="PSL36"/>
      <c r="PSM36"/>
      <c r="PSN36"/>
      <c r="PSO36"/>
      <c r="PSP36"/>
      <c r="PSQ36"/>
      <c r="PSR36"/>
      <c r="PSS36"/>
      <c r="PST36"/>
      <c r="PSU36"/>
      <c r="PSV36"/>
      <c r="PSW36"/>
      <c r="PSX36"/>
      <c r="PSY36"/>
      <c r="PSZ36"/>
      <c r="PTA36"/>
      <c r="PTB36"/>
      <c r="PTC36"/>
      <c r="PTD36"/>
      <c r="PTE36"/>
      <c r="PTF36"/>
      <c r="PTG36"/>
      <c r="PTH36"/>
      <c r="PTI36"/>
      <c r="PTJ36"/>
      <c r="PTK36"/>
      <c r="PTL36"/>
      <c r="PTM36"/>
      <c r="PTN36"/>
      <c r="PTO36"/>
      <c r="PTP36"/>
      <c r="PTQ36"/>
      <c r="PTR36"/>
      <c r="PTS36"/>
      <c r="PTT36"/>
      <c r="PTU36"/>
      <c r="PTV36"/>
      <c r="PTW36"/>
      <c r="PTX36"/>
      <c r="PTY36"/>
      <c r="PTZ36"/>
      <c r="PUA36"/>
      <c r="PUB36"/>
      <c r="PUC36"/>
      <c r="PUD36"/>
      <c r="PUE36"/>
      <c r="PUF36"/>
      <c r="PUG36"/>
      <c r="PUH36"/>
      <c r="PUI36"/>
      <c r="PUJ36"/>
      <c r="PUK36"/>
      <c r="PUL36"/>
      <c r="PUM36"/>
      <c r="PUN36"/>
      <c r="PUO36"/>
      <c r="PUP36"/>
      <c r="PUQ36"/>
      <c r="PUR36"/>
      <c r="PUS36"/>
      <c r="PUT36"/>
      <c r="PUU36"/>
      <c r="PUV36"/>
      <c r="PUW36"/>
      <c r="PUX36"/>
      <c r="PUY36"/>
      <c r="PUZ36"/>
      <c r="PVA36"/>
      <c r="PVB36"/>
      <c r="PVC36"/>
      <c r="PVD36"/>
      <c r="PVE36"/>
      <c r="PVF36"/>
      <c r="PVG36"/>
      <c r="PVH36"/>
      <c r="PVI36"/>
      <c r="PVJ36"/>
      <c r="PVK36"/>
      <c r="PVL36"/>
      <c r="PVM36"/>
      <c r="PVN36"/>
      <c r="PVO36"/>
      <c r="PVP36"/>
      <c r="PVQ36"/>
      <c r="PVR36"/>
      <c r="PVS36"/>
      <c r="PVT36"/>
      <c r="PVU36"/>
      <c r="PVV36"/>
      <c r="PVW36"/>
      <c r="PVX36"/>
      <c r="PVY36"/>
      <c r="PVZ36"/>
      <c r="PWA36"/>
      <c r="PWB36"/>
      <c r="PWC36"/>
      <c r="PWD36"/>
      <c r="PWE36"/>
      <c r="PWF36"/>
      <c r="PWG36"/>
      <c r="PWH36"/>
      <c r="PWI36"/>
      <c r="PWJ36"/>
      <c r="PWK36"/>
      <c r="PWL36"/>
      <c r="PWM36"/>
      <c r="PWN36"/>
      <c r="PWO36"/>
      <c r="PWP36"/>
      <c r="PWQ36"/>
      <c r="PWR36"/>
      <c r="PWS36"/>
      <c r="PWT36"/>
      <c r="PWU36"/>
      <c r="PWV36"/>
      <c r="PWW36"/>
      <c r="PWX36"/>
      <c r="PWY36"/>
      <c r="PWZ36"/>
      <c r="PXA36"/>
      <c r="PXB36"/>
      <c r="PXC36"/>
      <c r="PXD36"/>
      <c r="PXE36"/>
      <c r="PXF36"/>
      <c r="PXG36"/>
      <c r="PXH36"/>
      <c r="PXI36"/>
      <c r="PXJ36"/>
      <c r="PXK36"/>
      <c r="PXL36"/>
      <c r="PXM36"/>
      <c r="PXN36"/>
      <c r="PXO36"/>
      <c r="PXP36"/>
      <c r="PXQ36"/>
      <c r="PXR36"/>
      <c r="PXS36"/>
      <c r="PXT36"/>
      <c r="PXU36"/>
      <c r="PXV36"/>
      <c r="PXW36"/>
      <c r="PXX36"/>
      <c r="PXY36"/>
      <c r="PXZ36"/>
      <c r="PYA36"/>
      <c r="PYB36"/>
      <c r="PYC36"/>
      <c r="PYD36"/>
      <c r="PYE36"/>
      <c r="PYF36"/>
      <c r="PYG36"/>
      <c r="PYH36"/>
      <c r="PYI36"/>
      <c r="PYJ36"/>
      <c r="PYK36"/>
      <c r="PYL36"/>
      <c r="PYM36"/>
      <c r="PYN36"/>
      <c r="PYO36"/>
      <c r="PYP36"/>
      <c r="PYQ36"/>
      <c r="PYR36"/>
      <c r="PYS36"/>
      <c r="PYT36"/>
      <c r="PYU36"/>
      <c r="PYV36"/>
      <c r="PYW36"/>
      <c r="PYX36"/>
      <c r="PYY36"/>
      <c r="PYZ36"/>
      <c r="PZA36"/>
      <c r="PZB36"/>
      <c r="PZC36"/>
      <c r="PZD36"/>
      <c r="PZE36"/>
      <c r="PZF36"/>
      <c r="PZG36"/>
      <c r="PZH36"/>
      <c r="PZI36"/>
      <c r="PZJ36"/>
      <c r="PZK36"/>
      <c r="PZL36"/>
      <c r="PZM36"/>
      <c r="PZN36"/>
      <c r="PZO36"/>
      <c r="PZP36"/>
      <c r="PZQ36"/>
      <c r="PZR36"/>
      <c r="PZS36"/>
      <c r="PZT36"/>
      <c r="PZU36"/>
      <c r="PZV36"/>
      <c r="PZW36"/>
      <c r="PZX36"/>
      <c r="PZY36"/>
      <c r="PZZ36"/>
      <c r="QAA36"/>
      <c r="QAB36"/>
      <c r="QAC36"/>
      <c r="QAD36"/>
      <c r="QAE36"/>
      <c r="QAF36"/>
      <c r="QAG36"/>
      <c r="QAH36"/>
      <c r="QAI36"/>
      <c r="QAJ36"/>
      <c r="QAK36"/>
      <c r="QAL36"/>
      <c r="QAM36"/>
      <c r="QAN36"/>
      <c r="QAO36"/>
      <c r="QAP36"/>
      <c r="QAQ36"/>
      <c r="QAR36"/>
      <c r="QAS36"/>
      <c r="QAT36"/>
      <c r="QAU36"/>
      <c r="QAV36"/>
      <c r="QAW36"/>
      <c r="QAX36"/>
      <c r="QAY36"/>
      <c r="QAZ36"/>
      <c r="QBA36"/>
      <c r="QBB36"/>
      <c r="QBC36"/>
      <c r="QBD36"/>
      <c r="QBE36"/>
      <c r="QBF36"/>
      <c r="QBG36"/>
      <c r="QBH36"/>
      <c r="QBI36"/>
      <c r="QBJ36"/>
      <c r="QBK36"/>
      <c r="QBL36"/>
      <c r="QBM36"/>
      <c r="QBN36"/>
      <c r="QBO36"/>
      <c r="QBP36"/>
      <c r="QBQ36"/>
      <c r="QBR36"/>
      <c r="QBS36"/>
      <c r="QBT36"/>
      <c r="QBU36"/>
      <c r="QBV36"/>
      <c r="QBW36"/>
      <c r="QBX36"/>
      <c r="QBY36"/>
      <c r="QBZ36"/>
      <c r="QCA36"/>
      <c r="QCB36"/>
      <c r="QCC36"/>
      <c r="QCD36"/>
      <c r="QCE36"/>
      <c r="QCF36"/>
      <c r="QCG36"/>
      <c r="QCH36"/>
      <c r="QCI36"/>
      <c r="QCJ36"/>
      <c r="QCK36"/>
      <c r="QCL36"/>
      <c r="QCM36"/>
      <c r="QCN36"/>
      <c r="QCO36"/>
      <c r="QCP36"/>
      <c r="QCQ36"/>
      <c r="QCR36"/>
      <c r="QCS36"/>
      <c r="QCT36"/>
      <c r="QCU36"/>
      <c r="QCV36"/>
      <c r="QCW36"/>
      <c r="QCX36"/>
      <c r="QCY36"/>
      <c r="QCZ36"/>
      <c r="QDA36"/>
      <c r="QDB36"/>
      <c r="QDC36"/>
      <c r="QDD36"/>
      <c r="QDE36"/>
      <c r="QDF36"/>
      <c r="QDG36"/>
      <c r="QDH36"/>
      <c r="QDI36"/>
      <c r="QDJ36"/>
      <c r="QDK36"/>
      <c r="QDL36"/>
      <c r="QDM36"/>
      <c r="QDN36"/>
      <c r="QDO36"/>
      <c r="QDP36"/>
      <c r="QDQ36"/>
      <c r="QDR36"/>
      <c r="QDS36"/>
      <c r="QDT36"/>
      <c r="QDU36"/>
      <c r="QDV36"/>
      <c r="QDW36"/>
      <c r="QDX36"/>
      <c r="QDY36"/>
      <c r="QDZ36"/>
      <c r="QEA36"/>
      <c r="QEB36"/>
      <c r="QEC36"/>
      <c r="QED36"/>
      <c r="QEE36"/>
      <c r="QEF36"/>
      <c r="QEG36"/>
      <c r="QEH36"/>
      <c r="QEI36"/>
      <c r="QEJ36"/>
      <c r="QEK36"/>
      <c r="QEL36"/>
      <c r="QEM36"/>
      <c r="QEN36"/>
      <c r="QEO36"/>
      <c r="QEP36"/>
      <c r="QEQ36"/>
      <c r="QER36"/>
      <c r="QES36"/>
      <c r="QET36"/>
      <c r="QEU36"/>
      <c r="QEV36"/>
      <c r="QEW36"/>
      <c r="QEX36"/>
      <c r="QEY36"/>
      <c r="QEZ36"/>
      <c r="QFA36"/>
      <c r="QFB36"/>
      <c r="QFC36"/>
      <c r="QFD36"/>
      <c r="QFE36"/>
      <c r="QFF36"/>
      <c r="QFG36"/>
      <c r="QFH36"/>
      <c r="QFI36"/>
      <c r="QFJ36"/>
      <c r="QFK36"/>
      <c r="QFL36"/>
      <c r="QFM36"/>
      <c r="QFN36"/>
      <c r="QFO36"/>
      <c r="QFP36"/>
      <c r="QFQ36"/>
      <c r="QFR36"/>
      <c r="QFS36"/>
      <c r="QFT36"/>
      <c r="QFU36"/>
      <c r="QFV36"/>
      <c r="QFW36"/>
      <c r="QFX36"/>
      <c r="QFY36"/>
      <c r="QFZ36"/>
      <c r="QGA36"/>
      <c r="QGB36"/>
      <c r="QGC36"/>
      <c r="QGD36"/>
      <c r="QGE36"/>
      <c r="QGF36"/>
      <c r="QGG36"/>
      <c r="QGH36"/>
      <c r="QGI36"/>
      <c r="QGJ36"/>
      <c r="QGK36"/>
      <c r="QGL36"/>
      <c r="QGM36"/>
      <c r="QGN36"/>
      <c r="QGO36"/>
      <c r="QGP36"/>
      <c r="QGQ36"/>
      <c r="QGR36"/>
      <c r="QGS36"/>
      <c r="QGT36"/>
      <c r="QGU36"/>
      <c r="QGV36"/>
      <c r="QGW36"/>
      <c r="QGX36"/>
      <c r="QGY36"/>
      <c r="QGZ36"/>
      <c r="QHA36"/>
      <c r="QHB36"/>
      <c r="QHC36"/>
      <c r="QHD36"/>
      <c r="QHE36"/>
      <c r="QHF36"/>
      <c r="QHG36"/>
      <c r="QHH36"/>
      <c r="QHI36"/>
      <c r="QHJ36"/>
      <c r="QHK36"/>
      <c r="QHL36"/>
      <c r="QHM36"/>
      <c r="QHN36"/>
      <c r="QHO36"/>
      <c r="QHP36"/>
      <c r="QHQ36"/>
      <c r="QHR36"/>
      <c r="QHS36"/>
      <c r="QHT36"/>
      <c r="QHU36"/>
      <c r="QHV36"/>
      <c r="QHW36"/>
      <c r="QHX36"/>
      <c r="QHY36"/>
      <c r="QHZ36"/>
      <c r="QIA36"/>
      <c r="QIB36"/>
      <c r="QIC36"/>
      <c r="QID36"/>
      <c r="QIE36"/>
      <c r="QIF36"/>
      <c r="QIG36"/>
      <c r="QIH36"/>
      <c r="QII36"/>
      <c r="QIJ36"/>
      <c r="QIK36"/>
      <c r="QIL36"/>
      <c r="QIM36"/>
      <c r="QIN36"/>
      <c r="QIO36"/>
      <c r="QIP36"/>
      <c r="QIQ36"/>
      <c r="QIR36"/>
      <c r="QIS36"/>
      <c r="QIT36"/>
      <c r="QIU36"/>
      <c r="QIV36"/>
      <c r="QIW36"/>
      <c r="QIX36"/>
      <c r="QIY36"/>
      <c r="QIZ36"/>
      <c r="QJA36"/>
      <c r="QJB36"/>
      <c r="QJC36"/>
      <c r="QJD36"/>
      <c r="QJE36"/>
      <c r="QJF36"/>
      <c r="QJG36"/>
      <c r="QJH36"/>
      <c r="QJI36"/>
      <c r="QJJ36"/>
      <c r="QJK36"/>
      <c r="QJL36"/>
      <c r="QJM36"/>
      <c r="QJN36"/>
      <c r="QJO36"/>
      <c r="QJP36"/>
      <c r="QJQ36"/>
      <c r="QJR36"/>
      <c r="QJS36"/>
      <c r="QJT36"/>
      <c r="QJU36"/>
      <c r="QJV36"/>
      <c r="QJW36"/>
      <c r="QJX36"/>
      <c r="QJY36"/>
      <c r="QJZ36"/>
      <c r="QKA36"/>
      <c r="QKB36"/>
      <c r="QKC36"/>
      <c r="QKD36"/>
      <c r="QKE36"/>
      <c r="QKF36"/>
      <c r="QKG36"/>
      <c r="QKH36"/>
      <c r="QKI36"/>
      <c r="QKJ36"/>
      <c r="QKK36"/>
      <c r="QKL36"/>
      <c r="QKM36"/>
      <c r="QKN36"/>
      <c r="QKO36"/>
      <c r="QKP36"/>
      <c r="QKQ36"/>
      <c r="QKR36"/>
      <c r="QKS36"/>
      <c r="QKT36"/>
      <c r="QKU36"/>
      <c r="QKV36"/>
      <c r="QKW36"/>
      <c r="QKX36"/>
      <c r="QKY36"/>
      <c r="QKZ36"/>
      <c r="QLA36"/>
      <c r="QLB36"/>
      <c r="QLC36"/>
      <c r="QLD36"/>
      <c r="QLE36"/>
      <c r="QLF36"/>
      <c r="QLG36"/>
      <c r="QLH36"/>
      <c r="QLI36"/>
      <c r="QLJ36"/>
      <c r="QLK36"/>
      <c r="QLL36"/>
      <c r="QLM36"/>
      <c r="QLN36"/>
      <c r="QLO36"/>
      <c r="QLP36"/>
      <c r="QLQ36"/>
      <c r="QLR36"/>
      <c r="QLS36"/>
      <c r="QLT36"/>
      <c r="QLU36"/>
      <c r="QLV36"/>
      <c r="QLW36"/>
      <c r="QLX36"/>
      <c r="QLY36"/>
      <c r="QLZ36"/>
      <c r="QMA36"/>
      <c r="QMB36"/>
      <c r="QMC36"/>
      <c r="QMD36"/>
      <c r="QME36"/>
      <c r="QMF36"/>
      <c r="QMG36"/>
      <c r="QMH36"/>
      <c r="QMI36"/>
      <c r="QMJ36"/>
      <c r="QMK36"/>
      <c r="QML36"/>
      <c r="QMM36"/>
      <c r="QMN36"/>
      <c r="QMO36"/>
      <c r="QMP36"/>
      <c r="QMQ36"/>
      <c r="QMR36"/>
      <c r="QMS36"/>
      <c r="QMT36"/>
      <c r="QMU36"/>
      <c r="QMV36"/>
      <c r="QMW36"/>
      <c r="QMX36"/>
      <c r="QMY36"/>
      <c r="QMZ36"/>
      <c r="QNA36"/>
      <c r="QNB36"/>
      <c r="QNC36"/>
      <c r="QND36"/>
      <c r="QNE36"/>
      <c r="QNF36"/>
      <c r="QNG36"/>
      <c r="QNH36"/>
      <c r="QNI36"/>
      <c r="QNJ36"/>
      <c r="QNK36"/>
      <c r="QNL36"/>
      <c r="QNM36"/>
      <c r="QNN36"/>
      <c r="QNO36"/>
      <c r="QNP36"/>
      <c r="QNQ36"/>
      <c r="QNR36"/>
      <c r="QNS36"/>
      <c r="QNT36"/>
      <c r="QNU36"/>
      <c r="QNV36"/>
      <c r="QNW36"/>
      <c r="QNX36"/>
      <c r="QNY36"/>
      <c r="QNZ36"/>
      <c r="QOA36"/>
      <c r="QOB36"/>
      <c r="QOC36"/>
      <c r="QOD36"/>
      <c r="QOE36"/>
      <c r="QOF36"/>
      <c r="QOG36"/>
      <c r="QOH36"/>
      <c r="QOI36"/>
      <c r="QOJ36"/>
      <c r="QOK36"/>
      <c r="QOL36"/>
      <c r="QOM36"/>
      <c r="QON36"/>
      <c r="QOO36"/>
      <c r="QOP36"/>
      <c r="QOQ36"/>
      <c r="QOR36"/>
      <c r="QOS36"/>
      <c r="QOT36"/>
      <c r="QOU36"/>
      <c r="QOV36"/>
      <c r="QOW36"/>
      <c r="QOX36"/>
      <c r="QOY36"/>
      <c r="QOZ36"/>
      <c r="QPA36"/>
      <c r="QPB36"/>
      <c r="QPC36"/>
      <c r="QPD36"/>
      <c r="QPE36"/>
      <c r="QPF36"/>
      <c r="QPG36"/>
      <c r="QPH36"/>
      <c r="QPI36"/>
      <c r="QPJ36"/>
      <c r="QPK36"/>
      <c r="QPL36"/>
      <c r="QPM36"/>
      <c r="QPN36"/>
      <c r="QPO36"/>
      <c r="QPP36"/>
      <c r="QPQ36"/>
      <c r="QPR36"/>
      <c r="QPS36"/>
      <c r="QPT36"/>
      <c r="QPU36"/>
      <c r="QPV36"/>
      <c r="QPW36"/>
      <c r="QPX36"/>
      <c r="QPY36"/>
      <c r="QPZ36"/>
      <c r="QQA36"/>
      <c r="QQB36"/>
      <c r="QQC36"/>
      <c r="QQD36"/>
      <c r="QQE36"/>
      <c r="QQF36"/>
      <c r="QQG36"/>
      <c r="QQH36"/>
      <c r="QQI36"/>
      <c r="QQJ36"/>
      <c r="QQK36"/>
      <c r="QQL36"/>
      <c r="QQM36"/>
      <c r="QQN36"/>
      <c r="QQO36"/>
      <c r="QQP36"/>
      <c r="QQQ36"/>
      <c r="QQR36"/>
      <c r="QQS36"/>
      <c r="QQT36"/>
      <c r="QQU36"/>
      <c r="QQV36"/>
      <c r="QQW36"/>
      <c r="QQX36"/>
      <c r="QQY36"/>
      <c r="QQZ36"/>
      <c r="QRA36"/>
      <c r="QRB36"/>
      <c r="QRC36"/>
      <c r="QRD36"/>
      <c r="QRE36"/>
      <c r="QRF36"/>
      <c r="QRG36"/>
      <c r="QRH36"/>
      <c r="QRI36"/>
      <c r="QRJ36"/>
      <c r="QRK36"/>
      <c r="QRL36"/>
      <c r="QRM36"/>
      <c r="QRN36"/>
      <c r="QRO36"/>
      <c r="QRP36"/>
      <c r="QRQ36"/>
      <c r="QRR36"/>
      <c r="QRS36"/>
      <c r="QRT36"/>
      <c r="QRU36"/>
      <c r="QRV36"/>
      <c r="QRW36"/>
      <c r="QRX36"/>
      <c r="QRY36"/>
      <c r="QRZ36"/>
      <c r="QSA36"/>
      <c r="QSB36"/>
      <c r="QSC36"/>
      <c r="QSD36"/>
      <c r="QSE36"/>
      <c r="QSF36"/>
      <c r="QSG36"/>
      <c r="QSH36"/>
      <c r="QSI36"/>
      <c r="QSJ36"/>
      <c r="QSK36"/>
      <c r="QSL36"/>
      <c r="QSM36"/>
      <c r="QSN36"/>
      <c r="QSO36"/>
      <c r="QSP36"/>
      <c r="QSQ36"/>
      <c r="QSR36"/>
      <c r="QSS36"/>
      <c r="QST36"/>
      <c r="QSU36"/>
      <c r="QSV36"/>
      <c r="QSW36"/>
      <c r="QSX36"/>
      <c r="QSY36"/>
      <c r="QSZ36"/>
      <c r="QTA36"/>
      <c r="QTB36"/>
      <c r="QTC36"/>
      <c r="QTD36"/>
      <c r="QTE36"/>
      <c r="QTF36"/>
      <c r="QTG36"/>
      <c r="QTH36"/>
      <c r="QTI36"/>
      <c r="QTJ36"/>
      <c r="QTK36"/>
      <c r="QTL36"/>
      <c r="QTM36"/>
      <c r="QTN36"/>
      <c r="QTO36"/>
      <c r="QTP36"/>
      <c r="QTQ36"/>
      <c r="QTR36"/>
      <c r="QTS36"/>
      <c r="QTT36"/>
      <c r="QTU36"/>
      <c r="QTV36"/>
      <c r="QTW36"/>
      <c r="QTX36"/>
      <c r="QTY36"/>
      <c r="QTZ36"/>
      <c r="QUA36"/>
      <c r="QUB36"/>
      <c r="QUC36"/>
      <c r="QUD36"/>
      <c r="QUE36"/>
      <c r="QUF36"/>
      <c r="QUG36"/>
      <c r="QUH36"/>
      <c r="QUI36"/>
      <c r="QUJ36"/>
      <c r="QUK36"/>
      <c r="QUL36"/>
      <c r="QUM36"/>
      <c r="QUN36"/>
      <c r="QUO36"/>
      <c r="QUP36"/>
      <c r="QUQ36"/>
      <c r="QUR36"/>
      <c r="QUS36"/>
      <c r="QUT36"/>
      <c r="QUU36"/>
      <c r="QUV36"/>
      <c r="QUW36"/>
      <c r="QUX36"/>
      <c r="QUY36"/>
      <c r="QUZ36"/>
      <c r="QVA36"/>
      <c r="QVB36"/>
      <c r="QVC36"/>
      <c r="QVD36"/>
      <c r="QVE36"/>
      <c r="QVF36"/>
      <c r="QVG36"/>
      <c r="QVH36"/>
      <c r="QVI36"/>
      <c r="QVJ36"/>
      <c r="QVK36"/>
      <c r="QVL36"/>
      <c r="QVM36"/>
      <c r="QVN36"/>
      <c r="QVO36"/>
      <c r="QVP36"/>
      <c r="QVQ36"/>
      <c r="QVR36"/>
      <c r="QVS36"/>
      <c r="QVT36"/>
      <c r="QVU36"/>
      <c r="QVV36"/>
      <c r="QVW36"/>
      <c r="QVX36"/>
      <c r="QVY36"/>
      <c r="QVZ36"/>
      <c r="QWA36"/>
      <c r="QWB36"/>
      <c r="QWC36"/>
      <c r="QWD36"/>
      <c r="QWE36"/>
      <c r="QWF36"/>
      <c r="QWG36"/>
      <c r="QWH36"/>
      <c r="QWI36"/>
      <c r="QWJ36"/>
      <c r="QWK36"/>
      <c r="QWL36"/>
      <c r="QWM36"/>
      <c r="QWN36"/>
      <c r="QWO36"/>
      <c r="QWP36"/>
      <c r="QWQ36"/>
      <c r="QWR36"/>
      <c r="QWS36"/>
      <c r="QWT36"/>
      <c r="QWU36"/>
      <c r="QWV36"/>
      <c r="QWW36"/>
      <c r="QWX36"/>
      <c r="QWY36"/>
      <c r="QWZ36"/>
      <c r="QXA36"/>
      <c r="QXB36"/>
      <c r="QXC36"/>
      <c r="QXD36"/>
      <c r="QXE36"/>
      <c r="QXF36"/>
      <c r="QXG36"/>
      <c r="QXH36"/>
      <c r="QXI36"/>
      <c r="QXJ36"/>
      <c r="QXK36"/>
      <c r="QXL36"/>
      <c r="QXM36"/>
      <c r="QXN36"/>
      <c r="QXO36"/>
      <c r="QXP36"/>
      <c r="QXQ36"/>
      <c r="QXR36"/>
      <c r="QXS36"/>
      <c r="QXT36"/>
      <c r="QXU36"/>
      <c r="QXV36"/>
      <c r="QXW36"/>
      <c r="QXX36"/>
      <c r="QXY36"/>
      <c r="QXZ36"/>
      <c r="QYA36"/>
      <c r="QYB36"/>
      <c r="QYC36"/>
      <c r="QYD36"/>
      <c r="QYE36"/>
      <c r="QYF36"/>
      <c r="QYG36"/>
      <c r="QYH36"/>
      <c r="QYI36"/>
      <c r="QYJ36"/>
      <c r="QYK36"/>
      <c r="QYL36"/>
      <c r="QYM36"/>
      <c r="QYN36"/>
      <c r="QYO36"/>
      <c r="QYP36"/>
      <c r="QYQ36"/>
      <c r="QYR36"/>
      <c r="QYS36"/>
      <c r="QYT36"/>
      <c r="QYU36"/>
      <c r="QYV36"/>
      <c r="QYW36"/>
      <c r="QYX36"/>
      <c r="QYY36"/>
      <c r="QYZ36"/>
      <c r="QZA36"/>
      <c r="QZB36"/>
      <c r="QZC36"/>
      <c r="QZD36"/>
      <c r="QZE36"/>
      <c r="QZF36"/>
      <c r="QZG36"/>
      <c r="QZH36"/>
      <c r="QZI36"/>
      <c r="QZJ36"/>
      <c r="QZK36"/>
      <c r="QZL36"/>
      <c r="QZM36"/>
      <c r="QZN36"/>
      <c r="QZO36"/>
      <c r="QZP36"/>
      <c r="QZQ36"/>
      <c r="QZR36"/>
      <c r="QZS36"/>
      <c r="QZT36"/>
      <c r="QZU36"/>
      <c r="QZV36"/>
      <c r="QZW36"/>
      <c r="QZX36"/>
      <c r="QZY36"/>
      <c r="QZZ36"/>
      <c r="RAA36"/>
      <c r="RAB36"/>
      <c r="RAC36"/>
      <c r="RAD36"/>
      <c r="RAE36"/>
      <c r="RAF36"/>
      <c r="RAG36"/>
      <c r="RAH36"/>
      <c r="RAI36"/>
      <c r="RAJ36"/>
      <c r="RAK36"/>
      <c r="RAL36"/>
      <c r="RAM36"/>
      <c r="RAN36"/>
      <c r="RAO36"/>
      <c r="RAP36"/>
      <c r="RAQ36"/>
      <c r="RAR36"/>
      <c r="RAS36"/>
      <c r="RAT36"/>
      <c r="RAU36"/>
      <c r="RAV36"/>
      <c r="RAW36"/>
      <c r="RAX36"/>
      <c r="RAY36"/>
      <c r="RAZ36"/>
      <c r="RBA36"/>
      <c r="RBB36"/>
      <c r="RBC36"/>
      <c r="RBD36"/>
      <c r="RBE36"/>
      <c r="RBF36"/>
      <c r="RBG36"/>
      <c r="RBH36"/>
      <c r="RBI36"/>
      <c r="RBJ36"/>
      <c r="RBK36"/>
      <c r="RBL36"/>
      <c r="RBM36"/>
      <c r="RBN36"/>
      <c r="RBO36"/>
      <c r="RBP36"/>
      <c r="RBQ36"/>
      <c r="RBR36"/>
      <c r="RBS36"/>
      <c r="RBT36"/>
      <c r="RBU36"/>
      <c r="RBV36"/>
      <c r="RBW36"/>
      <c r="RBX36"/>
      <c r="RBY36"/>
      <c r="RBZ36"/>
      <c r="RCA36"/>
      <c r="RCB36"/>
      <c r="RCC36"/>
      <c r="RCD36"/>
      <c r="RCE36"/>
      <c r="RCF36"/>
      <c r="RCG36"/>
      <c r="RCH36"/>
      <c r="RCI36"/>
      <c r="RCJ36"/>
      <c r="RCK36"/>
      <c r="RCL36"/>
      <c r="RCM36"/>
      <c r="RCN36"/>
      <c r="RCO36"/>
      <c r="RCP36"/>
      <c r="RCQ36"/>
      <c r="RCR36"/>
      <c r="RCS36"/>
      <c r="RCT36"/>
      <c r="RCU36"/>
      <c r="RCV36"/>
      <c r="RCW36"/>
      <c r="RCX36"/>
      <c r="RCY36"/>
      <c r="RCZ36"/>
      <c r="RDA36"/>
      <c r="RDB36"/>
      <c r="RDC36"/>
      <c r="RDD36"/>
      <c r="RDE36"/>
      <c r="RDF36"/>
      <c r="RDG36"/>
      <c r="RDH36"/>
      <c r="RDI36"/>
      <c r="RDJ36"/>
      <c r="RDK36"/>
      <c r="RDL36"/>
      <c r="RDM36"/>
      <c r="RDN36"/>
      <c r="RDO36"/>
      <c r="RDP36"/>
      <c r="RDQ36"/>
      <c r="RDR36"/>
      <c r="RDS36"/>
      <c r="RDT36"/>
      <c r="RDU36"/>
      <c r="RDV36"/>
      <c r="RDW36"/>
      <c r="RDX36"/>
      <c r="RDY36"/>
      <c r="RDZ36"/>
      <c r="REA36"/>
      <c r="REB36"/>
      <c r="REC36"/>
      <c r="RED36"/>
      <c r="REE36"/>
      <c r="REF36"/>
      <c r="REG36"/>
      <c r="REH36"/>
      <c r="REI36"/>
      <c r="REJ36"/>
      <c r="REK36"/>
      <c r="REL36"/>
      <c r="REM36"/>
      <c r="REN36"/>
      <c r="REO36"/>
      <c r="REP36"/>
      <c r="REQ36"/>
      <c r="RER36"/>
      <c r="RES36"/>
      <c r="RET36"/>
      <c r="REU36"/>
      <c r="REV36"/>
      <c r="REW36"/>
      <c r="REX36"/>
      <c r="REY36"/>
      <c r="REZ36"/>
      <c r="RFA36"/>
      <c r="RFB36"/>
      <c r="RFC36"/>
      <c r="RFD36"/>
      <c r="RFE36"/>
      <c r="RFF36"/>
      <c r="RFG36"/>
      <c r="RFH36"/>
      <c r="RFI36"/>
      <c r="RFJ36"/>
      <c r="RFK36"/>
      <c r="RFL36"/>
      <c r="RFM36"/>
      <c r="RFN36"/>
      <c r="RFO36"/>
      <c r="RFP36"/>
      <c r="RFQ36"/>
      <c r="RFR36"/>
      <c r="RFS36"/>
      <c r="RFT36"/>
      <c r="RFU36"/>
      <c r="RFV36"/>
      <c r="RFW36"/>
      <c r="RFX36"/>
      <c r="RFY36"/>
      <c r="RFZ36"/>
      <c r="RGA36"/>
      <c r="RGB36"/>
      <c r="RGC36"/>
      <c r="RGD36"/>
      <c r="RGE36"/>
      <c r="RGF36"/>
      <c r="RGG36"/>
      <c r="RGH36"/>
      <c r="RGI36"/>
      <c r="RGJ36"/>
      <c r="RGK36"/>
      <c r="RGL36"/>
      <c r="RGM36"/>
      <c r="RGN36"/>
      <c r="RGO36"/>
      <c r="RGP36"/>
      <c r="RGQ36"/>
      <c r="RGR36"/>
      <c r="RGS36"/>
      <c r="RGT36"/>
      <c r="RGU36"/>
      <c r="RGV36"/>
      <c r="RGW36"/>
      <c r="RGX36"/>
      <c r="RGY36"/>
      <c r="RGZ36"/>
      <c r="RHA36"/>
      <c r="RHB36"/>
      <c r="RHC36"/>
      <c r="RHD36"/>
      <c r="RHE36"/>
      <c r="RHF36"/>
      <c r="RHG36"/>
      <c r="RHH36"/>
      <c r="RHI36"/>
      <c r="RHJ36"/>
      <c r="RHK36"/>
      <c r="RHL36"/>
      <c r="RHM36"/>
      <c r="RHN36"/>
      <c r="RHO36"/>
      <c r="RHP36"/>
      <c r="RHQ36"/>
      <c r="RHR36"/>
      <c r="RHS36"/>
      <c r="RHT36"/>
      <c r="RHU36"/>
      <c r="RHV36"/>
      <c r="RHW36"/>
      <c r="RHX36"/>
      <c r="RHY36"/>
      <c r="RHZ36"/>
      <c r="RIA36"/>
      <c r="RIB36"/>
      <c r="RIC36"/>
      <c r="RID36"/>
      <c r="RIE36"/>
      <c r="RIF36"/>
      <c r="RIG36"/>
      <c r="RIH36"/>
      <c r="RII36"/>
      <c r="RIJ36"/>
      <c r="RIK36"/>
      <c r="RIL36"/>
      <c r="RIM36"/>
      <c r="RIN36"/>
      <c r="RIO36"/>
      <c r="RIP36"/>
      <c r="RIQ36"/>
      <c r="RIR36"/>
      <c r="RIS36"/>
      <c r="RIT36"/>
      <c r="RIU36"/>
      <c r="RIV36"/>
      <c r="RIW36"/>
      <c r="RIX36"/>
      <c r="RIY36"/>
      <c r="RIZ36"/>
      <c r="RJA36"/>
      <c r="RJB36"/>
      <c r="RJC36"/>
      <c r="RJD36"/>
      <c r="RJE36"/>
      <c r="RJF36"/>
      <c r="RJG36"/>
      <c r="RJH36"/>
      <c r="RJI36"/>
      <c r="RJJ36"/>
      <c r="RJK36"/>
      <c r="RJL36"/>
      <c r="RJM36"/>
      <c r="RJN36"/>
      <c r="RJO36"/>
      <c r="RJP36"/>
      <c r="RJQ36"/>
      <c r="RJR36"/>
      <c r="RJS36"/>
      <c r="RJT36"/>
      <c r="RJU36"/>
      <c r="RJV36"/>
      <c r="RJW36"/>
      <c r="RJX36"/>
      <c r="RJY36"/>
      <c r="RJZ36"/>
      <c r="RKA36"/>
      <c r="RKB36"/>
      <c r="RKC36"/>
      <c r="RKD36"/>
      <c r="RKE36"/>
      <c r="RKF36"/>
      <c r="RKG36"/>
      <c r="RKH36"/>
      <c r="RKI36"/>
      <c r="RKJ36"/>
      <c r="RKK36"/>
      <c r="RKL36"/>
      <c r="RKM36"/>
      <c r="RKN36"/>
      <c r="RKO36"/>
      <c r="RKP36"/>
      <c r="RKQ36"/>
      <c r="RKR36"/>
      <c r="RKS36"/>
      <c r="RKT36"/>
      <c r="RKU36"/>
      <c r="RKV36"/>
      <c r="RKW36"/>
      <c r="RKX36"/>
      <c r="RKY36"/>
      <c r="RKZ36"/>
      <c r="RLA36"/>
      <c r="RLB36"/>
      <c r="RLC36"/>
      <c r="RLD36"/>
      <c r="RLE36"/>
      <c r="RLF36"/>
      <c r="RLG36"/>
      <c r="RLH36"/>
      <c r="RLI36"/>
      <c r="RLJ36"/>
      <c r="RLK36"/>
      <c r="RLL36"/>
      <c r="RLM36"/>
      <c r="RLN36"/>
      <c r="RLO36"/>
      <c r="RLP36"/>
      <c r="RLQ36"/>
      <c r="RLR36"/>
      <c r="RLS36"/>
      <c r="RLT36"/>
      <c r="RLU36"/>
      <c r="RLV36"/>
      <c r="RLW36"/>
      <c r="RLX36"/>
      <c r="RLY36"/>
      <c r="RLZ36"/>
      <c r="RMA36"/>
      <c r="RMB36"/>
      <c r="RMC36"/>
      <c r="RMD36"/>
      <c r="RME36"/>
      <c r="RMF36"/>
      <c r="RMG36"/>
      <c r="RMH36"/>
      <c r="RMI36"/>
      <c r="RMJ36"/>
      <c r="RMK36"/>
      <c r="RML36"/>
      <c r="RMM36"/>
      <c r="RMN36"/>
      <c r="RMO36"/>
      <c r="RMP36"/>
      <c r="RMQ36"/>
      <c r="RMR36"/>
      <c r="RMS36"/>
      <c r="RMT36"/>
      <c r="RMU36"/>
      <c r="RMV36"/>
      <c r="RMW36"/>
      <c r="RMX36"/>
      <c r="RMY36"/>
      <c r="RMZ36"/>
      <c r="RNA36"/>
      <c r="RNB36"/>
      <c r="RNC36"/>
      <c r="RND36"/>
      <c r="RNE36"/>
      <c r="RNF36"/>
      <c r="RNG36"/>
      <c r="RNH36"/>
      <c r="RNI36"/>
      <c r="RNJ36"/>
      <c r="RNK36"/>
      <c r="RNL36"/>
      <c r="RNM36"/>
      <c r="RNN36"/>
      <c r="RNO36"/>
      <c r="RNP36"/>
      <c r="RNQ36"/>
      <c r="RNR36"/>
      <c r="RNS36"/>
      <c r="RNT36"/>
      <c r="RNU36"/>
      <c r="RNV36"/>
      <c r="RNW36"/>
      <c r="RNX36"/>
      <c r="RNY36"/>
      <c r="RNZ36"/>
      <c r="ROA36"/>
      <c r="ROB36"/>
      <c r="ROC36"/>
      <c r="ROD36"/>
      <c r="ROE36"/>
      <c r="ROF36"/>
      <c r="ROG36"/>
      <c r="ROH36"/>
      <c r="ROI36"/>
      <c r="ROJ36"/>
      <c r="ROK36"/>
      <c r="ROL36"/>
      <c r="ROM36"/>
      <c r="RON36"/>
      <c r="ROO36"/>
      <c r="ROP36"/>
      <c r="ROQ36"/>
      <c r="ROR36"/>
      <c r="ROS36"/>
      <c r="ROT36"/>
      <c r="ROU36"/>
      <c r="ROV36"/>
      <c r="ROW36"/>
      <c r="ROX36"/>
      <c r="ROY36"/>
      <c r="ROZ36"/>
      <c r="RPA36"/>
      <c r="RPB36"/>
      <c r="RPC36"/>
      <c r="RPD36"/>
      <c r="RPE36"/>
      <c r="RPF36"/>
      <c r="RPG36"/>
      <c r="RPH36"/>
      <c r="RPI36"/>
      <c r="RPJ36"/>
      <c r="RPK36"/>
      <c r="RPL36"/>
      <c r="RPM36"/>
      <c r="RPN36"/>
      <c r="RPO36"/>
      <c r="RPP36"/>
      <c r="RPQ36"/>
      <c r="RPR36"/>
      <c r="RPS36"/>
      <c r="RPT36"/>
      <c r="RPU36"/>
      <c r="RPV36"/>
      <c r="RPW36"/>
      <c r="RPX36"/>
      <c r="RPY36"/>
      <c r="RPZ36"/>
      <c r="RQA36"/>
      <c r="RQB36"/>
      <c r="RQC36"/>
      <c r="RQD36"/>
      <c r="RQE36"/>
      <c r="RQF36"/>
      <c r="RQG36"/>
      <c r="RQH36"/>
      <c r="RQI36"/>
      <c r="RQJ36"/>
      <c r="RQK36"/>
      <c r="RQL36"/>
      <c r="RQM36"/>
      <c r="RQN36"/>
      <c r="RQO36"/>
      <c r="RQP36"/>
      <c r="RQQ36"/>
      <c r="RQR36"/>
      <c r="RQS36"/>
      <c r="RQT36"/>
      <c r="RQU36"/>
      <c r="RQV36"/>
      <c r="RQW36"/>
      <c r="RQX36"/>
      <c r="RQY36"/>
      <c r="RQZ36"/>
      <c r="RRA36"/>
      <c r="RRB36"/>
      <c r="RRC36"/>
      <c r="RRD36"/>
      <c r="RRE36"/>
      <c r="RRF36"/>
      <c r="RRG36"/>
      <c r="RRH36"/>
      <c r="RRI36"/>
      <c r="RRJ36"/>
      <c r="RRK36"/>
      <c r="RRL36"/>
      <c r="RRM36"/>
      <c r="RRN36"/>
      <c r="RRO36"/>
      <c r="RRP36"/>
      <c r="RRQ36"/>
      <c r="RRR36"/>
      <c r="RRS36"/>
      <c r="RRT36"/>
      <c r="RRU36"/>
      <c r="RRV36"/>
      <c r="RRW36"/>
      <c r="RRX36"/>
      <c r="RRY36"/>
      <c r="RRZ36"/>
      <c r="RSA36"/>
      <c r="RSB36"/>
      <c r="RSC36"/>
      <c r="RSD36"/>
      <c r="RSE36"/>
      <c r="RSF36"/>
      <c r="RSG36"/>
      <c r="RSH36"/>
      <c r="RSI36"/>
      <c r="RSJ36"/>
      <c r="RSK36"/>
      <c r="RSL36"/>
      <c r="RSM36"/>
      <c r="RSN36"/>
      <c r="RSO36"/>
      <c r="RSP36"/>
      <c r="RSQ36"/>
      <c r="RSR36"/>
      <c r="RSS36"/>
      <c r="RST36"/>
      <c r="RSU36"/>
      <c r="RSV36"/>
      <c r="RSW36"/>
      <c r="RSX36"/>
      <c r="RSY36"/>
      <c r="RSZ36"/>
      <c r="RTA36"/>
      <c r="RTB36"/>
      <c r="RTC36"/>
      <c r="RTD36"/>
      <c r="RTE36"/>
      <c r="RTF36"/>
      <c r="RTG36"/>
      <c r="RTH36"/>
      <c r="RTI36"/>
      <c r="RTJ36"/>
      <c r="RTK36"/>
      <c r="RTL36"/>
      <c r="RTM36"/>
      <c r="RTN36"/>
      <c r="RTO36"/>
      <c r="RTP36"/>
      <c r="RTQ36"/>
      <c r="RTR36"/>
      <c r="RTS36"/>
      <c r="RTT36"/>
      <c r="RTU36"/>
      <c r="RTV36"/>
      <c r="RTW36"/>
      <c r="RTX36"/>
      <c r="RTY36"/>
      <c r="RTZ36"/>
      <c r="RUA36"/>
      <c r="RUB36"/>
      <c r="RUC36"/>
      <c r="RUD36"/>
      <c r="RUE36"/>
      <c r="RUF36"/>
      <c r="RUG36"/>
      <c r="RUH36"/>
      <c r="RUI36"/>
      <c r="RUJ36"/>
      <c r="RUK36"/>
      <c r="RUL36"/>
      <c r="RUM36"/>
      <c r="RUN36"/>
      <c r="RUO36"/>
      <c r="RUP36"/>
      <c r="RUQ36"/>
      <c r="RUR36"/>
      <c r="RUS36"/>
      <c r="RUT36"/>
      <c r="RUU36"/>
      <c r="RUV36"/>
      <c r="RUW36"/>
      <c r="RUX36"/>
      <c r="RUY36"/>
      <c r="RUZ36"/>
      <c r="RVA36"/>
      <c r="RVB36"/>
      <c r="RVC36"/>
      <c r="RVD36"/>
      <c r="RVE36"/>
      <c r="RVF36"/>
      <c r="RVG36"/>
      <c r="RVH36"/>
      <c r="RVI36"/>
      <c r="RVJ36"/>
      <c r="RVK36"/>
      <c r="RVL36"/>
      <c r="RVM36"/>
      <c r="RVN36"/>
      <c r="RVO36"/>
      <c r="RVP36"/>
      <c r="RVQ36"/>
      <c r="RVR36"/>
      <c r="RVS36"/>
      <c r="RVT36"/>
      <c r="RVU36"/>
      <c r="RVV36"/>
      <c r="RVW36"/>
      <c r="RVX36"/>
      <c r="RVY36"/>
      <c r="RVZ36"/>
      <c r="RWA36"/>
      <c r="RWB36"/>
      <c r="RWC36"/>
      <c r="RWD36"/>
      <c r="RWE36"/>
      <c r="RWF36"/>
      <c r="RWG36"/>
      <c r="RWH36"/>
      <c r="RWI36"/>
      <c r="RWJ36"/>
      <c r="RWK36"/>
      <c r="RWL36"/>
      <c r="RWM36"/>
      <c r="RWN36"/>
      <c r="RWO36"/>
      <c r="RWP36"/>
      <c r="RWQ36"/>
      <c r="RWR36"/>
      <c r="RWS36"/>
      <c r="RWT36"/>
      <c r="RWU36"/>
      <c r="RWV36"/>
      <c r="RWW36"/>
      <c r="RWX36"/>
      <c r="RWY36"/>
      <c r="RWZ36"/>
      <c r="RXA36"/>
      <c r="RXB36"/>
      <c r="RXC36"/>
      <c r="RXD36"/>
      <c r="RXE36"/>
      <c r="RXF36"/>
      <c r="RXG36"/>
      <c r="RXH36"/>
      <c r="RXI36"/>
      <c r="RXJ36"/>
      <c r="RXK36"/>
      <c r="RXL36"/>
      <c r="RXM36"/>
      <c r="RXN36"/>
      <c r="RXO36"/>
      <c r="RXP36"/>
      <c r="RXQ36"/>
      <c r="RXR36"/>
      <c r="RXS36"/>
      <c r="RXT36"/>
      <c r="RXU36"/>
      <c r="RXV36"/>
      <c r="RXW36"/>
      <c r="RXX36"/>
      <c r="RXY36"/>
      <c r="RXZ36"/>
      <c r="RYA36"/>
      <c r="RYB36"/>
      <c r="RYC36"/>
      <c r="RYD36"/>
      <c r="RYE36"/>
      <c r="RYF36"/>
      <c r="RYG36"/>
      <c r="RYH36"/>
      <c r="RYI36"/>
      <c r="RYJ36"/>
      <c r="RYK36"/>
      <c r="RYL36"/>
      <c r="RYM36"/>
      <c r="RYN36"/>
      <c r="RYO36"/>
      <c r="RYP36"/>
      <c r="RYQ36"/>
      <c r="RYR36"/>
      <c r="RYS36"/>
      <c r="RYT36"/>
      <c r="RYU36"/>
      <c r="RYV36"/>
      <c r="RYW36"/>
      <c r="RYX36"/>
      <c r="RYY36"/>
      <c r="RYZ36"/>
      <c r="RZA36"/>
      <c r="RZB36"/>
      <c r="RZC36"/>
      <c r="RZD36"/>
      <c r="RZE36"/>
      <c r="RZF36"/>
      <c r="RZG36"/>
      <c r="RZH36"/>
      <c r="RZI36"/>
      <c r="RZJ36"/>
      <c r="RZK36"/>
      <c r="RZL36"/>
      <c r="RZM36"/>
      <c r="RZN36"/>
      <c r="RZO36"/>
      <c r="RZP36"/>
      <c r="RZQ36"/>
      <c r="RZR36"/>
      <c r="RZS36"/>
      <c r="RZT36"/>
      <c r="RZU36"/>
      <c r="RZV36"/>
      <c r="RZW36"/>
      <c r="RZX36"/>
      <c r="RZY36"/>
      <c r="RZZ36"/>
      <c r="SAA36"/>
      <c r="SAB36"/>
      <c r="SAC36"/>
      <c r="SAD36"/>
      <c r="SAE36"/>
      <c r="SAF36"/>
      <c r="SAG36"/>
      <c r="SAH36"/>
      <c r="SAI36"/>
      <c r="SAJ36"/>
      <c r="SAK36"/>
      <c r="SAL36"/>
      <c r="SAM36"/>
      <c r="SAN36"/>
      <c r="SAO36"/>
      <c r="SAP36"/>
      <c r="SAQ36"/>
      <c r="SAR36"/>
      <c r="SAS36"/>
      <c r="SAT36"/>
      <c r="SAU36"/>
      <c r="SAV36"/>
      <c r="SAW36"/>
      <c r="SAX36"/>
      <c r="SAY36"/>
      <c r="SAZ36"/>
      <c r="SBA36"/>
      <c r="SBB36"/>
      <c r="SBC36"/>
      <c r="SBD36"/>
      <c r="SBE36"/>
      <c r="SBF36"/>
      <c r="SBG36"/>
      <c r="SBH36"/>
      <c r="SBI36"/>
      <c r="SBJ36"/>
      <c r="SBK36"/>
      <c r="SBL36"/>
      <c r="SBM36"/>
      <c r="SBN36"/>
      <c r="SBO36"/>
      <c r="SBP36"/>
      <c r="SBQ36"/>
      <c r="SBR36"/>
      <c r="SBS36"/>
      <c r="SBT36"/>
      <c r="SBU36"/>
      <c r="SBV36"/>
      <c r="SBW36"/>
      <c r="SBX36"/>
      <c r="SBY36"/>
      <c r="SBZ36"/>
      <c r="SCA36"/>
      <c r="SCB36"/>
      <c r="SCC36"/>
      <c r="SCD36"/>
      <c r="SCE36"/>
      <c r="SCF36"/>
      <c r="SCG36"/>
      <c r="SCH36"/>
      <c r="SCI36"/>
      <c r="SCJ36"/>
      <c r="SCK36"/>
      <c r="SCL36"/>
      <c r="SCM36"/>
      <c r="SCN36"/>
      <c r="SCO36"/>
      <c r="SCP36"/>
      <c r="SCQ36"/>
      <c r="SCR36"/>
      <c r="SCS36"/>
      <c r="SCT36"/>
      <c r="SCU36"/>
      <c r="SCV36"/>
      <c r="SCW36"/>
      <c r="SCX36"/>
      <c r="SCY36"/>
      <c r="SCZ36"/>
      <c r="SDA36"/>
      <c r="SDB36"/>
      <c r="SDC36"/>
      <c r="SDD36"/>
      <c r="SDE36"/>
      <c r="SDF36"/>
      <c r="SDG36"/>
      <c r="SDH36"/>
      <c r="SDI36"/>
      <c r="SDJ36"/>
      <c r="SDK36"/>
      <c r="SDL36"/>
      <c r="SDM36"/>
      <c r="SDN36"/>
      <c r="SDO36"/>
      <c r="SDP36"/>
      <c r="SDQ36"/>
      <c r="SDR36"/>
      <c r="SDS36"/>
      <c r="SDT36"/>
      <c r="SDU36"/>
      <c r="SDV36"/>
      <c r="SDW36"/>
      <c r="SDX36"/>
      <c r="SDY36"/>
      <c r="SDZ36"/>
      <c r="SEA36"/>
      <c r="SEB36"/>
      <c r="SEC36"/>
      <c r="SED36"/>
      <c r="SEE36"/>
      <c r="SEF36"/>
      <c r="SEG36"/>
      <c r="SEH36"/>
      <c r="SEI36"/>
      <c r="SEJ36"/>
      <c r="SEK36"/>
      <c r="SEL36"/>
      <c r="SEM36"/>
      <c r="SEN36"/>
      <c r="SEO36"/>
      <c r="SEP36"/>
      <c r="SEQ36"/>
      <c r="SER36"/>
      <c r="SES36"/>
      <c r="SET36"/>
      <c r="SEU36"/>
      <c r="SEV36"/>
      <c r="SEW36"/>
      <c r="SEX36"/>
      <c r="SEY36"/>
      <c r="SEZ36"/>
      <c r="SFA36"/>
      <c r="SFB36"/>
      <c r="SFC36"/>
      <c r="SFD36"/>
      <c r="SFE36"/>
      <c r="SFF36"/>
      <c r="SFG36"/>
      <c r="SFH36"/>
      <c r="SFI36"/>
      <c r="SFJ36"/>
      <c r="SFK36"/>
      <c r="SFL36"/>
      <c r="SFM36"/>
      <c r="SFN36"/>
      <c r="SFO36"/>
      <c r="SFP36"/>
      <c r="SFQ36"/>
      <c r="SFR36"/>
      <c r="SFS36"/>
      <c r="SFT36"/>
      <c r="SFU36"/>
      <c r="SFV36"/>
      <c r="SFW36"/>
      <c r="SFX36"/>
      <c r="SFY36"/>
      <c r="SFZ36"/>
      <c r="SGA36"/>
      <c r="SGB36"/>
      <c r="SGC36"/>
      <c r="SGD36"/>
      <c r="SGE36"/>
      <c r="SGF36"/>
      <c r="SGG36"/>
      <c r="SGH36"/>
      <c r="SGI36"/>
      <c r="SGJ36"/>
      <c r="SGK36"/>
      <c r="SGL36"/>
      <c r="SGM36"/>
      <c r="SGN36"/>
      <c r="SGO36"/>
      <c r="SGP36"/>
      <c r="SGQ36"/>
      <c r="SGR36"/>
      <c r="SGS36"/>
      <c r="SGT36"/>
      <c r="SGU36"/>
      <c r="SGV36"/>
      <c r="SGW36"/>
      <c r="SGX36"/>
      <c r="SGY36"/>
      <c r="SGZ36"/>
      <c r="SHA36"/>
      <c r="SHB36"/>
      <c r="SHC36"/>
      <c r="SHD36"/>
      <c r="SHE36"/>
      <c r="SHF36"/>
      <c r="SHG36"/>
      <c r="SHH36"/>
      <c r="SHI36"/>
      <c r="SHJ36"/>
      <c r="SHK36"/>
      <c r="SHL36"/>
      <c r="SHM36"/>
      <c r="SHN36"/>
      <c r="SHO36"/>
      <c r="SHP36"/>
      <c r="SHQ36"/>
      <c r="SHR36"/>
      <c r="SHS36"/>
      <c r="SHT36"/>
      <c r="SHU36"/>
      <c r="SHV36"/>
      <c r="SHW36"/>
      <c r="SHX36"/>
      <c r="SHY36"/>
      <c r="SHZ36"/>
      <c r="SIA36"/>
      <c r="SIB36"/>
      <c r="SIC36"/>
      <c r="SID36"/>
      <c r="SIE36"/>
      <c r="SIF36"/>
      <c r="SIG36"/>
      <c r="SIH36"/>
      <c r="SII36"/>
      <c r="SIJ36"/>
      <c r="SIK36"/>
      <c r="SIL36"/>
      <c r="SIM36"/>
      <c r="SIN36"/>
      <c r="SIO36"/>
      <c r="SIP36"/>
      <c r="SIQ36"/>
      <c r="SIR36"/>
      <c r="SIS36"/>
      <c r="SIT36"/>
      <c r="SIU36"/>
      <c r="SIV36"/>
      <c r="SIW36"/>
      <c r="SIX36"/>
      <c r="SIY36"/>
      <c r="SIZ36"/>
      <c r="SJA36"/>
      <c r="SJB36"/>
      <c r="SJC36"/>
      <c r="SJD36"/>
      <c r="SJE36"/>
      <c r="SJF36"/>
      <c r="SJG36"/>
      <c r="SJH36"/>
      <c r="SJI36"/>
      <c r="SJJ36"/>
      <c r="SJK36"/>
      <c r="SJL36"/>
      <c r="SJM36"/>
      <c r="SJN36"/>
      <c r="SJO36"/>
      <c r="SJP36"/>
      <c r="SJQ36"/>
      <c r="SJR36"/>
      <c r="SJS36"/>
      <c r="SJT36"/>
      <c r="SJU36"/>
      <c r="SJV36"/>
      <c r="SJW36"/>
      <c r="SJX36"/>
      <c r="SJY36"/>
      <c r="SJZ36"/>
      <c r="SKA36"/>
      <c r="SKB36"/>
      <c r="SKC36"/>
      <c r="SKD36"/>
      <c r="SKE36"/>
      <c r="SKF36"/>
      <c r="SKG36"/>
      <c r="SKH36"/>
      <c r="SKI36"/>
      <c r="SKJ36"/>
      <c r="SKK36"/>
      <c r="SKL36"/>
      <c r="SKM36"/>
      <c r="SKN36"/>
      <c r="SKO36"/>
      <c r="SKP36"/>
      <c r="SKQ36"/>
      <c r="SKR36"/>
      <c r="SKS36"/>
      <c r="SKT36"/>
      <c r="SKU36"/>
      <c r="SKV36"/>
      <c r="SKW36"/>
      <c r="SKX36"/>
      <c r="SKY36"/>
      <c r="SKZ36"/>
      <c r="SLA36"/>
      <c r="SLB36"/>
      <c r="SLC36"/>
      <c r="SLD36"/>
      <c r="SLE36"/>
      <c r="SLF36"/>
      <c r="SLG36"/>
      <c r="SLH36"/>
      <c r="SLI36"/>
      <c r="SLJ36"/>
      <c r="SLK36"/>
      <c r="SLL36"/>
      <c r="SLM36"/>
      <c r="SLN36"/>
      <c r="SLO36"/>
      <c r="SLP36"/>
      <c r="SLQ36"/>
      <c r="SLR36"/>
      <c r="SLS36"/>
      <c r="SLT36"/>
      <c r="SLU36"/>
      <c r="SLV36"/>
      <c r="SLW36"/>
      <c r="SLX36"/>
      <c r="SLY36"/>
      <c r="SLZ36"/>
      <c r="SMA36"/>
      <c r="SMB36"/>
      <c r="SMC36"/>
      <c r="SMD36"/>
      <c r="SME36"/>
      <c r="SMF36"/>
      <c r="SMG36"/>
      <c r="SMH36"/>
      <c r="SMI36"/>
      <c r="SMJ36"/>
      <c r="SMK36"/>
      <c r="SML36"/>
      <c r="SMM36"/>
      <c r="SMN36"/>
      <c r="SMO36"/>
      <c r="SMP36"/>
      <c r="SMQ36"/>
      <c r="SMR36"/>
      <c r="SMS36"/>
      <c r="SMT36"/>
      <c r="SMU36"/>
      <c r="SMV36"/>
      <c r="SMW36"/>
      <c r="SMX36"/>
      <c r="SMY36"/>
      <c r="SMZ36"/>
      <c r="SNA36"/>
      <c r="SNB36"/>
      <c r="SNC36"/>
      <c r="SND36"/>
      <c r="SNE36"/>
      <c r="SNF36"/>
      <c r="SNG36"/>
      <c r="SNH36"/>
      <c r="SNI36"/>
      <c r="SNJ36"/>
      <c r="SNK36"/>
      <c r="SNL36"/>
      <c r="SNM36"/>
      <c r="SNN36"/>
      <c r="SNO36"/>
      <c r="SNP36"/>
      <c r="SNQ36"/>
      <c r="SNR36"/>
      <c r="SNS36"/>
      <c r="SNT36"/>
      <c r="SNU36"/>
      <c r="SNV36"/>
      <c r="SNW36"/>
      <c r="SNX36"/>
      <c r="SNY36"/>
      <c r="SNZ36"/>
      <c r="SOA36"/>
      <c r="SOB36"/>
      <c r="SOC36"/>
      <c r="SOD36"/>
      <c r="SOE36"/>
      <c r="SOF36"/>
      <c r="SOG36"/>
      <c r="SOH36"/>
      <c r="SOI36"/>
      <c r="SOJ36"/>
      <c r="SOK36"/>
      <c r="SOL36"/>
      <c r="SOM36"/>
      <c r="SON36"/>
      <c r="SOO36"/>
      <c r="SOP36"/>
      <c r="SOQ36"/>
      <c r="SOR36"/>
      <c r="SOS36"/>
      <c r="SOT36"/>
      <c r="SOU36"/>
      <c r="SOV36"/>
      <c r="SOW36"/>
      <c r="SOX36"/>
      <c r="SOY36"/>
      <c r="SOZ36"/>
      <c r="SPA36"/>
      <c r="SPB36"/>
      <c r="SPC36"/>
      <c r="SPD36"/>
      <c r="SPE36"/>
      <c r="SPF36"/>
      <c r="SPG36"/>
      <c r="SPH36"/>
      <c r="SPI36"/>
      <c r="SPJ36"/>
      <c r="SPK36"/>
      <c r="SPL36"/>
      <c r="SPM36"/>
      <c r="SPN36"/>
      <c r="SPO36"/>
      <c r="SPP36"/>
      <c r="SPQ36"/>
      <c r="SPR36"/>
      <c r="SPS36"/>
      <c r="SPT36"/>
      <c r="SPU36"/>
      <c r="SPV36"/>
      <c r="SPW36"/>
      <c r="SPX36"/>
      <c r="SPY36"/>
      <c r="SPZ36"/>
      <c r="SQA36"/>
      <c r="SQB36"/>
      <c r="SQC36"/>
      <c r="SQD36"/>
      <c r="SQE36"/>
      <c r="SQF36"/>
      <c r="SQG36"/>
      <c r="SQH36"/>
      <c r="SQI36"/>
      <c r="SQJ36"/>
      <c r="SQK36"/>
      <c r="SQL36"/>
      <c r="SQM36"/>
      <c r="SQN36"/>
      <c r="SQO36"/>
      <c r="SQP36"/>
      <c r="SQQ36"/>
      <c r="SQR36"/>
      <c r="SQS36"/>
      <c r="SQT36"/>
      <c r="SQU36"/>
      <c r="SQV36"/>
      <c r="SQW36"/>
      <c r="SQX36"/>
      <c r="SQY36"/>
      <c r="SQZ36"/>
      <c r="SRA36"/>
      <c r="SRB36"/>
      <c r="SRC36"/>
      <c r="SRD36"/>
      <c r="SRE36"/>
      <c r="SRF36"/>
      <c r="SRG36"/>
      <c r="SRH36"/>
      <c r="SRI36"/>
      <c r="SRJ36"/>
      <c r="SRK36"/>
      <c r="SRL36"/>
      <c r="SRM36"/>
      <c r="SRN36"/>
      <c r="SRO36"/>
      <c r="SRP36"/>
      <c r="SRQ36"/>
      <c r="SRR36"/>
      <c r="SRS36"/>
      <c r="SRT36"/>
      <c r="SRU36"/>
      <c r="SRV36"/>
      <c r="SRW36"/>
      <c r="SRX36"/>
      <c r="SRY36"/>
      <c r="SRZ36"/>
      <c r="SSA36"/>
      <c r="SSB36"/>
      <c r="SSC36"/>
      <c r="SSD36"/>
      <c r="SSE36"/>
      <c r="SSF36"/>
      <c r="SSG36"/>
      <c r="SSH36"/>
      <c r="SSI36"/>
      <c r="SSJ36"/>
      <c r="SSK36"/>
      <c r="SSL36"/>
      <c r="SSM36"/>
      <c r="SSN36"/>
      <c r="SSO36"/>
      <c r="SSP36"/>
      <c r="SSQ36"/>
      <c r="SSR36"/>
      <c r="SSS36"/>
      <c r="SST36"/>
      <c r="SSU36"/>
      <c r="SSV36"/>
      <c r="SSW36"/>
      <c r="SSX36"/>
      <c r="SSY36"/>
      <c r="SSZ36"/>
      <c r="STA36"/>
      <c r="STB36"/>
      <c r="STC36"/>
      <c r="STD36"/>
      <c r="STE36"/>
      <c r="STF36"/>
      <c r="STG36"/>
      <c r="STH36"/>
      <c r="STI36"/>
      <c r="STJ36"/>
      <c r="STK36"/>
      <c r="STL36"/>
      <c r="STM36"/>
      <c r="STN36"/>
      <c r="STO36"/>
      <c r="STP36"/>
      <c r="STQ36"/>
      <c r="STR36"/>
      <c r="STS36"/>
      <c r="STT36"/>
      <c r="STU36"/>
      <c r="STV36"/>
      <c r="STW36"/>
      <c r="STX36"/>
      <c r="STY36"/>
      <c r="STZ36"/>
      <c r="SUA36"/>
      <c r="SUB36"/>
      <c r="SUC36"/>
      <c r="SUD36"/>
      <c r="SUE36"/>
      <c r="SUF36"/>
      <c r="SUG36"/>
      <c r="SUH36"/>
      <c r="SUI36"/>
      <c r="SUJ36"/>
      <c r="SUK36"/>
      <c r="SUL36"/>
      <c r="SUM36"/>
      <c r="SUN36"/>
      <c r="SUO36"/>
      <c r="SUP36"/>
      <c r="SUQ36"/>
      <c r="SUR36"/>
      <c r="SUS36"/>
      <c r="SUT36"/>
      <c r="SUU36"/>
      <c r="SUV36"/>
      <c r="SUW36"/>
      <c r="SUX36"/>
      <c r="SUY36"/>
      <c r="SUZ36"/>
      <c r="SVA36"/>
      <c r="SVB36"/>
      <c r="SVC36"/>
      <c r="SVD36"/>
      <c r="SVE36"/>
      <c r="SVF36"/>
      <c r="SVG36"/>
      <c r="SVH36"/>
      <c r="SVI36"/>
      <c r="SVJ36"/>
      <c r="SVK36"/>
      <c r="SVL36"/>
      <c r="SVM36"/>
      <c r="SVN36"/>
      <c r="SVO36"/>
      <c r="SVP36"/>
      <c r="SVQ36"/>
      <c r="SVR36"/>
      <c r="SVS36"/>
      <c r="SVT36"/>
      <c r="SVU36"/>
      <c r="SVV36"/>
      <c r="SVW36"/>
      <c r="SVX36"/>
      <c r="SVY36"/>
      <c r="SVZ36"/>
      <c r="SWA36"/>
      <c r="SWB36"/>
      <c r="SWC36"/>
      <c r="SWD36"/>
      <c r="SWE36"/>
      <c r="SWF36"/>
      <c r="SWG36"/>
      <c r="SWH36"/>
      <c r="SWI36"/>
      <c r="SWJ36"/>
      <c r="SWK36"/>
      <c r="SWL36"/>
      <c r="SWM36"/>
      <c r="SWN36"/>
      <c r="SWO36"/>
      <c r="SWP36"/>
      <c r="SWQ36"/>
      <c r="SWR36"/>
      <c r="SWS36"/>
      <c r="SWT36"/>
      <c r="SWU36"/>
      <c r="SWV36"/>
      <c r="SWW36"/>
      <c r="SWX36"/>
      <c r="SWY36"/>
      <c r="SWZ36"/>
      <c r="SXA36"/>
      <c r="SXB36"/>
      <c r="SXC36"/>
      <c r="SXD36"/>
      <c r="SXE36"/>
      <c r="SXF36"/>
      <c r="SXG36"/>
      <c r="SXH36"/>
      <c r="SXI36"/>
      <c r="SXJ36"/>
      <c r="SXK36"/>
      <c r="SXL36"/>
      <c r="SXM36"/>
      <c r="SXN36"/>
      <c r="SXO36"/>
      <c r="SXP36"/>
      <c r="SXQ36"/>
      <c r="SXR36"/>
      <c r="SXS36"/>
      <c r="SXT36"/>
      <c r="SXU36"/>
      <c r="SXV36"/>
      <c r="SXW36"/>
      <c r="SXX36"/>
      <c r="SXY36"/>
      <c r="SXZ36"/>
      <c r="SYA36"/>
      <c r="SYB36"/>
      <c r="SYC36"/>
      <c r="SYD36"/>
      <c r="SYE36"/>
      <c r="SYF36"/>
      <c r="SYG36"/>
      <c r="SYH36"/>
      <c r="SYI36"/>
      <c r="SYJ36"/>
      <c r="SYK36"/>
      <c r="SYL36"/>
      <c r="SYM36"/>
      <c r="SYN36"/>
      <c r="SYO36"/>
      <c r="SYP36"/>
      <c r="SYQ36"/>
      <c r="SYR36"/>
      <c r="SYS36"/>
      <c r="SYT36"/>
      <c r="SYU36"/>
      <c r="SYV36"/>
      <c r="SYW36"/>
      <c r="SYX36"/>
      <c r="SYY36"/>
      <c r="SYZ36"/>
      <c r="SZA36"/>
      <c r="SZB36"/>
      <c r="SZC36"/>
      <c r="SZD36"/>
      <c r="SZE36"/>
      <c r="SZF36"/>
      <c r="SZG36"/>
      <c r="SZH36"/>
      <c r="SZI36"/>
      <c r="SZJ36"/>
      <c r="SZK36"/>
      <c r="SZL36"/>
      <c r="SZM36"/>
      <c r="SZN36"/>
      <c r="SZO36"/>
      <c r="SZP36"/>
      <c r="SZQ36"/>
      <c r="SZR36"/>
      <c r="SZS36"/>
      <c r="SZT36"/>
      <c r="SZU36"/>
      <c r="SZV36"/>
      <c r="SZW36"/>
      <c r="SZX36"/>
      <c r="SZY36"/>
      <c r="SZZ36"/>
      <c r="TAA36"/>
      <c r="TAB36"/>
      <c r="TAC36"/>
      <c r="TAD36"/>
      <c r="TAE36"/>
      <c r="TAF36"/>
      <c r="TAG36"/>
      <c r="TAH36"/>
      <c r="TAI36"/>
      <c r="TAJ36"/>
      <c r="TAK36"/>
      <c r="TAL36"/>
      <c r="TAM36"/>
      <c r="TAN36"/>
      <c r="TAO36"/>
      <c r="TAP36"/>
      <c r="TAQ36"/>
      <c r="TAR36"/>
      <c r="TAS36"/>
      <c r="TAT36"/>
      <c r="TAU36"/>
      <c r="TAV36"/>
      <c r="TAW36"/>
      <c r="TAX36"/>
      <c r="TAY36"/>
      <c r="TAZ36"/>
      <c r="TBA36"/>
      <c r="TBB36"/>
      <c r="TBC36"/>
      <c r="TBD36"/>
      <c r="TBE36"/>
      <c r="TBF36"/>
      <c r="TBG36"/>
      <c r="TBH36"/>
      <c r="TBI36"/>
      <c r="TBJ36"/>
      <c r="TBK36"/>
      <c r="TBL36"/>
      <c r="TBM36"/>
      <c r="TBN36"/>
      <c r="TBO36"/>
      <c r="TBP36"/>
      <c r="TBQ36"/>
      <c r="TBR36"/>
      <c r="TBS36"/>
      <c r="TBT36"/>
      <c r="TBU36"/>
      <c r="TBV36"/>
      <c r="TBW36"/>
      <c r="TBX36"/>
      <c r="TBY36"/>
      <c r="TBZ36"/>
      <c r="TCA36"/>
      <c r="TCB36"/>
      <c r="TCC36"/>
      <c r="TCD36"/>
      <c r="TCE36"/>
      <c r="TCF36"/>
      <c r="TCG36"/>
      <c r="TCH36"/>
      <c r="TCI36"/>
      <c r="TCJ36"/>
      <c r="TCK36"/>
      <c r="TCL36"/>
      <c r="TCM36"/>
      <c r="TCN36"/>
      <c r="TCO36"/>
      <c r="TCP36"/>
      <c r="TCQ36"/>
      <c r="TCR36"/>
      <c r="TCS36"/>
      <c r="TCT36"/>
      <c r="TCU36"/>
      <c r="TCV36"/>
      <c r="TCW36"/>
      <c r="TCX36"/>
      <c r="TCY36"/>
      <c r="TCZ36"/>
      <c r="TDA36"/>
      <c r="TDB36"/>
      <c r="TDC36"/>
      <c r="TDD36"/>
      <c r="TDE36"/>
      <c r="TDF36"/>
      <c r="TDG36"/>
      <c r="TDH36"/>
      <c r="TDI36"/>
      <c r="TDJ36"/>
      <c r="TDK36"/>
      <c r="TDL36"/>
      <c r="TDM36"/>
      <c r="TDN36"/>
      <c r="TDO36"/>
      <c r="TDP36"/>
      <c r="TDQ36"/>
      <c r="TDR36"/>
      <c r="TDS36"/>
      <c r="TDT36"/>
      <c r="TDU36"/>
      <c r="TDV36"/>
      <c r="TDW36"/>
      <c r="TDX36"/>
      <c r="TDY36"/>
      <c r="TDZ36"/>
      <c r="TEA36"/>
      <c r="TEB36"/>
      <c r="TEC36"/>
      <c r="TED36"/>
      <c r="TEE36"/>
      <c r="TEF36"/>
      <c r="TEG36"/>
      <c r="TEH36"/>
      <c r="TEI36"/>
      <c r="TEJ36"/>
      <c r="TEK36"/>
      <c r="TEL36"/>
      <c r="TEM36"/>
      <c r="TEN36"/>
      <c r="TEO36"/>
      <c r="TEP36"/>
      <c r="TEQ36"/>
      <c r="TER36"/>
      <c r="TES36"/>
      <c r="TET36"/>
      <c r="TEU36"/>
      <c r="TEV36"/>
      <c r="TEW36"/>
      <c r="TEX36"/>
      <c r="TEY36"/>
      <c r="TEZ36"/>
      <c r="TFA36"/>
      <c r="TFB36"/>
      <c r="TFC36"/>
      <c r="TFD36"/>
      <c r="TFE36"/>
      <c r="TFF36"/>
      <c r="TFG36"/>
      <c r="TFH36"/>
      <c r="TFI36"/>
      <c r="TFJ36"/>
      <c r="TFK36"/>
      <c r="TFL36"/>
      <c r="TFM36"/>
      <c r="TFN36"/>
      <c r="TFO36"/>
      <c r="TFP36"/>
      <c r="TFQ36"/>
      <c r="TFR36"/>
      <c r="TFS36"/>
      <c r="TFT36"/>
      <c r="TFU36"/>
      <c r="TFV36"/>
      <c r="TFW36"/>
      <c r="TFX36"/>
      <c r="TFY36"/>
      <c r="TFZ36"/>
      <c r="TGA36"/>
      <c r="TGB36"/>
      <c r="TGC36"/>
      <c r="TGD36"/>
      <c r="TGE36"/>
      <c r="TGF36"/>
      <c r="TGG36"/>
      <c r="TGH36"/>
      <c r="TGI36"/>
      <c r="TGJ36"/>
      <c r="TGK36"/>
      <c r="TGL36"/>
      <c r="TGM36"/>
      <c r="TGN36"/>
      <c r="TGO36"/>
      <c r="TGP36"/>
      <c r="TGQ36"/>
      <c r="TGR36"/>
      <c r="TGS36"/>
      <c r="TGT36"/>
      <c r="TGU36"/>
      <c r="TGV36"/>
      <c r="TGW36"/>
      <c r="TGX36"/>
      <c r="TGY36"/>
      <c r="TGZ36"/>
      <c r="THA36"/>
      <c r="THB36"/>
      <c r="THC36"/>
      <c r="THD36"/>
      <c r="THE36"/>
      <c r="THF36"/>
      <c r="THG36"/>
      <c r="THH36"/>
      <c r="THI36"/>
      <c r="THJ36"/>
      <c r="THK36"/>
      <c r="THL36"/>
      <c r="THM36"/>
      <c r="THN36"/>
      <c r="THO36"/>
      <c r="THP36"/>
      <c r="THQ36"/>
      <c r="THR36"/>
      <c r="THS36"/>
      <c r="THT36"/>
      <c r="THU36"/>
      <c r="THV36"/>
      <c r="THW36"/>
      <c r="THX36"/>
      <c r="THY36"/>
      <c r="THZ36"/>
      <c r="TIA36"/>
      <c r="TIB36"/>
      <c r="TIC36"/>
      <c r="TID36"/>
      <c r="TIE36"/>
      <c r="TIF36"/>
      <c r="TIG36"/>
      <c r="TIH36"/>
      <c r="TII36"/>
      <c r="TIJ36"/>
      <c r="TIK36"/>
      <c r="TIL36"/>
      <c r="TIM36"/>
      <c r="TIN36"/>
      <c r="TIO36"/>
      <c r="TIP36"/>
      <c r="TIQ36"/>
      <c r="TIR36"/>
      <c r="TIS36"/>
      <c r="TIT36"/>
      <c r="TIU36"/>
      <c r="TIV36"/>
      <c r="TIW36"/>
      <c r="TIX36"/>
      <c r="TIY36"/>
      <c r="TIZ36"/>
      <c r="TJA36"/>
      <c r="TJB36"/>
      <c r="TJC36"/>
      <c r="TJD36"/>
      <c r="TJE36"/>
      <c r="TJF36"/>
      <c r="TJG36"/>
      <c r="TJH36"/>
      <c r="TJI36"/>
      <c r="TJJ36"/>
      <c r="TJK36"/>
      <c r="TJL36"/>
      <c r="TJM36"/>
      <c r="TJN36"/>
      <c r="TJO36"/>
      <c r="TJP36"/>
      <c r="TJQ36"/>
      <c r="TJR36"/>
      <c r="TJS36"/>
      <c r="TJT36"/>
      <c r="TJU36"/>
      <c r="TJV36"/>
      <c r="TJW36"/>
      <c r="TJX36"/>
      <c r="TJY36"/>
      <c r="TJZ36"/>
      <c r="TKA36"/>
      <c r="TKB36"/>
      <c r="TKC36"/>
      <c r="TKD36"/>
      <c r="TKE36"/>
      <c r="TKF36"/>
      <c r="TKG36"/>
      <c r="TKH36"/>
      <c r="TKI36"/>
      <c r="TKJ36"/>
      <c r="TKK36"/>
      <c r="TKL36"/>
      <c r="TKM36"/>
      <c r="TKN36"/>
      <c r="TKO36"/>
      <c r="TKP36"/>
      <c r="TKQ36"/>
      <c r="TKR36"/>
      <c r="TKS36"/>
      <c r="TKT36"/>
      <c r="TKU36"/>
      <c r="TKV36"/>
      <c r="TKW36"/>
      <c r="TKX36"/>
      <c r="TKY36"/>
      <c r="TKZ36"/>
      <c r="TLA36"/>
      <c r="TLB36"/>
      <c r="TLC36"/>
      <c r="TLD36"/>
      <c r="TLE36"/>
      <c r="TLF36"/>
      <c r="TLG36"/>
      <c r="TLH36"/>
      <c r="TLI36"/>
      <c r="TLJ36"/>
      <c r="TLK36"/>
      <c r="TLL36"/>
      <c r="TLM36"/>
      <c r="TLN36"/>
      <c r="TLO36"/>
      <c r="TLP36"/>
      <c r="TLQ36"/>
      <c r="TLR36"/>
      <c r="TLS36"/>
      <c r="TLT36"/>
      <c r="TLU36"/>
      <c r="TLV36"/>
      <c r="TLW36"/>
      <c r="TLX36"/>
      <c r="TLY36"/>
      <c r="TLZ36"/>
      <c r="TMA36"/>
      <c r="TMB36"/>
      <c r="TMC36"/>
      <c r="TMD36"/>
      <c r="TME36"/>
      <c r="TMF36"/>
      <c r="TMG36"/>
      <c r="TMH36"/>
      <c r="TMI36"/>
      <c r="TMJ36"/>
      <c r="TMK36"/>
      <c r="TML36"/>
      <c r="TMM36"/>
      <c r="TMN36"/>
      <c r="TMO36"/>
      <c r="TMP36"/>
      <c r="TMQ36"/>
      <c r="TMR36"/>
      <c r="TMS36"/>
      <c r="TMT36"/>
      <c r="TMU36"/>
      <c r="TMV36"/>
      <c r="TMW36"/>
      <c r="TMX36"/>
      <c r="TMY36"/>
      <c r="TMZ36"/>
      <c r="TNA36"/>
      <c r="TNB36"/>
      <c r="TNC36"/>
      <c r="TND36"/>
      <c r="TNE36"/>
      <c r="TNF36"/>
      <c r="TNG36"/>
      <c r="TNH36"/>
      <c r="TNI36"/>
      <c r="TNJ36"/>
      <c r="TNK36"/>
      <c r="TNL36"/>
      <c r="TNM36"/>
      <c r="TNN36"/>
      <c r="TNO36"/>
      <c r="TNP36"/>
      <c r="TNQ36"/>
      <c r="TNR36"/>
      <c r="TNS36"/>
      <c r="TNT36"/>
      <c r="TNU36"/>
      <c r="TNV36"/>
      <c r="TNW36"/>
      <c r="TNX36"/>
      <c r="TNY36"/>
      <c r="TNZ36"/>
      <c r="TOA36"/>
      <c r="TOB36"/>
      <c r="TOC36"/>
      <c r="TOD36"/>
      <c r="TOE36"/>
      <c r="TOF36"/>
      <c r="TOG36"/>
      <c r="TOH36"/>
      <c r="TOI36"/>
      <c r="TOJ36"/>
      <c r="TOK36"/>
      <c r="TOL36"/>
      <c r="TOM36"/>
      <c r="TON36"/>
      <c r="TOO36"/>
      <c r="TOP36"/>
      <c r="TOQ36"/>
      <c r="TOR36"/>
      <c r="TOS36"/>
      <c r="TOT36"/>
      <c r="TOU36"/>
      <c r="TOV36"/>
      <c r="TOW36"/>
      <c r="TOX36"/>
      <c r="TOY36"/>
      <c r="TOZ36"/>
      <c r="TPA36"/>
      <c r="TPB36"/>
      <c r="TPC36"/>
      <c r="TPD36"/>
      <c r="TPE36"/>
      <c r="TPF36"/>
      <c r="TPG36"/>
      <c r="TPH36"/>
      <c r="TPI36"/>
      <c r="TPJ36"/>
      <c r="TPK36"/>
      <c r="TPL36"/>
      <c r="TPM36"/>
      <c r="TPN36"/>
      <c r="TPO36"/>
      <c r="TPP36"/>
      <c r="TPQ36"/>
      <c r="TPR36"/>
      <c r="TPS36"/>
      <c r="TPT36"/>
      <c r="TPU36"/>
      <c r="TPV36"/>
      <c r="TPW36"/>
      <c r="TPX36"/>
      <c r="TPY36"/>
      <c r="TPZ36"/>
      <c r="TQA36"/>
      <c r="TQB36"/>
      <c r="TQC36"/>
      <c r="TQD36"/>
      <c r="TQE36"/>
      <c r="TQF36"/>
      <c r="TQG36"/>
      <c r="TQH36"/>
      <c r="TQI36"/>
      <c r="TQJ36"/>
      <c r="TQK36"/>
      <c r="TQL36"/>
      <c r="TQM36"/>
      <c r="TQN36"/>
      <c r="TQO36"/>
      <c r="TQP36"/>
      <c r="TQQ36"/>
      <c r="TQR36"/>
      <c r="TQS36"/>
      <c r="TQT36"/>
      <c r="TQU36"/>
      <c r="TQV36"/>
      <c r="TQW36"/>
      <c r="TQX36"/>
      <c r="TQY36"/>
      <c r="TQZ36"/>
      <c r="TRA36"/>
      <c r="TRB36"/>
      <c r="TRC36"/>
      <c r="TRD36"/>
      <c r="TRE36"/>
      <c r="TRF36"/>
      <c r="TRG36"/>
      <c r="TRH36"/>
      <c r="TRI36"/>
      <c r="TRJ36"/>
      <c r="TRK36"/>
      <c r="TRL36"/>
      <c r="TRM36"/>
      <c r="TRN36"/>
      <c r="TRO36"/>
      <c r="TRP36"/>
      <c r="TRQ36"/>
      <c r="TRR36"/>
      <c r="TRS36"/>
      <c r="TRT36"/>
      <c r="TRU36"/>
      <c r="TRV36"/>
      <c r="TRW36"/>
      <c r="TRX36"/>
      <c r="TRY36"/>
      <c r="TRZ36"/>
      <c r="TSA36"/>
      <c r="TSB36"/>
      <c r="TSC36"/>
      <c r="TSD36"/>
      <c r="TSE36"/>
      <c r="TSF36"/>
      <c r="TSG36"/>
      <c r="TSH36"/>
      <c r="TSI36"/>
      <c r="TSJ36"/>
      <c r="TSK36"/>
      <c r="TSL36"/>
      <c r="TSM36"/>
      <c r="TSN36"/>
      <c r="TSO36"/>
      <c r="TSP36"/>
      <c r="TSQ36"/>
      <c r="TSR36"/>
      <c r="TSS36"/>
      <c r="TST36"/>
      <c r="TSU36"/>
      <c r="TSV36"/>
      <c r="TSW36"/>
      <c r="TSX36"/>
      <c r="TSY36"/>
      <c r="TSZ36"/>
      <c r="TTA36"/>
      <c r="TTB36"/>
      <c r="TTC36"/>
      <c r="TTD36"/>
      <c r="TTE36"/>
      <c r="TTF36"/>
      <c r="TTG36"/>
      <c r="TTH36"/>
      <c r="TTI36"/>
      <c r="TTJ36"/>
      <c r="TTK36"/>
      <c r="TTL36"/>
      <c r="TTM36"/>
      <c r="TTN36"/>
      <c r="TTO36"/>
      <c r="TTP36"/>
      <c r="TTQ36"/>
      <c r="TTR36"/>
      <c r="TTS36"/>
      <c r="TTT36"/>
      <c r="TTU36"/>
      <c r="TTV36"/>
      <c r="TTW36"/>
      <c r="TTX36"/>
      <c r="TTY36"/>
      <c r="TTZ36"/>
      <c r="TUA36"/>
      <c r="TUB36"/>
      <c r="TUC36"/>
      <c r="TUD36"/>
      <c r="TUE36"/>
      <c r="TUF36"/>
      <c r="TUG36"/>
      <c r="TUH36"/>
      <c r="TUI36"/>
      <c r="TUJ36"/>
      <c r="TUK36"/>
      <c r="TUL36"/>
      <c r="TUM36"/>
      <c r="TUN36"/>
      <c r="TUO36"/>
      <c r="TUP36"/>
      <c r="TUQ36"/>
      <c r="TUR36"/>
      <c r="TUS36"/>
      <c r="TUT36"/>
      <c r="TUU36"/>
      <c r="TUV36"/>
      <c r="TUW36"/>
      <c r="TUX36"/>
      <c r="TUY36"/>
      <c r="TUZ36"/>
      <c r="TVA36"/>
      <c r="TVB36"/>
      <c r="TVC36"/>
      <c r="TVD36"/>
      <c r="TVE36"/>
      <c r="TVF36"/>
      <c r="TVG36"/>
      <c r="TVH36"/>
      <c r="TVI36"/>
      <c r="TVJ36"/>
      <c r="TVK36"/>
      <c r="TVL36"/>
      <c r="TVM36"/>
      <c r="TVN36"/>
      <c r="TVO36"/>
      <c r="TVP36"/>
      <c r="TVQ36"/>
      <c r="TVR36"/>
      <c r="TVS36"/>
      <c r="TVT36"/>
      <c r="TVU36"/>
      <c r="TVV36"/>
      <c r="TVW36"/>
      <c r="TVX36"/>
      <c r="TVY36"/>
      <c r="TVZ36"/>
      <c r="TWA36"/>
      <c r="TWB36"/>
      <c r="TWC36"/>
      <c r="TWD36"/>
      <c r="TWE36"/>
      <c r="TWF36"/>
      <c r="TWG36"/>
      <c r="TWH36"/>
      <c r="TWI36"/>
      <c r="TWJ36"/>
      <c r="TWK36"/>
      <c r="TWL36"/>
      <c r="TWM36"/>
      <c r="TWN36"/>
      <c r="TWO36"/>
      <c r="TWP36"/>
      <c r="TWQ36"/>
      <c r="TWR36"/>
      <c r="TWS36"/>
      <c r="TWT36"/>
      <c r="TWU36"/>
      <c r="TWV36"/>
      <c r="TWW36"/>
      <c r="TWX36"/>
      <c r="TWY36"/>
      <c r="TWZ36"/>
      <c r="TXA36"/>
      <c r="TXB36"/>
      <c r="TXC36"/>
      <c r="TXD36"/>
      <c r="TXE36"/>
      <c r="TXF36"/>
      <c r="TXG36"/>
      <c r="TXH36"/>
      <c r="TXI36"/>
      <c r="TXJ36"/>
      <c r="TXK36"/>
      <c r="TXL36"/>
      <c r="TXM36"/>
      <c r="TXN36"/>
      <c r="TXO36"/>
      <c r="TXP36"/>
      <c r="TXQ36"/>
      <c r="TXR36"/>
      <c r="TXS36"/>
      <c r="TXT36"/>
      <c r="TXU36"/>
      <c r="TXV36"/>
      <c r="TXW36"/>
      <c r="TXX36"/>
      <c r="TXY36"/>
      <c r="TXZ36"/>
      <c r="TYA36"/>
      <c r="TYB36"/>
      <c r="TYC36"/>
      <c r="TYD36"/>
      <c r="TYE36"/>
      <c r="TYF36"/>
      <c r="TYG36"/>
      <c r="TYH36"/>
      <c r="TYI36"/>
      <c r="TYJ36"/>
      <c r="TYK36"/>
      <c r="TYL36"/>
      <c r="TYM36"/>
      <c r="TYN36"/>
      <c r="TYO36"/>
      <c r="TYP36"/>
      <c r="TYQ36"/>
      <c r="TYR36"/>
      <c r="TYS36"/>
      <c r="TYT36"/>
      <c r="TYU36"/>
      <c r="TYV36"/>
      <c r="TYW36"/>
      <c r="TYX36"/>
      <c r="TYY36"/>
      <c r="TYZ36"/>
      <c r="TZA36"/>
      <c r="TZB36"/>
      <c r="TZC36"/>
      <c r="TZD36"/>
      <c r="TZE36"/>
      <c r="TZF36"/>
      <c r="TZG36"/>
      <c r="TZH36"/>
      <c r="TZI36"/>
      <c r="TZJ36"/>
      <c r="TZK36"/>
      <c r="TZL36"/>
      <c r="TZM36"/>
      <c r="TZN36"/>
      <c r="TZO36"/>
      <c r="TZP36"/>
      <c r="TZQ36"/>
      <c r="TZR36"/>
      <c r="TZS36"/>
      <c r="TZT36"/>
      <c r="TZU36"/>
      <c r="TZV36"/>
      <c r="TZW36"/>
      <c r="TZX36"/>
      <c r="TZY36"/>
      <c r="TZZ36"/>
      <c r="UAA36"/>
      <c r="UAB36"/>
      <c r="UAC36"/>
      <c r="UAD36"/>
      <c r="UAE36"/>
      <c r="UAF36"/>
      <c r="UAG36"/>
      <c r="UAH36"/>
      <c r="UAI36"/>
      <c r="UAJ36"/>
      <c r="UAK36"/>
      <c r="UAL36"/>
      <c r="UAM36"/>
      <c r="UAN36"/>
      <c r="UAO36"/>
      <c r="UAP36"/>
      <c r="UAQ36"/>
      <c r="UAR36"/>
      <c r="UAS36"/>
      <c r="UAT36"/>
      <c r="UAU36"/>
      <c r="UAV36"/>
      <c r="UAW36"/>
      <c r="UAX36"/>
      <c r="UAY36"/>
      <c r="UAZ36"/>
      <c r="UBA36"/>
      <c r="UBB36"/>
      <c r="UBC36"/>
      <c r="UBD36"/>
      <c r="UBE36"/>
      <c r="UBF36"/>
      <c r="UBG36"/>
      <c r="UBH36"/>
      <c r="UBI36"/>
      <c r="UBJ36"/>
      <c r="UBK36"/>
      <c r="UBL36"/>
      <c r="UBM36"/>
      <c r="UBN36"/>
      <c r="UBO36"/>
      <c r="UBP36"/>
      <c r="UBQ36"/>
      <c r="UBR36"/>
      <c r="UBS36"/>
      <c r="UBT36"/>
      <c r="UBU36"/>
      <c r="UBV36"/>
      <c r="UBW36"/>
      <c r="UBX36"/>
      <c r="UBY36"/>
      <c r="UBZ36"/>
      <c r="UCA36"/>
      <c r="UCB36"/>
      <c r="UCC36"/>
      <c r="UCD36"/>
      <c r="UCE36"/>
      <c r="UCF36"/>
      <c r="UCG36"/>
      <c r="UCH36"/>
      <c r="UCI36"/>
      <c r="UCJ36"/>
      <c r="UCK36"/>
      <c r="UCL36"/>
      <c r="UCM36"/>
      <c r="UCN36"/>
      <c r="UCO36"/>
      <c r="UCP36"/>
      <c r="UCQ36"/>
      <c r="UCR36"/>
      <c r="UCS36"/>
      <c r="UCT36"/>
      <c r="UCU36"/>
      <c r="UCV36"/>
      <c r="UCW36"/>
      <c r="UCX36"/>
      <c r="UCY36"/>
      <c r="UCZ36"/>
      <c r="UDA36"/>
      <c r="UDB36"/>
      <c r="UDC36"/>
      <c r="UDD36"/>
      <c r="UDE36"/>
      <c r="UDF36"/>
      <c r="UDG36"/>
      <c r="UDH36"/>
      <c r="UDI36"/>
      <c r="UDJ36"/>
      <c r="UDK36"/>
      <c r="UDL36"/>
      <c r="UDM36"/>
      <c r="UDN36"/>
      <c r="UDO36"/>
      <c r="UDP36"/>
      <c r="UDQ36"/>
      <c r="UDR36"/>
      <c r="UDS36"/>
      <c r="UDT36"/>
      <c r="UDU36"/>
      <c r="UDV36"/>
      <c r="UDW36"/>
      <c r="UDX36"/>
      <c r="UDY36"/>
      <c r="UDZ36"/>
      <c r="UEA36"/>
      <c r="UEB36"/>
      <c r="UEC36"/>
      <c r="UED36"/>
      <c r="UEE36"/>
      <c r="UEF36"/>
      <c r="UEG36"/>
      <c r="UEH36"/>
      <c r="UEI36"/>
      <c r="UEJ36"/>
      <c r="UEK36"/>
      <c r="UEL36"/>
      <c r="UEM36"/>
      <c r="UEN36"/>
      <c r="UEO36"/>
      <c r="UEP36"/>
      <c r="UEQ36"/>
      <c r="UER36"/>
      <c r="UES36"/>
      <c r="UET36"/>
      <c r="UEU36"/>
      <c r="UEV36"/>
      <c r="UEW36"/>
      <c r="UEX36"/>
      <c r="UEY36"/>
      <c r="UEZ36"/>
      <c r="UFA36"/>
      <c r="UFB36"/>
      <c r="UFC36"/>
      <c r="UFD36"/>
      <c r="UFE36"/>
      <c r="UFF36"/>
      <c r="UFG36"/>
      <c r="UFH36"/>
      <c r="UFI36"/>
      <c r="UFJ36"/>
      <c r="UFK36"/>
      <c r="UFL36"/>
      <c r="UFM36"/>
      <c r="UFN36"/>
      <c r="UFO36"/>
      <c r="UFP36"/>
      <c r="UFQ36"/>
      <c r="UFR36"/>
      <c r="UFS36"/>
      <c r="UFT36"/>
      <c r="UFU36"/>
      <c r="UFV36"/>
      <c r="UFW36"/>
      <c r="UFX36"/>
      <c r="UFY36"/>
      <c r="UFZ36"/>
      <c r="UGA36"/>
      <c r="UGB36"/>
      <c r="UGC36"/>
      <c r="UGD36"/>
      <c r="UGE36"/>
      <c r="UGF36"/>
      <c r="UGG36"/>
      <c r="UGH36"/>
      <c r="UGI36"/>
      <c r="UGJ36"/>
      <c r="UGK36"/>
      <c r="UGL36"/>
      <c r="UGM36"/>
      <c r="UGN36"/>
      <c r="UGO36"/>
      <c r="UGP36"/>
      <c r="UGQ36"/>
      <c r="UGR36"/>
      <c r="UGS36"/>
      <c r="UGT36"/>
      <c r="UGU36"/>
      <c r="UGV36"/>
      <c r="UGW36"/>
      <c r="UGX36"/>
      <c r="UGY36"/>
      <c r="UGZ36"/>
      <c r="UHA36"/>
      <c r="UHB36"/>
      <c r="UHC36"/>
      <c r="UHD36"/>
      <c r="UHE36"/>
      <c r="UHF36"/>
      <c r="UHG36"/>
      <c r="UHH36"/>
      <c r="UHI36"/>
      <c r="UHJ36"/>
      <c r="UHK36"/>
      <c r="UHL36"/>
      <c r="UHM36"/>
      <c r="UHN36"/>
      <c r="UHO36"/>
      <c r="UHP36"/>
      <c r="UHQ36"/>
      <c r="UHR36"/>
      <c r="UHS36"/>
      <c r="UHT36"/>
      <c r="UHU36"/>
      <c r="UHV36"/>
      <c r="UHW36"/>
      <c r="UHX36"/>
      <c r="UHY36"/>
      <c r="UHZ36"/>
      <c r="UIA36"/>
      <c r="UIB36"/>
      <c r="UIC36"/>
      <c r="UID36"/>
      <c r="UIE36"/>
      <c r="UIF36"/>
      <c r="UIG36"/>
      <c r="UIH36"/>
      <c r="UII36"/>
      <c r="UIJ36"/>
      <c r="UIK36"/>
      <c r="UIL36"/>
      <c r="UIM36"/>
      <c r="UIN36"/>
      <c r="UIO36"/>
      <c r="UIP36"/>
      <c r="UIQ36"/>
      <c r="UIR36"/>
      <c r="UIS36"/>
      <c r="UIT36"/>
      <c r="UIU36"/>
      <c r="UIV36"/>
      <c r="UIW36"/>
      <c r="UIX36"/>
      <c r="UIY36"/>
      <c r="UIZ36"/>
      <c r="UJA36"/>
      <c r="UJB36"/>
      <c r="UJC36"/>
      <c r="UJD36"/>
      <c r="UJE36"/>
      <c r="UJF36"/>
      <c r="UJG36"/>
      <c r="UJH36"/>
      <c r="UJI36"/>
      <c r="UJJ36"/>
      <c r="UJK36"/>
      <c r="UJL36"/>
      <c r="UJM36"/>
      <c r="UJN36"/>
      <c r="UJO36"/>
      <c r="UJP36"/>
      <c r="UJQ36"/>
      <c r="UJR36"/>
      <c r="UJS36"/>
      <c r="UJT36"/>
      <c r="UJU36"/>
      <c r="UJV36"/>
      <c r="UJW36"/>
      <c r="UJX36"/>
      <c r="UJY36"/>
      <c r="UJZ36"/>
      <c r="UKA36"/>
      <c r="UKB36"/>
      <c r="UKC36"/>
      <c r="UKD36"/>
      <c r="UKE36"/>
      <c r="UKF36"/>
      <c r="UKG36"/>
      <c r="UKH36"/>
      <c r="UKI36"/>
      <c r="UKJ36"/>
      <c r="UKK36"/>
      <c r="UKL36"/>
      <c r="UKM36"/>
      <c r="UKN36"/>
      <c r="UKO36"/>
      <c r="UKP36"/>
      <c r="UKQ36"/>
      <c r="UKR36"/>
      <c r="UKS36"/>
      <c r="UKT36"/>
      <c r="UKU36"/>
      <c r="UKV36"/>
      <c r="UKW36"/>
      <c r="UKX36"/>
      <c r="UKY36"/>
      <c r="UKZ36"/>
      <c r="ULA36"/>
      <c r="ULB36"/>
      <c r="ULC36"/>
      <c r="ULD36"/>
      <c r="ULE36"/>
      <c r="ULF36"/>
      <c r="ULG36"/>
      <c r="ULH36"/>
      <c r="ULI36"/>
      <c r="ULJ36"/>
      <c r="ULK36"/>
      <c r="ULL36"/>
      <c r="ULM36"/>
      <c r="ULN36"/>
      <c r="ULO36"/>
      <c r="ULP36"/>
      <c r="ULQ36"/>
      <c r="ULR36"/>
      <c r="ULS36"/>
      <c r="ULT36"/>
      <c r="ULU36"/>
      <c r="ULV36"/>
      <c r="ULW36"/>
      <c r="ULX36"/>
      <c r="ULY36"/>
      <c r="ULZ36"/>
      <c r="UMA36"/>
      <c r="UMB36"/>
      <c r="UMC36"/>
      <c r="UMD36"/>
      <c r="UME36"/>
      <c r="UMF36"/>
      <c r="UMG36"/>
      <c r="UMH36"/>
      <c r="UMI36"/>
      <c r="UMJ36"/>
      <c r="UMK36"/>
      <c r="UML36"/>
      <c r="UMM36"/>
      <c r="UMN36"/>
      <c r="UMO36"/>
      <c r="UMP36"/>
      <c r="UMQ36"/>
      <c r="UMR36"/>
      <c r="UMS36"/>
      <c r="UMT36"/>
      <c r="UMU36"/>
      <c r="UMV36"/>
      <c r="UMW36"/>
      <c r="UMX36"/>
      <c r="UMY36"/>
      <c r="UMZ36"/>
      <c r="UNA36"/>
      <c r="UNB36"/>
      <c r="UNC36"/>
      <c r="UND36"/>
      <c r="UNE36"/>
      <c r="UNF36"/>
      <c r="UNG36"/>
      <c r="UNH36"/>
      <c r="UNI36"/>
      <c r="UNJ36"/>
      <c r="UNK36"/>
      <c r="UNL36"/>
      <c r="UNM36"/>
      <c r="UNN36"/>
      <c r="UNO36"/>
      <c r="UNP36"/>
      <c r="UNQ36"/>
      <c r="UNR36"/>
      <c r="UNS36"/>
      <c r="UNT36"/>
      <c r="UNU36"/>
      <c r="UNV36"/>
      <c r="UNW36"/>
      <c r="UNX36"/>
      <c r="UNY36"/>
      <c r="UNZ36"/>
      <c r="UOA36"/>
      <c r="UOB36"/>
      <c r="UOC36"/>
      <c r="UOD36"/>
      <c r="UOE36"/>
      <c r="UOF36"/>
      <c r="UOG36"/>
      <c r="UOH36"/>
      <c r="UOI36"/>
      <c r="UOJ36"/>
      <c r="UOK36"/>
      <c r="UOL36"/>
      <c r="UOM36"/>
      <c r="UON36"/>
      <c r="UOO36"/>
      <c r="UOP36"/>
      <c r="UOQ36"/>
      <c r="UOR36"/>
      <c r="UOS36"/>
      <c r="UOT36"/>
      <c r="UOU36"/>
      <c r="UOV36"/>
      <c r="UOW36"/>
      <c r="UOX36"/>
      <c r="UOY36"/>
      <c r="UOZ36"/>
      <c r="UPA36"/>
      <c r="UPB36"/>
      <c r="UPC36"/>
      <c r="UPD36"/>
      <c r="UPE36"/>
      <c r="UPF36"/>
      <c r="UPG36"/>
      <c r="UPH36"/>
      <c r="UPI36"/>
      <c r="UPJ36"/>
      <c r="UPK36"/>
      <c r="UPL36"/>
      <c r="UPM36"/>
      <c r="UPN36"/>
      <c r="UPO36"/>
      <c r="UPP36"/>
      <c r="UPQ36"/>
      <c r="UPR36"/>
      <c r="UPS36"/>
      <c r="UPT36"/>
      <c r="UPU36"/>
      <c r="UPV36"/>
      <c r="UPW36"/>
      <c r="UPX36"/>
      <c r="UPY36"/>
      <c r="UPZ36"/>
      <c r="UQA36"/>
      <c r="UQB36"/>
      <c r="UQC36"/>
      <c r="UQD36"/>
      <c r="UQE36"/>
      <c r="UQF36"/>
      <c r="UQG36"/>
      <c r="UQH36"/>
      <c r="UQI36"/>
      <c r="UQJ36"/>
      <c r="UQK36"/>
      <c r="UQL36"/>
      <c r="UQM36"/>
      <c r="UQN36"/>
      <c r="UQO36"/>
      <c r="UQP36"/>
      <c r="UQQ36"/>
      <c r="UQR36"/>
      <c r="UQS36"/>
      <c r="UQT36"/>
      <c r="UQU36"/>
      <c r="UQV36"/>
      <c r="UQW36"/>
      <c r="UQX36"/>
      <c r="UQY36"/>
      <c r="UQZ36"/>
      <c r="URA36"/>
      <c r="URB36"/>
      <c r="URC36"/>
      <c r="URD36"/>
      <c r="URE36"/>
      <c r="URF36"/>
      <c r="URG36"/>
      <c r="URH36"/>
      <c r="URI36"/>
      <c r="URJ36"/>
      <c r="URK36"/>
      <c r="URL36"/>
      <c r="URM36"/>
      <c r="URN36"/>
      <c r="URO36"/>
      <c r="URP36"/>
      <c r="URQ36"/>
      <c r="URR36"/>
      <c r="URS36"/>
      <c r="URT36"/>
      <c r="URU36"/>
      <c r="URV36"/>
      <c r="URW36"/>
      <c r="URX36"/>
      <c r="URY36"/>
      <c r="URZ36"/>
      <c r="USA36"/>
      <c r="USB36"/>
      <c r="USC36"/>
      <c r="USD36"/>
      <c r="USE36"/>
      <c r="USF36"/>
      <c r="USG36"/>
      <c r="USH36"/>
      <c r="USI36"/>
      <c r="USJ36"/>
      <c r="USK36"/>
      <c r="USL36"/>
      <c r="USM36"/>
      <c r="USN36"/>
      <c r="USO36"/>
      <c r="USP36"/>
      <c r="USQ36"/>
      <c r="USR36"/>
      <c r="USS36"/>
      <c r="UST36"/>
      <c r="USU36"/>
      <c r="USV36"/>
      <c r="USW36"/>
      <c r="USX36"/>
      <c r="USY36"/>
      <c r="USZ36"/>
      <c r="UTA36"/>
      <c r="UTB36"/>
      <c r="UTC36"/>
      <c r="UTD36"/>
      <c r="UTE36"/>
      <c r="UTF36"/>
      <c r="UTG36"/>
      <c r="UTH36"/>
      <c r="UTI36"/>
      <c r="UTJ36"/>
      <c r="UTK36"/>
      <c r="UTL36"/>
      <c r="UTM36"/>
      <c r="UTN36"/>
      <c r="UTO36"/>
      <c r="UTP36"/>
      <c r="UTQ36"/>
      <c r="UTR36"/>
      <c r="UTS36"/>
      <c r="UTT36"/>
      <c r="UTU36"/>
      <c r="UTV36"/>
      <c r="UTW36"/>
      <c r="UTX36"/>
      <c r="UTY36"/>
      <c r="UTZ36"/>
      <c r="UUA36"/>
      <c r="UUB36"/>
      <c r="UUC36"/>
      <c r="UUD36"/>
      <c r="UUE36"/>
      <c r="UUF36"/>
      <c r="UUG36"/>
      <c r="UUH36"/>
      <c r="UUI36"/>
      <c r="UUJ36"/>
      <c r="UUK36"/>
      <c r="UUL36"/>
      <c r="UUM36"/>
      <c r="UUN36"/>
      <c r="UUO36"/>
      <c r="UUP36"/>
      <c r="UUQ36"/>
      <c r="UUR36"/>
      <c r="UUS36"/>
      <c r="UUT36"/>
      <c r="UUU36"/>
      <c r="UUV36"/>
      <c r="UUW36"/>
      <c r="UUX36"/>
      <c r="UUY36"/>
      <c r="UUZ36"/>
      <c r="UVA36"/>
      <c r="UVB36"/>
      <c r="UVC36"/>
      <c r="UVD36"/>
      <c r="UVE36"/>
      <c r="UVF36"/>
      <c r="UVG36"/>
      <c r="UVH36"/>
      <c r="UVI36"/>
      <c r="UVJ36"/>
      <c r="UVK36"/>
      <c r="UVL36"/>
      <c r="UVM36"/>
      <c r="UVN36"/>
      <c r="UVO36"/>
      <c r="UVP36"/>
      <c r="UVQ36"/>
      <c r="UVR36"/>
      <c r="UVS36"/>
      <c r="UVT36"/>
      <c r="UVU36"/>
      <c r="UVV36"/>
      <c r="UVW36"/>
      <c r="UVX36"/>
      <c r="UVY36"/>
      <c r="UVZ36"/>
      <c r="UWA36"/>
      <c r="UWB36"/>
      <c r="UWC36"/>
      <c r="UWD36"/>
      <c r="UWE36"/>
      <c r="UWF36"/>
      <c r="UWG36"/>
      <c r="UWH36"/>
      <c r="UWI36"/>
      <c r="UWJ36"/>
      <c r="UWK36"/>
      <c r="UWL36"/>
      <c r="UWM36"/>
      <c r="UWN36"/>
      <c r="UWO36"/>
      <c r="UWP36"/>
      <c r="UWQ36"/>
      <c r="UWR36"/>
      <c r="UWS36"/>
      <c r="UWT36"/>
      <c r="UWU36"/>
      <c r="UWV36"/>
      <c r="UWW36"/>
      <c r="UWX36"/>
      <c r="UWY36"/>
      <c r="UWZ36"/>
      <c r="UXA36"/>
      <c r="UXB36"/>
      <c r="UXC36"/>
      <c r="UXD36"/>
      <c r="UXE36"/>
      <c r="UXF36"/>
      <c r="UXG36"/>
      <c r="UXH36"/>
      <c r="UXI36"/>
      <c r="UXJ36"/>
      <c r="UXK36"/>
      <c r="UXL36"/>
      <c r="UXM36"/>
      <c r="UXN36"/>
      <c r="UXO36"/>
      <c r="UXP36"/>
      <c r="UXQ36"/>
      <c r="UXR36"/>
      <c r="UXS36"/>
      <c r="UXT36"/>
      <c r="UXU36"/>
      <c r="UXV36"/>
      <c r="UXW36"/>
      <c r="UXX36"/>
      <c r="UXY36"/>
      <c r="UXZ36"/>
      <c r="UYA36"/>
      <c r="UYB36"/>
      <c r="UYC36"/>
      <c r="UYD36"/>
      <c r="UYE36"/>
      <c r="UYF36"/>
      <c r="UYG36"/>
      <c r="UYH36"/>
      <c r="UYI36"/>
      <c r="UYJ36"/>
      <c r="UYK36"/>
      <c r="UYL36"/>
      <c r="UYM36"/>
      <c r="UYN36"/>
      <c r="UYO36"/>
      <c r="UYP36"/>
      <c r="UYQ36"/>
      <c r="UYR36"/>
      <c r="UYS36"/>
      <c r="UYT36"/>
      <c r="UYU36"/>
      <c r="UYV36"/>
      <c r="UYW36"/>
      <c r="UYX36"/>
      <c r="UYY36"/>
      <c r="UYZ36"/>
      <c r="UZA36"/>
      <c r="UZB36"/>
      <c r="UZC36"/>
      <c r="UZD36"/>
      <c r="UZE36"/>
      <c r="UZF36"/>
      <c r="UZG36"/>
      <c r="UZH36"/>
      <c r="UZI36"/>
      <c r="UZJ36"/>
      <c r="UZK36"/>
      <c r="UZL36"/>
      <c r="UZM36"/>
      <c r="UZN36"/>
      <c r="UZO36"/>
      <c r="UZP36"/>
      <c r="UZQ36"/>
      <c r="UZR36"/>
      <c r="UZS36"/>
      <c r="UZT36"/>
      <c r="UZU36"/>
      <c r="UZV36"/>
      <c r="UZW36"/>
      <c r="UZX36"/>
      <c r="UZY36"/>
      <c r="UZZ36"/>
      <c r="VAA36"/>
      <c r="VAB36"/>
      <c r="VAC36"/>
      <c r="VAD36"/>
      <c r="VAE36"/>
      <c r="VAF36"/>
      <c r="VAG36"/>
      <c r="VAH36"/>
      <c r="VAI36"/>
      <c r="VAJ36"/>
      <c r="VAK36"/>
      <c r="VAL36"/>
      <c r="VAM36"/>
      <c r="VAN36"/>
      <c r="VAO36"/>
      <c r="VAP36"/>
      <c r="VAQ36"/>
      <c r="VAR36"/>
      <c r="VAS36"/>
      <c r="VAT36"/>
      <c r="VAU36"/>
      <c r="VAV36"/>
      <c r="VAW36"/>
      <c r="VAX36"/>
      <c r="VAY36"/>
      <c r="VAZ36"/>
      <c r="VBA36"/>
      <c r="VBB36"/>
      <c r="VBC36"/>
      <c r="VBD36"/>
      <c r="VBE36"/>
      <c r="VBF36"/>
      <c r="VBG36"/>
      <c r="VBH36"/>
      <c r="VBI36"/>
      <c r="VBJ36"/>
      <c r="VBK36"/>
      <c r="VBL36"/>
      <c r="VBM36"/>
      <c r="VBN36"/>
      <c r="VBO36"/>
      <c r="VBP36"/>
      <c r="VBQ36"/>
      <c r="VBR36"/>
      <c r="VBS36"/>
      <c r="VBT36"/>
      <c r="VBU36"/>
      <c r="VBV36"/>
      <c r="VBW36"/>
      <c r="VBX36"/>
      <c r="VBY36"/>
      <c r="VBZ36"/>
      <c r="VCA36"/>
      <c r="VCB36"/>
      <c r="VCC36"/>
      <c r="VCD36"/>
      <c r="VCE36"/>
      <c r="VCF36"/>
      <c r="VCG36"/>
      <c r="VCH36"/>
      <c r="VCI36"/>
      <c r="VCJ36"/>
      <c r="VCK36"/>
      <c r="VCL36"/>
      <c r="VCM36"/>
      <c r="VCN36"/>
      <c r="VCO36"/>
      <c r="VCP36"/>
      <c r="VCQ36"/>
      <c r="VCR36"/>
      <c r="VCS36"/>
      <c r="VCT36"/>
      <c r="VCU36"/>
      <c r="VCV36"/>
      <c r="VCW36"/>
      <c r="VCX36"/>
      <c r="VCY36"/>
      <c r="VCZ36"/>
      <c r="VDA36"/>
      <c r="VDB36"/>
      <c r="VDC36"/>
      <c r="VDD36"/>
      <c r="VDE36"/>
      <c r="VDF36"/>
      <c r="VDG36"/>
      <c r="VDH36"/>
      <c r="VDI36"/>
      <c r="VDJ36"/>
      <c r="VDK36"/>
      <c r="VDL36"/>
      <c r="VDM36"/>
      <c r="VDN36"/>
      <c r="VDO36"/>
      <c r="VDP36"/>
      <c r="VDQ36"/>
      <c r="VDR36"/>
      <c r="VDS36"/>
      <c r="VDT36"/>
      <c r="VDU36"/>
      <c r="VDV36"/>
      <c r="VDW36"/>
      <c r="VDX36"/>
      <c r="VDY36"/>
      <c r="VDZ36"/>
      <c r="VEA36"/>
      <c r="VEB36"/>
      <c r="VEC36"/>
      <c r="VED36"/>
      <c r="VEE36"/>
      <c r="VEF36"/>
      <c r="VEG36"/>
      <c r="VEH36"/>
      <c r="VEI36"/>
      <c r="VEJ36"/>
      <c r="VEK36"/>
      <c r="VEL36"/>
      <c r="VEM36"/>
      <c r="VEN36"/>
      <c r="VEO36"/>
      <c r="VEP36"/>
      <c r="VEQ36"/>
      <c r="VER36"/>
      <c r="VES36"/>
      <c r="VET36"/>
      <c r="VEU36"/>
      <c r="VEV36"/>
      <c r="VEW36"/>
      <c r="VEX36"/>
      <c r="VEY36"/>
      <c r="VEZ36"/>
      <c r="VFA36"/>
      <c r="VFB36"/>
      <c r="VFC36"/>
      <c r="VFD36"/>
      <c r="VFE36"/>
      <c r="VFF36"/>
      <c r="VFG36"/>
      <c r="VFH36"/>
      <c r="VFI36"/>
      <c r="VFJ36"/>
      <c r="VFK36"/>
      <c r="VFL36"/>
      <c r="VFM36"/>
      <c r="VFN36"/>
      <c r="VFO36"/>
      <c r="VFP36"/>
      <c r="VFQ36"/>
      <c r="VFR36"/>
      <c r="VFS36"/>
      <c r="VFT36"/>
      <c r="VFU36"/>
      <c r="VFV36"/>
      <c r="VFW36"/>
      <c r="VFX36"/>
      <c r="VFY36"/>
      <c r="VFZ36"/>
      <c r="VGA36"/>
      <c r="VGB36"/>
      <c r="VGC36"/>
      <c r="VGD36"/>
      <c r="VGE36"/>
      <c r="VGF36"/>
      <c r="VGG36"/>
      <c r="VGH36"/>
      <c r="VGI36"/>
      <c r="VGJ36"/>
      <c r="VGK36"/>
      <c r="VGL36"/>
      <c r="VGM36"/>
      <c r="VGN36"/>
      <c r="VGO36"/>
      <c r="VGP36"/>
      <c r="VGQ36"/>
      <c r="VGR36"/>
      <c r="VGS36"/>
      <c r="VGT36"/>
      <c r="VGU36"/>
      <c r="VGV36"/>
      <c r="VGW36"/>
      <c r="VGX36"/>
      <c r="VGY36"/>
      <c r="VGZ36"/>
      <c r="VHA36"/>
      <c r="VHB36"/>
      <c r="VHC36"/>
      <c r="VHD36"/>
      <c r="VHE36"/>
      <c r="VHF36"/>
      <c r="VHG36"/>
      <c r="VHH36"/>
      <c r="VHI36"/>
      <c r="VHJ36"/>
      <c r="VHK36"/>
      <c r="VHL36"/>
      <c r="VHM36"/>
      <c r="VHN36"/>
      <c r="VHO36"/>
      <c r="VHP36"/>
      <c r="VHQ36"/>
      <c r="VHR36"/>
      <c r="VHS36"/>
      <c r="VHT36"/>
      <c r="VHU36"/>
      <c r="VHV36"/>
      <c r="VHW36"/>
      <c r="VHX36"/>
      <c r="VHY36"/>
      <c r="VHZ36"/>
      <c r="VIA36"/>
      <c r="VIB36"/>
      <c r="VIC36"/>
      <c r="VID36"/>
      <c r="VIE36"/>
      <c r="VIF36"/>
      <c r="VIG36"/>
      <c r="VIH36"/>
      <c r="VII36"/>
      <c r="VIJ36"/>
      <c r="VIK36"/>
      <c r="VIL36"/>
      <c r="VIM36"/>
      <c r="VIN36"/>
      <c r="VIO36"/>
      <c r="VIP36"/>
      <c r="VIQ36"/>
      <c r="VIR36"/>
      <c r="VIS36"/>
      <c r="VIT36"/>
      <c r="VIU36"/>
      <c r="VIV36"/>
      <c r="VIW36"/>
      <c r="VIX36"/>
      <c r="VIY36"/>
      <c r="VIZ36"/>
      <c r="VJA36"/>
      <c r="VJB36"/>
      <c r="VJC36"/>
      <c r="VJD36"/>
      <c r="VJE36"/>
      <c r="VJF36"/>
      <c r="VJG36"/>
      <c r="VJH36"/>
      <c r="VJI36"/>
      <c r="VJJ36"/>
      <c r="VJK36"/>
      <c r="VJL36"/>
      <c r="VJM36"/>
      <c r="VJN36"/>
      <c r="VJO36"/>
      <c r="VJP36"/>
      <c r="VJQ36"/>
      <c r="VJR36"/>
      <c r="VJS36"/>
      <c r="VJT36"/>
      <c r="VJU36"/>
      <c r="VJV36"/>
      <c r="VJW36"/>
      <c r="VJX36"/>
      <c r="VJY36"/>
      <c r="VJZ36"/>
      <c r="VKA36"/>
      <c r="VKB36"/>
      <c r="VKC36"/>
      <c r="VKD36"/>
      <c r="VKE36"/>
      <c r="VKF36"/>
      <c r="VKG36"/>
      <c r="VKH36"/>
      <c r="VKI36"/>
      <c r="VKJ36"/>
      <c r="VKK36"/>
      <c r="VKL36"/>
      <c r="VKM36"/>
      <c r="VKN36"/>
      <c r="VKO36"/>
      <c r="VKP36"/>
      <c r="VKQ36"/>
      <c r="VKR36"/>
      <c r="VKS36"/>
      <c r="VKT36"/>
      <c r="VKU36"/>
      <c r="VKV36"/>
      <c r="VKW36"/>
      <c r="VKX36"/>
      <c r="VKY36"/>
      <c r="VKZ36"/>
      <c r="VLA36"/>
      <c r="VLB36"/>
      <c r="VLC36"/>
      <c r="VLD36"/>
      <c r="VLE36"/>
      <c r="VLF36"/>
      <c r="VLG36"/>
      <c r="VLH36"/>
      <c r="VLI36"/>
      <c r="VLJ36"/>
      <c r="VLK36"/>
      <c r="VLL36"/>
      <c r="VLM36"/>
      <c r="VLN36"/>
      <c r="VLO36"/>
      <c r="VLP36"/>
      <c r="VLQ36"/>
      <c r="VLR36"/>
      <c r="VLS36"/>
      <c r="VLT36"/>
      <c r="VLU36"/>
      <c r="VLV36"/>
      <c r="VLW36"/>
      <c r="VLX36"/>
      <c r="VLY36"/>
      <c r="VLZ36"/>
      <c r="VMA36"/>
      <c r="VMB36"/>
      <c r="VMC36"/>
      <c r="VMD36"/>
      <c r="VME36"/>
      <c r="VMF36"/>
      <c r="VMG36"/>
      <c r="VMH36"/>
      <c r="VMI36"/>
      <c r="VMJ36"/>
      <c r="VMK36"/>
      <c r="VML36"/>
      <c r="VMM36"/>
      <c r="VMN36"/>
      <c r="VMO36"/>
      <c r="VMP36"/>
      <c r="VMQ36"/>
      <c r="VMR36"/>
      <c r="VMS36"/>
      <c r="VMT36"/>
      <c r="VMU36"/>
      <c r="VMV36"/>
      <c r="VMW36"/>
      <c r="VMX36"/>
      <c r="VMY36"/>
      <c r="VMZ36"/>
      <c r="VNA36"/>
      <c r="VNB36"/>
      <c r="VNC36"/>
      <c r="VND36"/>
      <c r="VNE36"/>
      <c r="VNF36"/>
      <c r="VNG36"/>
      <c r="VNH36"/>
      <c r="VNI36"/>
      <c r="VNJ36"/>
      <c r="VNK36"/>
      <c r="VNL36"/>
      <c r="VNM36"/>
      <c r="VNN36"/>
      <c r="VNO36"/>
      <c r="VNP36"/>
      <c r="VNQ36"/>
      <c r="VNR36"/>
      <c r="VNS36"/>
      <c r="VNT36"/>
      <c r="VNU36"/>
      <c r="VNV36"/>
      <c r="VNW36"/>
      <c r="VNX36"/>
      <c r="VNY36"/>
      <c r="VNZ36"/>
      <c r="VOA36"/>
      <c r="VOB36"/>
      <c r="VOC36"/>
      <c r="VOD36"/>
      <c r="VOE36"/>
      <c r="VOF36"/>
      <c r="VOG36"/>
      <c r="VOH36"/>
      <c r="VOI36"/>
      <c r="VOJ36"/>
      <c r="VOK36"/>
      <c r="VOL36"/>
      <c r="VOM36"/>
      <c r="VON36"/>
      <c r="VOO36"/>
      <c r="VOP36"/>
      <c r="VOQ36"/>
      <c r="VOR36"/>
      <c r="VOS36"/>
      <c r="VOT36"/>
      <c r="VOU36"/>
      <c r="VOV36"/>
      <c r="VOW36"/>
      <c r="VOX36"/>
      <c r="VOY36"/>
      <c r="VOZ36"/>
      <c r="VPA36"/>
      <c r="VPB36"/>
      <c r="VPC36"/>
      <c r="VPD36"/>
      <c r="VPE36"/>
      <c r="VPF36"/>
      <c r="VPG36"/>
      <c r="VPH36"/>
      <c r="VPI36"/>
      <c r="VPJ36"/>
      <c r="VPK36"/>
      <c r="VPL36"/>
      <c r="VPM36"/>
      <c r="VPN36"/>
      <c r="VPO36"/>
      <c r="VPP36"/>
      <c r="VPQ36"/>
      <c r="VPR36"/>
      <c r="VPS36"/>
      <c r="VPT36"/>
      <c r="VPU36"/>
      <c r="VPV36"/>
      <c r="VPW36"/>
      <c r="VPX36"/>
      <c r="VPY36"/>
      <c r="VPZ36"/>
      <c r="VQA36"/>
      <c r="VQB36"/>
      <c r="VQC36"/>
      <c r="VQD36"/>
      <c r="VQE36"/>
      <c r="VQF36"/>
      <c r="VQG36"/>
      <c r="VQH36"/>
      <c r="VQI36"/>
      <c r="VQJ36"/>
      <c r="VQK36"/>
      <c r="VQL36"/>
      <c r="VQM36"/>
      <c r="VQN36"/>
      <c r="VQO36"/>
      <c r="VQP36"/>
      <c r="VQQ36"/>
      <c r="VQR36"/>
      <c r="VQS36"/>
      <c r="VQT36"/>
      <c r="VQU36"/>
      <c r="VQV36"/>
      <c r="VQW36"/>
      <c r="VQX36"/>
      <c r="VQY36"/>
      <c r="VQZ36"/>
      <c r="VRA36"/>
      <c r="VRB36"/>
      <c r="VRC36"/>
      <c r="VRD36"/>
      <c r="VRE36"/>
      <c r="VRF36"/>
      <c r="VRG36"/>
      <c r="VRH36"/>
      <c r="VRI36"/>
      <c r="VRJ36"/>
      <c r="VRK36"/>
      <c r="VRL36"/>
      <c r="VRM36"/>
      <c r="VRN36"/>
      <c r="VRO36"/>
      <c r="VRP36"/>
      <c r="VRQ36"/>
      <c r="VRR36"/>
      <c r="VRS36"/>
      <c r="VRT36"/>
      <c r="VRU36"/>
      <c r="VRV36"/>
      <c r="VRW36"/>
      <c r="VRX36"/>
      <c r="VRY36"/>
      <c r="VRZ36"/>
      <c r="VSA36"/>
      <c r="VSB36"/>
      <c r="VSC36"/>
      <c r="VSD36"/>
      <c r="VSE36"/>
      <c r="VSF36"/>
      <c r="VSG36"/>
      <c r="VSH36"/>
      <c r="VSI36"/>
      <c r="VSJ36"/>
      <c r="VSK36"/>
      <c r="VSL36"/>
      <c r="VSM36"/>
      <c r="VSN36"/>
      <c r="VSO36"/>
      <c r="VSP36"/>
      <c r="VSQ36"/>
      <c r="VSR36"/>
      <c r="VSS36"/>
      <c r="VST36"/>
      <c r="VSU36"/>
      <c r="VSV36"/>
      <c r="VSW36"/>
      <c r="VSX36"/>
      <c r="VSY36"/>
      <c r="VSZ36"/>
      <c r="VTA36"/>
      <c r="VTB36"/>
      <c r="VTC36"/>
      <c r="VTD36"/>
      <c r="VTE36"/>
      <c r="VTF36"/>
      <c r="VTG36"/>
      <c r="VTH36"/>
      <c r="VTI36"/>
      <c r="VTJ36"/>
      <c r="VTK36"/>
      <c r="VTL36"/>
      <c r="VTM36"/>
      <c r="VTN36"/>
      <c r="VTO36"/>
      <c r="VTP36"/>
      <c r="VTQ36"/>
      <c r="VTR36"/>
      <c r="VTS36"/>
      <c r="VTT36"/>
      <c r="VTU36"/>
      <c r="VTV36"/>
      <c r="VTW36"/>
      <c r="VTX36"/>
      <c r="VTY36"/>
      <c r="VTZ36"/>
      <c r="VUA36"/>
      <c r="VUB36"/>
      <c r="VUC36"/>
      <c r="VUD36"/>
      <c r="VUE36"/>
      <c r="VUF36"/>
      <c r="VUG36"/>
      <c r="VUH36"/>
      <c r="VUI36"/>
      <c r="VUJ36"/>
      <c r="VUK36"/>
      <c r="VUL36"/>
      <c r="VUM36"/>
      <c r="VUN36"/>
      <c r="VUO36"/>
      <c r="VUP36"/>
      <c r="VUQ36"/>
      <c r="VUR36"/>
      <c r="VUS36"/>
      <c r="VUT36"/>
      <c r="VUU36"/>
      <c r="VUV36"/>
      <c r="VUW36"/>
      <c r="VUX36"/>
      <c r="VUY36"/>
      <c r="VUZ36"/>
      <c r="VVA36"/>
      <c r="VVB36"/>
      <c r="VVC36"/>
      <c r="VVD36"/>
      <c r="VVE36"/>
      <c r="VVF36"/>
      <c r="VVG36"/>
      <c r="VVH36"/>
      <c r="VVI36"/>
      <c r="VVJ36"/>
      <c r="VVK36"/>
      <c r="VVL36"/>
      <c r="VVM36"/>
      <c r="VVN36"/>
      <c r="VVO36"/>
      <c r="VVP36"/>
      <c r="VVQ36"/>
      <c r="VVR36"/>
      <c r="VVS36"/>
      <c r="VVT36"/>
      <c r="VVU36"/>
      <c r="VVV36"/>
      <c r="VVW36"/>
      <c r="VVX36"/>
      <c r="VVY36"/>
      <c r="VVZ36"/>
      <c r="VWA36"/>
      <c r="VWB36"/>
      <c r="VWC36"/>
      <c r="VWD36"/>
      <c r="VWE36"/>
      <c r="VWF36"/>
      <c r="VWG36"/>
      <c r="VWH36"/>
      <c r="VWI36"/>
      <c r="VWJ36"/>
      <c r="VWK36"/>
      <c r="VWL36"/>
      <c r="VWM36"/>
      <c r="VWN36"/>
      <c r="VWO36"/>
      <c r="VWP36"/>
      <c r="VWQ36"/>
      <c r="VWR36"/>
      <c r="VWS36"/>
      <c r="VWT36"/>
      <c r="VWU36"/>
      <c r="VWV36"/>
      <c r="VWW36"/>
      <c r="VWX36"/>
      <c r="VWY36"/>
      <c r="VWZ36"/>
      <c r="VXA36"/>
      <c r="VXB36"/>
      <c r="VXC36"/>
      <c r="VXD36"/>
      <c r="VXE36"/>
      <c r="VXF36"/>
      <c r="VXG36"/>
      <c r="VXH36"/>
      <c r="VXI36"/>
      <c r="VXJ36"/>
      <c r="VXK36"/>
      <c r="VXL36"/>
      <c r="VXM36"/>
      <c r="VXN36"/>
      <c r="VXO36"/>
      <c r="VXP36"/>
      <c r="VXQ36"/>
      <c r="VXR36"/>
      <c r="VXS36"/>
      <c r="VXT36"/>
      <c r="VXU36"/>
      <c r="VXV36"/>
      <c r="VXW36"/>
      <c r="VXX36"/>
      <c r="VXY36"/>
      <c r="VXZ36"/>
      <c r="VYA36"/>
      <c r="VYB36"/>
      <c r="VYC36"/>
      <c r="VYD36"/>
      <c r="VYE36"/>
      <c r="VYF36"/>
      <c r="VYG36"/>
      <c r="VYH36"/>
      <c r="VYI36"/>
      <c r="VYJ36"/>
      <c r="VYK36"/>
      <c r="VYL36"/>
      <c r="VYM36"/>
      <c r="VYN36"/>
      <c r="VYO36"/>
      <c r="VYP36"/>
      <c r="VYQ36"/>
      <c r="VYR36"/>
      <c r="VYS36"/>
      <c r="VYT36"/>
      <c r="VYU36"/>
      <c r="VYV36"/>
      <c r="VYW36"/>
      <c r="VYX36"/>
      <c r="VYY36"/>
      <c r="VYZ36"/>
      <c r="VZA36"/>
      <c r="VZB36"/>
      <c r="VZC36"/>
      <c r="VZD36"/>
      <c r="VZE36"/>
      <c r="VZF36"/>
      <c r="VZG36"/>
      <c r="VZH36"/>
      <c r="VZI36"/>
      <c r="VZJ36"/>
      <c r="VZK36"/>
      <c r="VZL36"/>
      <c r="VZM36"/>
      <c r="VZN36"/>
      <c r="VZO36"/>
      <c r="VZP36"/>
      <c r="VZQ36"/>
      <c r="VZR36"/>
      <c r="VZS36"/>
      <c r="VZT36"/>
      <c r="VZU36"/>
      <c r="VZV36"/>
      <c r="VZW36"/>
      <c r="VZX36"/>
      <c r="VZY36"/>
      <c r="VZZ36"/>
      <c r="WAA36"/>
      <c r="WAB36"/>
      <c r="WAC36"/>
      <c r="WAD36"/>
      <c r="WAE36"/>
      <c r="WAF36"/>
      <c r="WAG36"/>
      <c r="WAH36"/>
      <c r="WAI36"/>
      <c r="WAJ36"/>
      <c r="WAK36"/>
      <c r="WAL36"/>
      <c r="WAM36"/>
      <c r="WAN36"/>
      <c r="WAO36"/>
      <c r="WAP36"/>
      <c r="WAQ36"/>
      <c r="WAR36"/>
      <c r="WAS36"/>
      <c r="WAT36"/>
      <c r="WAU36"/>
      <c r="WAV36"/>
      <c r="WAW36"/>
      <c r="WAX36"/>
      <c r="WAY36"/>
      <c r="WAZ36"/>
      <c r="WBA36"/>
      <c r="WBB36"/>
      <c r="WBC36"/>
      <c r="WBD36"/>
      <c r="WBE36"/>
      <c r="WBF36"/>
      <c r="WBG36"/>
      <c r="WBH36"/>
      <c r="WBI36"/>
      <c r="WBJ36"/>
      <c r="WBK36"/>
      <c r="WBL36"/>
      <c r="WBM36"/>
      <c r="WBN36"/>
      <c r="WBO36"/>
      <c r="WBP36"/>
      <c r="WBQ36"/>
      <c r="WBR36"/>
      <c r="WBS36"/>
      <c r="WBT36"/>
      <c r="WBU36"/>
      <c r="WBV36"/>
      <c r="WBW36"/>
      <c r="WBX36"/>
      <c r="WBY36"/>
      <c r="WBZ36"/>
      <c r="WCA36"/>
      <c r="WCB36"/>
      <c r="WCC36"/>
      <c r="WCD36"/>
      <c r="WCE36"/>
      <c r="WCF36"/>
      <c r="WCG36"/>
      <c r="WCH36"/>
      <c r="WCI36"/>
      <c r="WCJ36"/>
      <c r="WCK36"/>
      <c r="WCL36"/>
      <c r="WCM36"/>
      <c r="WCN36"/>
      <c r="WCO36"/>
      <c r="WCP36"/>
      <c r="WCQ36"/>
      <c r="WCR36"/>
      <c r="WCS36"/>
      <c r="WCT36"/>
      <c r="WCU36"/>
      <c r="WCV36"/>
      <c r="WCW36"/>
      <c r="WCX36"/>
      <c r="WCY36"/>
      <c r="WCZ36"/>
      <c r="WDA36"/>
      <c r="WDB36"/>
      <c r="WDC36"/>
      <c r="WDD36"/>
      <c r="WDE36"/>
      <c r="WDF36"/>
      <c r="WDG36"/>
      <c r="WDH36"/>
      <c r="WDI36"/>
      <c r="WDJ36"/>
      <c r="WDK36"/>
      <c r="WDL36"/>
      <c r="WDM36"/>
      <c r="WDN36"/>
      <c r="WDO36"/>
      <c r="WDP36"/>
      <c r="WDQ36"/>
      <c r="WDR36"/>
      <c r="WDS36"/>
      <c r="WDT36"/>
      <c r="WDU36"/>
      <c r="WDV36"/>
      <c r="WDW36"/>
      <c r="WDX36"/>
      <c r="WDY36"/>
      <c r="WDZ36"/>
      <c r="WEA36"/>
      <c r="WEB36"/>
      <c r="WEC36"/>
      <c r="WED36"/>
      <c r="WEE36"/>
      <c r="WEF36"/>
      <c r="WEG36"/>
      <c r="WEH36"/>
      <c r="WEI36"/>
      <c r="WEJ36"/>
      <c r="WEK36"/>
      <c r="WEL36"/>
      <c r="WEM36"/>
      <c r="WEN36"/>
      <c r="WEO36"/>
      <c r="WEP36"/>
      <c r="WEQ36"/>
      <c r="WER36"/>
      <c r="WES36"/>
      <c r="WET36"/>
      <c r="WEU36"/>
      <c r="WEV36"/>
      <c r="WEW36"/>
      <c r="WEX36"/>
      <c r="WEY36"/>
      <c r="WEZ36"/>
      <c r="WFA36"/>
      <c r="WFB36"/>
      <c r="WFC36"/>
      <c r="WFD36"/>
      <c r="WFE36"/>
      <c r="WFF36"/>
      <c r="WFG36"/>
      <c r="WFH36"/>
      <c r="WFI36"/>
      <c r="WFJ36"/>
      <c r="WFK36"/>
      <c r="WFL36"/>
      <c r="WFM36"/>
      <c r="WFN36"/>
      <c r="WFO36"/>
      <c r="WFP36"/>
      <c r="WFQ36"/>
      <c r="WFR36"/>
      <c r="WFS36"/>
      <c r="WFT36"/>
      <c r="WFU36"/>
      <c r="WFV36"/>
      <c r="WFW36"/>
      <c r="WFX36"/>
      <c r="WFY36"/>
      <c r="WFZ36"/>
      <c r="WGA36"/>
      <c r="WGB36"/>
      <c r="WGC36"/>
      <c r="WGD36"/>
      <c r="WGE36"/>
      <c r="WGF36"/>
      <c r="WGG36"/>
      <c r="WGH36"/>
      <c r="WGI36"/>
      <c r="WGJ36"/>
      <c r="WGK36"/>
      <c r="WGL36"/>
      <c r="WGM36"/>
      <c r="WGN36"/>
      <c r="WGO36"/>
      <c r="WGP36"/>
      <c r="WGQ36"/>
      <c r="WGR36"/>
      <c r="WGS36"/>
      <c r="WGT36"/>
      <c r="WGU36"/>
      <c r="WGV36"/>
      <c r="WGW36"/>
      <c r="WGX36"/>
      <c r="WGY36"/>
      <c r="WGZ36"/>
      <c r="WHA36"/>
      <c r="WHB36"/>
      <c r="WHC36"/>
      <c r="WHD36"/>
      <c r="WHE36"/>
      <c r="WHF36"/>
      <c r="WHG36"/>
      <c r="WHH36"/>
      <c r="WHI36"/>
      <c r="WHJ36"/>
      <c r="WHK36"/>
      <c r="WHL36"/>
      <c r="WHM36"/>
      <c r="WHN36"/>
      <c r="WHO36"/>
      <c r="WHP36"/>
      <c r="WHQ36"/>
      <c r="WHR36"/>
      <c r="WHS36"/>
      <c r="WHT36"/>
      <c r="WHU36"/>
      <c r="WHV36"/>
      <c r="WHW36"/>
      <c r="WHX36"/>
      <c r="WHY36"/>
      <c r="WHZ36"/>
      <c r="WIA36"/>
      <c r="WIB36"/>
      <c r="WIC36"/>
      <c r="WID36"/>
      <c r="WIE36"/>
      <c r="WIF36"/>
      <c r="WIG36"/>
      <c r="WIH36"/>
      <c r="WII36"/>
      <c r="WIJ36"/>
      <c r="WIK36"/>
      <c r="WIL36"/>
      <c r="WIM36"/>
      <c r="WIN36"/>
      <c r="WIO36"/>
      <c r="WIP36"/>
      <c r="WIQ36"/>
      <c r="WIR36"/>
      <c r="WIS36"/>
      <c r="WIT36"/>
      <c r="WIU36"/>
      <c r="WIV36"/>
      <c r="WIW36"/>
      <c r="WIX36"/>
      <c r="WIY36"/>
      <c r="WIZ36"/>
      <c r="WJA36"/>
      <c r="WJB36"/>
      <c r="WJC36"/>
      <c r="WJD36"/>
      <c r="WJE36"/>
      <c r="WJF36"/>
      <c r="WJG36"/>
      <c r="WJH36"/>
      <c r="WJI36"/>
      <c r="WJJ36"/>
      <c r="WJK36"/>
      <c r="WJL36"/>
      <c r="WJM36"/>
      <c r="WJN36"/>
      <c r="WJO36"/>
      <c r="WJP36"/>
      <c r="WJQ36"/>
      <c r="WJR36"/>
      <c r="WJS36"/>
      <c r="WJT36"/>
      <c r="WJU36"/>
      <c r="WJV36"/>
      <c r="WJW36"/>
      <c r="WJX36"/>
      <c r="WJY36"/>
      <c r="WJZ36"/>
      <c r="WKA36"/>
      <c r="WKB36"/>
      <c r="WKC36"/>
      <c r="WKD36"/>
      <c r="WKE36"/>
      <c r="WKF36"/>
      <c r="WKG36"/>
      <c r="WKH36"/>
      <c r="WKI36"/>
      <c r="WKJ36"/>
      <c r="WKK36"/>
      <c r="WKL36"/>
      <c r="WKM36"/>
      <c r="WKN36"/>
      <c r="WKO36"/>
      <c r="WKP36"/>
      <c r="WKQ36"/>
      <c r="WKR36"/>
      <c r="WKS36"/>
      <c r="WKT36"/>
      <c r="WKU36"/>
      <c r="WKV36"/>
      <c r="WKW36"/>
      <c r="WKX36"/>
      <c r="WKY36"/>
      <c r="WKZ36"/>
      <c r="WLA36"/>
      <c r="WLB36"/>
      <c r="WLC36"/>
      <c r="WLD36"/>
      <c r="WLE36"/>
      <c r="WLF36"/>
      <c r="WLG36"/>
      <c r="WLH36"/>
      <c r="WLI36"/>
      <c r="WLJ36"/>
      <c r="WLK36"/>
      <c r="WLL36"/>
      <c r="WLM36"/>
      <c r="WLN36"/>
      <c r="WLO36"/>
      <c r="WLP36"/>
      <c r="WLQ36"/>
      <c r="WLR36"/>
      <c r="WLS36"/>
      <c r="WLT36"/>
      <c r="WLU36"/>
      <c r="WLV36"/>
      <c r="WLW36"/>
      <c r="WLX36"/>
      <c r="WLY36"/>
      <c r="WLZ36"/>
      <c r="WMA36"/>
      <c r="WMB36"/>
      <c r="WMC36"/>
      <c r="WMD36"/>
      <c r="WME36"/>
      <c r="WMF36"/>
      <c r="WMG36"/>
      <c r="WMH36"/>
      <c r="WMI36"/>
      <c r="WMJ36"/>
      <c r="WMK36"/>
      <c r="WML36"/>
      <c r="WMM36"/>
      <c r="WMN36"/>
      <c r="WMO36"/>
      <c r="WMP36"/>
      <c r="WMQ36"/>
      <c r="WMR36"/>
      <c r="WMS36"/>
      <c r="WMT36"/>
      <c r="WMU36"/>
      <c r="WMV36"/>
      <c r="WMW36"/>
      <c r="WMX36"/>
      <c r="WMY36"/>
      <c r="WMZ36"/>
      <c r="WNA36"/>
      <c r="WNB36"/>
      <c r="WNC36"/>
      <c r="WND36"/>
      <c r="WNE36"/>
      <c r="WNF36"/>
      <c r="WNG36"/>
      <c r="WNH36"/>
      <c r="WNI36"/>
      <c r="WNJ36"/>
      <c r="WNK36"/>
      <c r="WNL36"/>
      <c r="WNM36"/>
      <c r="WNN36"/>
      <c r="WNO36"/>
      <c r="WNP36"/>
      <c r="WNQ36"/>
      <c r="WNR36"/>
      <c r="WNS36"/>
      <c r="WNT36"/>
      <c r="WNU36"/>
      <c r="WNV36"/>
      <c r="WNW36"/>
      <c r="WNX36"/>
      <c r="WNY36"/>
      <c r="WNZ36"/>
      <c r="WOA36"/>
      <c r="WOB36"/>
      <c r="WOC36"/>
      <c r="WOD36"/>
      <c r="WOE36"/>
      <c r="WOF36"/>
      <c r="WOG36"/>
      <c r="WOH36"/>
      <c r="WOI36"/>
      <c r="WOJ36"/>
      <c r="WOK36"/>
      <c r="WOL36"/>
      <c r="WOM36"/>
      <c r="WON36"/>
      <c r="WOO36"/>
      <c r="WOP36"/>
      <c r="WOQ36"/>
      <c r="WOR36"/>
      <c r="WOS36"/>
      <c r="WOT36"/>
      <c r="WOU36"/>
      <c r="WOV36"/>
      <c r="WOW36"/>
      <c r="WOX36"/>
      <c r="WOY36"/>
      <c r="WOZ36"/>
      <c r="WPA36"/>
      <c r="WPB36"/>
      <c r="WPC36"/>
      <c r="WPD36"/>
      <c r="WPE36"/>
      <c r="WPF36"/>
      <c r="WPG36"/>
      <c r="WPH36"/>
      <c r="WPI36"/>
      <c r="WPJ36"/>
      <c r="WPK36"/>
      <c r="WPL36"/>
      <c r="WPM36"/>
      <c r="WPN36"/>
      <c r="WPO36"/>
      <c r="WPP36"/>
      <c r="WPQ36"/>
      <c r="WPR36"/>
      <c r="WPS36"/>
      <c r="WPT36"/>
      <c r="WPU36"/>
      <c r="WPV36"/>
      <c r="WPW36"/>
      <c r="WPX36"/>
      <c r="WPY36"/>
      <c r="WPZ36"/>
      <c r="WQA36"/>
      <c r="WQB36"/>
      <c r="WQC36"/>
      <c r="WQD36"/>
      <c r="WQE36"/>
      <c r="WQF36"/>
      <c r="WQG36"/>
      <c r="WQH36"/>
      <c r="WQI36"/>
      <c r="WQJ36"/>
      <c r="WQK36"/>
      <c r="WQL36"/>
      <c r="WQM36"/>
      <c r="WQN36"/>
      <c r="WQO36"/>
      <c r="WQP36"/>
      <c r="WQQ36"/>
      <c r="WQR36"/>
      <c r="WQS36"/>
      <c r="WQT36"/>
      <c r="WQU36"/>
      <c r="WQV36"/>
      <c r="WQW36"/>
      <c r="WQX36"/>
      <c r="WQY36"/>
      <c r="WQZ36"/>
      <c r="WRA36"/>
      <c r="WRB36"/>
      <c r="WRC36"/>
      <c r="WRD36"/>
      <c r="WRE36"/>
      <c r="WRF36"/>
      <c r="WRG36"/>
      <c r="WRH36"/>
      <c r="WRI36"/>
      <c r="WRJ36"/>
      <c r="WRK36"/>
      <c r="WRL36"/>
      <c r="WRM36"/>
      <c r="WRN36"/>
      <c r="WRO36"/>
      <c r="WRP36"/>
      <c r="WRQ36"/>
      <c r="WRR36"/>
      <c r="WRS36"/>
      <c r="WRT36"/>
      <c r="WRU36"/>
      <c r="WRV36"/>
      <c r="WRW36"/>
      <c r="WRX36"/>
      <c r="WRY36"/>
      <c r="WRZ36"/>
      <c r="WSA36"/>
      <c r="WSB36"/>
      <c r="WSC36"/>
      <c r="WSD36"/>
      <c r="WSE36"/>
      <c r="WSF36"/>
      <c r="WSG36"/>
      <c r="WSH36"/>
      <c r="WSI36"/>
      <c r="WSJ36"/>
      <c r="WSK36"/>
      <c r="WSL36"/>
      <c r="WSM36"/>
      <c r="WSN36"/>
      <c r="WSO36"/>
      <c r="WSP36"/>
      <c r="WSQ36"/>
      <c r="WSR36"/>
      <c r="WSS36"/>
      <c r="WST36"/>
      <c r="WSU36"/>
      <c r="WSV36"/>
      <c r="WSW36"/>
      <c r="WSX36"/>
      <c r="WSY36"/>
      <c r="WSZ36"/>
      <c r="WTA36"/>
      <c r="WTB36"/>
      <c r="WTC36"/>
      <c r="WTD36"/>
      <c r="WTE36"/>
      <c r="WTF36"/>
      <c r="WTG36"/>
      <c r="WTH36"/>
      <c r="WTI36"/>
      <c r="WTJ36"/>
      <c r="WTK36"/>
      <c r="WTL36"/>
      <c r="WTM36"/>
      <c r="WTN36"/>
      <c r="WTO36"/>
      <c r="WTP36"/>
      <c r="WTQ36"/>
      <c r="WTR36"/>
      <c r="WTS36"/>
      <c r="WTT36"/>
      <c r="WTU36"/>
      <c r="WTV36"/>
      <c r="WTW36"/>
      <c r="WTX36"/>
      <c r="WTY36"/>
      <c r="WTZ36"/>
      <c r="WUA36"/>
      <c r="WUB36"/>
      <c r="WUC36"/>
      <c r="WUD36"/>
      <c r="WUE36"/>
      <c r="WUF36"/>
      <c r="WUG36"/>
      <c r="WUH36"/>
      <c r="WUI36"/>
      <c r="WUJ36"/>
      <c r="WUK36"/>
      <c r="WUL36"/>
      <c r="WUM36"/>
      <c r="WUN36"/>
      <c r="WUO36"/>
      <c r="WUP36"/>
      <c r="WUQ36"/>
      <c r="WUR36"/>
      <c r="WUS36"/>
      <c r="WUT36"/>
      <c r="WUU36"/>
      <c r="WUV36"/>
      <c r="WUW36"/>
      <c r="WUX36"/>
      <c r="WUY36"/>
      <c r="WUZ36"/>
      <c r="WVA36"/>
      <c r="WVB36"/>
      <c r="WVC36"/>
      <c r="WVD36"/>
      <c r="WVE36"/>
      <c r="WVF36"/>
      <c r="WVG36"/>
      <c r="WVH36"/>
      <c r="WVI36"/>
      <c r="WVJ36"/>
      <c r="WVK36"/>
      <c r="WVL36"/>
      <c r="WVM36"/>
      <c r="WVN36"/>
      <c r="WVO36"/>
      <c r="WVP36"/>
      <c r="WVQ36"/>
      <c r="WVR36"/>
      <c r="WVS36"/>
      <c r="WVT36"/>
      <c r="WVU36"/>
      <c r="WVV36"/>
      <c r="WVW36"/>
      <c r="WVX36"/>
      <c r="WVY36"/>
      <c r="WVZ36"/>
      <c r="WWA36"/>
      <c r="WWB36"/>
      <c r="WWC36"/>
      <c r="WWD36"/>
      <c r="WWE36"/>
      <c r="WWF36"/>
      <c r="WWG36"/>
      <c r="WWH36"/>
      <c r="WWI36"/>
      <c r="WWJ36"/>
      <c r="WWK36"/>
      <c r="WWL36"/>
      <c r="WWM36"/>
      <c r="WWN36"/>
      <c r="WWO36"/>
      <c r="WWP36"/>
      <c r="WWQ36"/>
      <c r="WWR36"/>
      <c r="WWS36"/>
      <c r="WWT36"/>
      <c r="WWU36"/>
      <c r="WWV36"/>
      <c r="WWW36"/>
      <c r="WWX36"/>
      <c r="WWY36"/>
      <c r="WWZ36"/>
      <c r="WXA36"/>
      <c r="WXB36"/>
      <c r="WXC36"/>
      <c r="WXD36"/>
      <c r="WXE36"/>
      <c r="WXF36"/>
      <c r="WXG36"/>
      <c r="WXH36"/>
      <c r="WXI36"/>
      <c r="WXJ36"/>
      <c r="WXK36"/>
      <c r="WXL36"/>
      <c r="WXM36"/>
      <c r="WXN36"/>
      <c r="WXO36"/>
      <c r="WXP36"/>
      <c r="WXQ36"/>
      <c r="WXR36"/>
      <c r="WXS36"/>
      <c r="WXT36"/>
      <c r="WXU36"/>
      <c r="WXV36"/>
      <c r="WXW36"/>
      <c r="WXX36"/>
      <c r="WXY36"/>
      <c r="WXZ36"/>
      <c r="WYA36"/>
      <c r="WYB36"/>
      <c r="WYC36"/>
      <c r="WYD36"/>
      <c r="WYE36"/>
      <c r="WYF36"/>
      <c r="WYG36"/>
      <c r="WYH36"/>
      <c r="WYI36"/>
      <c r="WYJ36"/>
      <c r="WYK36"/>
      <c r="WYL36"/>
      <c r="WYM36"/>
      <c r="WYN36"/>
      <c r="WYO36"/>
      <c r="WYP36"/>
      <c r="WYQ36"/>
      <c r="WYR36"/>
      <c r="WYS36"/>
      <c r="WYT36"/>
      <c r="WYU36"/>
      <c r="WYV36"/>
      <c r="WYW36"/>
      <c r="WYX36"/>
      <c r="WYY36"/>
      <c r="WYZ36"/>
      <c r="WZA36"/>
      <c r="WZB36"/>
      <c r="WZC36"/>
      <c r="WZD36"/>
      <c r="WZE36"/>
      <c r="WZF36"/>
      <c r="WZG36"/>
      <c r="WZH36"/>
      <c r="WZI36"/>
      <c r="WZJ36"/>
      <c r="WZK36"/>
      <c r="WZL36"/>
      <c r="WZM36"/>
      <c r="WZN36"/>
      <c r="WZO36"/>
      <c r="WZP36"/>
      <c r="WZQ36"/>
      <c r="WZR36"/>
      <c r="WZS36"/>
      <c r="WZT36"/>
      <c r="WZU36"/>
      <c r="WZV36"/>
      <c r="WZW36"/>
      <c r="WZX36"/>
      <c r="WZY36"/>
      <c r="WZZ36"/>
      <c r="XAA36"/>
      <c r="XAB36"/>
      <c r="XAC36"/>
      <c r="XAD36"/>
      <c r="XAE36"/>
      <c r="XAF36"/>
      <c r="XAG36"/>
      <c r="XAH36"/>
      <c r="XAI36"/>
      <c r="XAJ36"/>
      <c r="XAK36"/>
      <c r="XAL36"/>
      <c r="XAM36"/>
      <c r="XAN36"/>
      <c r="XAO36"/>
      <c r="XAP36"/>
      <c r="XAQ36"/>
      <c r="XAR36"/>
      <c r="XAS36"/>
      <c r="XAT36"/>
      <c r="XAU36"/>
      <c r="XAV36"/>
      <c r="XAW36"/>
      <c r="XAX36"/>
      <c r="XAY36"/>
      <c r="XAZ36"/>
      <c r="XBA36"/>
      <c r="XBB36"/>
      <c r="XBC36"/>
      <c r="XBD36"/>
      <c r="XBE36"/>
      <c r="XBF36"/>
      <c r="XBG36"/>
      <c r="XBH36"/>
      <c r="XBI36"/>
      <c r="XBJ36"/>
      <c r="XBK36"/>
      <c r="XBL36"/>
      <c r="XBM36"/>
      <c r="XBN36"/>
      <c r="XBO36"/>
      <c r="XBP36"/>
      <c r="XBQ36"/>
      <c r="XBR36"/>
      <c r="XBS36"/>
      <c r="XBT36"/>
      <c r="XBU36"/>
      <c r="XBV36"/>
      <c r="XBW36"/>
      <c r="XBX36"/>
      <c r="XBY36"/>
      <c r="XBZ36"/>
      <c r="XCA36"/>
      <c r="XCB36"/>
      <c r="XCC36"/>
      <c r="XCD36"/>
      <c r="XCE36"/>
      <c r="XCF36"/>
      <c r="XCG36"/>
      <c r="XCH36"/>
      <c r="XCI36"/>
      <c r="XCJ36"/>
      <c r="XCK36"/>
      <c r="XCL36"/>
      <c r="XCM36"/>
      <c r="XCN36"/>
      <c r="XCO36"/>
      <c r="XCP36"/>
      <c r="XCQ36"/>
      <c r="XCR36"/>
      <c r="XCS36"/>
      <c r="XCT36"/>
      <c r="XCU36"/>
      <c r="XCV36"/>
      <c r="XCW36"/>
      <c r="XCX36"/>
      <c r="XCY36"/>
      <c r="XCZ36"/>
      <c r="XDA36"/>
      <c r="XDB36"/>
      <c r="XDC36"/>
      <c r="XDD36"/>
      <c r="XDE36"/>
      <c r="XDF36"/>
      <c r="XDG36"/>
      <c r="XDH36"/>
      <c r="XDI36"/>
      <c r="XDJ36"/>
      <c r="XDK36"/>
      <c r="XDL36"/>
      <c r="XDM36"/>
      <c r="XDN36"/>
      <c r="XDO36"/>
      <c r="XDP36"/>
      <c r="XDQ36"/>
      <c r="XDR36"/>
      <c r="XDS36"/>
      <c r="XDT36"/>
      <c r="XDU36"/>
      <c r="XDV36"/>
      <c r="XDW36"/>
      <c r="XDX36"/>
      <c r="XDY36"/>
    </row>
    <row r="37" spans="1:16353">
      <c r="A37" t="s">
        <v>62</v>
      </c>
      <c r="B37" s="74">
        <f>+INDEX(Model!$A:$AQ,MATCH("EBITDA",Model!$A:$A,0),MATCH(DCF!B$33,Model!$3:$3,0))</f>
        <v>4260</v>
      </c>
      <c r="C37" s="74">
        <f>+INDEX(Model!$A:$AQ,MATCH("EBITDA",Model!$A:$A,0),MATCH(DCF!C$33,Model!$3:$3,0))</f>
        <v>5206.7002218911657</v>
      </c>
      <c r="D37" s="74">
        <f ca="1">+INDEX(Model!$A:$AQ,MATCH("EBITDA",Model!$A:$A,0),MATCH(DCF!D$33,Model!$3:$3,0))</f>
        <v>6062.2293740682062</v>
      </c>
      <c r="E37" s="74">
        <f ca="1">+INDEX(Model!$A:$AQ,MATCH("EBITDA",Model!$A:$A,0),MATCH(DCF!E$33,Model!$3:$3,0))</f>
        <v>6465.6580300805599</v>
      </c>
      <c r="F37" s="74">
        <f ca="1">+INDEX(Model!$A:$AQ,MATCH("EBITDA",Model!$A:$A,0),MATCH(DCF!F$33,Model!$3:$3,0))</f>
        <v>6891.791815632123</v>
      </c>
      <c r="G37" s="74">
        <f ca="1">+INDEX(Model!$A:$AQ,MATCH("EBITDA",Model!$A:$A,0),MATCH(DCF!G$33,Model!$3:$3,0))</f>
        <v>7376.7764664700653</v>
      </c>
      <c r="H37" s="74">
        <f ca="1">+INDEX(Model!$A:$AQ,MATCH("EBITDA",Model!$A:$A,0),MATCH(DCF!H$33,Model!$3:$3,0))</f>
        <v>7890.5348404976048</v>
      </c>
      <c r="I37" s="74">
        <f ca="1">+INDEX(Model!$A:$AQ,MATCH("EBITDA",Model!$A:$A,0),MATCH(DCF!I$33,Model!$3:$3,0))</f>
        <v>8476.7836319730504</v>
      </c>
      <c r="J37" s="74">
        <f ca="1">+INDEX(Model!$A:$AQ,MATCH("EBITDA",Model!$A:$A,0),MATCH(DCF!J$33,Model!$3:$3,0))</f>
        <v>9101.5931544655832</v>
      </c>
      <c r="K37" s="74">
        <f ca="1">+INDEX(Model!$A:$AQ,MATCH("EBITDA",Model!$A:$A,0),MATCH(DCF!K$33,Model!$3:$3,0))</f>
        <v>9709.7252897895778</v>
      </c>
      <c r="L37" s="74">
        <f ca="1">+INDEX(Model!$A:$AQ,MATCH("EBITDA",Model!$A:$A,0),MATCH(DCF!L$33,Model!$3:$3,0))</f>
        <v>10339.131972433273</v>
      </c>
      <c r="M37" s="105">
        <f ca="1">+L37*(1+$I$15)</f>
        <v>10701.001591468437</v>
      </c>
      <c r="N37" s="13"/>
      <c r="O37" s="311">
        <f t="shared" ca="1" si="3"/>
        <v>9.2716366672999539E-2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3"/>
      <c r="MT37" s="13"/>
      <c r="MU37" s="13"/>
      <c r="MV37" s="13"/>
      <c r="MW37" s="13"/>
      <c r="MX37" s="13"/>
      <c r="MY37" s="13"/>
      <c r="MZ37" s="13"/>
      <c r="NA37" s="13"/>
      <c r="NB37" s="13"/>
      <c r="NC37" s="13"/>
      <c r="ND37" s="13"/>
      <c r="NE37" s="13"/>
      <c r="NF37" s="13"/>
      <c r="NG37" s="13"/>
      <c r="NH37" s="13"/>
      <c r="NI37" s="13"/>
      <c r="NJ37" s="13"/>
      <c r="NK37" s="13"/>
      <c r="NL37" s="13"/>
      <c r="NM37" s="13"/>
      <c r="NN37" s="13"/>
      <c r="NO37" s="13"/>
      <c r="NP37" s="13"/>
      <c r="NQ37" s="13"/>
      <c r="NR37" s="13"/>
      <c r="NS37" s="13"/>
      <c r="NT37" s="13"/>
      <c r="NU37" s="13"/>
      <c r="NV37" s="13"/>
      <c r="NW37" s="13"/>
      <c r="NX37" s="13"/>
      <c r="NY37" s="13"/>
      <c r="NZ37" s="13"/>
      <c r="OA37" s="13"/>
      <c r="OB37" s="13"/>
      <c r="OC37" s="13"/>
      <c r="OD37" s="13"/>
      <c r="OE37" s="13"/>
      <c r="OF37" s="13"/>
      <c r="OG37" s="13"/>
      <c r="OH37" s="13"/>
      <c r="OI37" s="13"/>
      <c r="OJ37" s="13"/>
      <c r="OK37" s="13"/>
      <c r="OL37" s="13"/>
      <c r="OM37" s="13"/>
      <c r="ON37" s="13"/>
      <c r="OO37" s="13"/>
      <c r="OP37" s="13"/>
      <c r="OQ37" s="13"/>
      <c r="OR37" s="13"/>
      <c r="OS37" s="13"/>
      <c r="OT37" s="13"/>
      <c r="OU37" s="13"/>
      <c r="OV37" s="13"/>
      <c r="OW37" s="13"/>
      <c r="OX37" s="13"/>
      <c r="OY37" s="13"/>
      <c r="OZ37" s="13"/>
      <c r="PA37" s="13"/>
      <c r="PB37" s="13"/>
      <c r="PC37" s="13"/>
      <c r="PD37" s="13"/>
      <c r="PE37" s="13"/>
      <c r="PF37" s="13"/>
      <c r="PG37" s="13"/>
      <c r="PH37" s="13"/>
      <c r="PI37" s="13"/>
      <c r="PJ37" s="13"/>
      <c r="PK37" s="13"/>
      <c r="PL37" s="13"/>
      <c r="PM37" s="13"/>
      <c r="PN37" s="13"/>
      <c r="PO37" s="13"/>
      <c r="PP37" s="13"/>
      <c r="PQ37" s="13"/>
      <c r="PR37" s="13"/>
      <c r="PS37" s="13"/>
      <c r="PT37" s="13"/>
      <c r="PU37" s="13"/>
      <c r="PV37" s="13"/>
      <c r="PW37" s="13"/>
      <c r="PX37" s="13"/>
      <c r="PY37" s="13"/>
      <c r="PZ37" s="13"/>
      <c r="QA37" s="13"/>
      <c r="QB37" s="13"/>
      <c r="QC37" s="13"/>
      <c r="QD37" s="13"/>
      <c r="QE37" s="13"/>
      <c r="QF37" s="13"/>
      <c r="QG37" s="13"/>
      <c r="QH37" s="13"/>
      <c r="QI37" s="13"/>
      <c r="QJ37" s="13"/>
      <c r="QK37" s="13"/>
      <c r="QL37" s="13"/>
      <c r="QM37" s="13"/>
      <c r="QN37" s="13"/>
      <c r="QO37" s="13"/>
      <c r="QP37" s="13"/>
      <c r="QQ37" s="13"/>
      <c r="QR37" s="13"/>
      <c r="QS37" s="13"/>
      <c r="QT37" s="13"/>
      <c r="QU37" s="13"/>
      <c r="QV37" s="13"/>
      <c r="QW37" s="13"/>
      <c r="QX37" s="13"/>
      <c r="QY37" s="13"/>
      <c r="QZ37" s="13"/>
      <c r="RA37" s="13"/>
      <c r="RB37" s="13"/>
      <c r="RC37" s="13"/>
      <c r="RD37" s="13"/>
      <c r="RE37" s="13"/>
      <c r="RF37" s="13"/>
      <c r="RG37" s="13"/>
      <c r="RH37" s="13"/>
      <c r="RI37" s="13"/>
      <c r="RJ37" s="13"/>
      <c r="RK37" s="13"/>
      <c r="RL37" s="13"/>
      <c r="RM37" s="13"/>
      <c r="RN37" s="13"/>
      <c r="RO37" s="13"/>
      <c r="RP37" s="13"/>
      <c r="RQ37" s="13"/>
      <c r="RR37" s="13"/>
      <c r="RS37" s="13"/>
      <c r="RT37" s="13"/>
      <c r="RU37" s="13"/>
      <c r="RV37" s="13"/>
      <c r="RW37" s="13"/>
      <c r="RX37" s="13"/>
      <c r="RY37" s="13"/>
      <c r="RZ37" s="13"/>
      <c r="SA37" s="13"/>
      <c r="SB37" s="13"/>
      <c r="SC37" s="13"/>
      <c r="SD37" s="13"/>
      <c r="SE37" s="13"/>
      <c r="SF37" s="13"/>
      <c r="SG37" s="13"/>
      <c r="SH37" s="13"/>
      <c r="SI37" s="13"/>
      <c r="SJ37" s="13"/>
      <c r="SK37" s="13"/>
      <c r="SL37" s="13"/>
      <c r="SM37" s="13"/>
      <c r="SN37" s="13"/>
      <c r="SO37" s="13"/>
      <c r="SP37" s="13"/>
      <c r="SQ37" s="13"/>
      <c r="SR37" s="13"/>
      <c r="SS37" s="13"/>
      <c r="ST37" s="13"/>
      <c r="SU37" s="13"/>
      <c r="SV37" s="13"/>
      <c r="SW37" s="13"/>
      <c r="SX37" s="13"/>
      <c r="SY37" s="13"/>
      <c r="SZ37" s="13"/>
      <c r="TA37" s="13"/>
      <c r="TB37" s="13"/>
      <c r="TC37" s="13"/>
      <c r="TD37" s="13"/>
      <c r="TE37" s="13"/>
      <c r="TF37" s="13"/>
      <c r="TG37" s="13"/>
      <c r="TH37" s="13"/>
      <c r="TI37" s="13"/>
      <c r="TJ37" s="13"/>
      <c r="TK37" s="13"/>
      <c r="TL37" s="13"/>
      <c r="TM37" s="13"/>
      <c r="TN37" s="13"/>
      <c r="TO37" s="13"/>
      <c r="TP37" s="13"/>
      <c r="TQ37" s="13"/>
      <c r="TR37" s="13"/>
      <c r="TS37" s="13"/>
      <c r="TT37" s="13"/>
      <c r="TU37" s="13"/>
      <c r="TV37" s="13"/>
      <c r="TW37" s="13"/>
      <c r="TX37" s="13"/>
      <c r="TY37" s="13"/>
      <c r="TZ37" s="13"/>
      <c r="UA37" s="13"/>
      <c r="UB37" s="13"/>
      <c r="UC37" s="13"/>
      <c r="UD37" s="13"/>
      <c r="UE37" s="13"/>
      <c r="UF37" s="13"/>
      <c r="UG37" s="13"/>
      <c r="UH37" s="13"/>
      <c r="UI37" s="13"/>
      <c r="UJ37" s="13"/>
      <c r="UK37" s="13"/>
      <c r="UL37" s="13"/>
      <c r="UM37" s="13"/>
      <c r="UN37" s="13"/>
      <c r="UO37" s="13"/>
      <c r="UP37" s="13"/>
      <c r="UQ37" s="13"/>
      <c r="UR37" s="13"/>
      <c r="US37" s="13"/>
      <c r="UT37" s="13"/>
      <c r="UU37" s="13"/>
      <c r="UV37" s="13"/>
      <c r="UW37" s="13"/>
      <c r="UX37" s="13"/>
      <c r="UY37" s="13"/>
      <c r="UZ37" s="13"/>
      <c r="VA37" s="13"/>
      <c r="VB37" s="13"/>
      <c r="VC37" s="13"/>
      <c r="VD37" s="13"/>
      <c r="VE37" s="13"/>
      <c r="VF37" s="13"/>
      <c r="VG37" s="13"/>
      <c r="VH37" s="13"/>
      <c r="VI37" s="13"/>
      <c r="VJ37" s="13"/>
      <c r="VK37" s="13"/>
      <c r="VL37" s="13"/>
      <c r="VM37" s="13"/>
      <c r="VN37" s="13"/>
      <c r="VO37" s="13"/>
      <c r="VP37" s="13"/>
      <c r="VQ37" s="13"/>
      <c r="VR37" s="13"/>
      <c r="VS37" s="13"/>
      <c r="VT37" s="13"/>
      <c r="VU37" s="13"/>
      <c r="VV37" s="13"/>
      <c r="VW37" s="13"/>
      <c r="VX37" s="13"/>
      <c r="VY37" s="13"/>
      <c r="VZ37" s="13"/>
      <c r="WA37" s="13"/>
      <c r="WB37" s="13"/>
      <c r="WC37" s="13"/>
      <c r="WD37" s="13"/>
      <c r="WE37" s="13"/>
      <c r="WF37" s="13"/>
      <c r="WG37" s="13"/>
      <c r="WH37" s="13"/>
      <c r="WI37" s="13"/>
      <c r="WJ37" s="13"/>
      <c r="WK37" s="13"/>
      <c r="WL37" s="13"/>
      <c r="WM37" s="13"/>
      <c r="WN37" s="13"/>
      <c r="WO37" s="13"/>
      <c r="WP37" s="13"/>
      <c r="WQ37" s="13"/>
      <c r="WR37" s="13"/>
      <c r="WS37" s="13"/>
      <c r="WT37" s="13"/>
      <c r="WU37" s="13"/>
      <c r="WV37" s="13"/>
      <c r="WW37" s="13"/>
      <c r="WX37" s="13"/>
      <c r="WY37" s="13"/>
      <c r="WZ37" s="13"/>
      <c r="XA37" s="13"/>
      <c r="XB37" s="13"/>
      <c r="XC37" s="13"/>
      <c r="XD37" s="13"/>
      <c r="XE37" s="13"/>
      <c r="XF37" s="13"/>
      <c r="XG37" s="13"/>
      <c r="XH37" s="13"/>
      <c r="XI37" s="13"/>
      <c r="XJ37" s="13"/>
      <c r="XK37" s="13"/>
      <c r="XL37" s="13"/>
      <c r="XM37" s="13"/>
      <c r="XN37" s="13"/>
      <c r="XO37" s="13"/>
      <c r="XP37" s="13"/>
      <c r="XQ37" s="13"/>
      <c r="XR37" s="13"/>
      <c r="XS37" s="13"/>
      <c r="XT37" s="13"/>
      <c r="XU37" s="13"/>
      <c r="XV37" s="13"/>
      <c r="XW37" s="13"/>
      <c r="XX37" s="13"/>
      <c r="XY37" s="13"/>
      <c r="XZ37" s="13"/>
      <c r="YA37" s="13"/>
      <c r="YB37" s="13"/>
      <c r="YC37" s="13"/>
      <c r="YD37" s="13"/>
      <c r="YE37" s="13"/>
      <c r="YF37" s="13"/>
      <c r="YG37" s="13"/>
      <c r="YH37" s="13"/>
      <c r="YI37" s="13"/>
      <c r="YJ37" s="13"/>
      <c r="YK37" s="13"/>
      <c r="YL37" s="13"/>
      <c r="YM37" s="13"/>
      <c r="YN37" s="13"/>
      <c r="YO37" s="13"/>
      <c r="YP37" s="13"/>
      <c r="YQ37" s="13"/>
      <c r="YR37" s="13"/>
      <c r="YS37" s="13"/>
      <c r="YT37" s="13"/>
      <c r="YU37" s="13"/>
      <c r="YV37" s="13"/>
      <c r="YW37" s="13"/>
      <c r="YX37" s="13"/>
      <c r="YY37" s="13"/>
      <c r="YZ37" s="13"/>
      <c r="ZA37" s="13"/>
      <c r="ZB37" s="13"/>
      <c r="ZC37" s="13"/>
      <c r="ZD37" s="13"/>
      <c r="ZE37" s="13"/>
      <c r="ZF37" s="13"/>
      <c r="ZG37" s="13"/>
      <c r="ZH37" s="13"/>
      <c r="ZI37" s="13"/>
      <c r="ZJ37" s="13"/>
      <c r="ZK37" s="13"/>
      <c r="ZL37" s="13"/>
      <c r="ZM37" s="13"/>
      <c r="ZN37" s="13"/>
      <c r="ZO37" s="13"/>
      <c r="ZP37" s="13"/>
      <c r="ZQ37" s="13"/>
      <c r="ZR37" s="13"/>
      <c r="ZS37" s="13"/>
      <c r="ZT37" s="13"/>
      <c r="ZU37" s="13"/>
      <c r="ZV37" s="13"/>
      <c r="ZW37" s="13"/>
      <c r="ZX37" s="13"/>
      <c r="ZY37" s="13"/>
      <c r="ZZ37" s="13"/>
      <c r="AAA37" s="13"/>
      <c r="AAB37" s="13"/>
      <c r="AAC37" s="13"/>
      <c r="AAD37" s="13"/>
      <c r="AAE37" s="13"/>
      <c r="AAF37" s="13"/>
      <c r="AAG37" s="13"/>
      <c r="AAH37" s="13"/>
      <c r="AAI37" s="13"/>
      <c r="AAJ37" s="13"/>
      <c r="AAK37" s="13"/>
      <c r="AAL37" s="13"/>
      <c r="AAM37" s="13"/>
      <c r="AAN37" s="13"/>
      <c r="AAO37" s="13"/>
      <c r="AAP37" s="13"/>
      <c r="AAQ37" s="13"/>
      <c r="AAR37" s="13"/>
      <c r="AAS37" s="13"/>
      <c r="AAT37" s="13"/>
      <c r="AAU37" s="13"/>
      <c r="AAV37" s="13"/>
      <c r="AAW37" s="13"/>
      <c r="AAX37" s="13"/>
      <c r="AAY37" s="13"/>
      <c r="AAZ37" s="13"/>
      <c r="ABA37" s="13"/>
      <c r="ABB37" s="13"/>
      <c r="ABC37" s="13"/>
      <c r="ABD37" s="13"/>
      <c r="ABE37" s="13"/>
      <c r="ABF37" s="13"/>
      <c r="ABG37" s="13"/>
      <c r="ABH37" s="13"/>
      <c r="ABI37" s="13"/>
      <c r="ABJ37" s="13"/>
      <c r="ABK37" s="13"/>
      <c r="ABL37" s="13"/>
      <c r="ABM37" s="13"/>
      <c r="ABN37" s="13"/>
      <c r="ABO37" s="13"/>
      <c r="ABP37" s="13"/>
      <c r="ABQ37" s="13"/>
      <c r="ABR37" s="13"/>
      <c r="ABS37" s="13"/>
      <c r="ABT37" s="13"/>
      <c r="ABU37" s="13"/>
      <c r="ABV37" s="13"/>
      <c r="ABW37" s="13"/>
      <c r="ABX37" s="13"/>
      <c r="ABY37" s="13"/>
      <c r="ABZ37" s="13"/>
      <c r="ACA37" s="13"/>
      <c r="ACB37" s="13"/>
      <c r="ACC37" s="13"/>
      <c r="ACD37" s="13"/>
      <c r="ACE37" s="13"/>
      <c r="ACF37" s="13"/>
      <c r="ACG37" s="13"/>
      <c r="ACH37" s="13"/>
      <c r="ACI37" s="13"/>
      <c r="ACJ37" s="13"/>
      <c r="ACK37" s="13"/>
      <c r="ACL37" s="13"/>
      <c r="ACM37" s="13"/>
      <c r="ACN37" s="13"/>
      <c r="ACO37" s="13"/>
      <c r="ACP37" s="13"/>
      <c r="ACQ37" s="13"/>
      <c r="ACR37" s="13"/>
      <c r="ACS37" s="13"/>
      <c r="ACT37" s="13"/>
      <c r="ACU37" s="13"/>
      <c r="ACV37" s="13"/>
      <c r="ACW37" s="13"/>
      <c r="ACX37" s="13"/>
      <c r="ACY37" s="13"/>
      <c r="ACZ37" s="13"/>
      <c r="ADA37" s="13"/>
      <c r="ADB37" s="13"/>
      <c r="ADC37" s="13"/>
      <c r="ADD37" s="13"/>
      <c r="ADE37" s="13"/>
      <c r="ADF37" s="13"/>
      <c r="ADG37" s="13"/>
      <c r="ADH37" s="13"/>
      <c r="ADI37" s="13"/>
      <c r="ADJ37" s="13"/>
      <c r="ADK37" s="13"/>
      <c r="ADL37" s="13"/>
      <c r="ADM37" s="13"/>
      <c r="ADN37" s="13"/>
      <c r="ADO37" s="13"/>
      <c r="ADP37" s="13"/>
      <c r="ADQ37" s="13"/>
      <c r="ADR37" s="13"/>
      <c r="ADS37" s="13"/>
      <c r="ADT37" s="13"/>
      <c r="ADU37" s="13"/>
      <c r="ADV37" s="13"/>
      <c r="ADW37" s="13"/>
      <c r="ADX37" s="13"/>
      <c r="ADY37" s="13"/>
      <c r="ADZ37" s="13"/>
      <c r="AEA37" s="13"/>
      <c r="AEB37" s="13"/>
      <c r="AEC37" s="13"/>
      <c r="AED37" s="13"/>
      <c r="AEE37" s="13"/>
      <c r="AEF37" s="13"/>
      <c r="AEG37" s="13"/>
      <c r="AEH37" s="13"/>
      <c r="AEI37" s="13"/>
      <c r="AEJ37" s="13"/>
      <c r="AEK37" s="13"/>
      <c r="AEL37" s="13"/>
      <c r="AEM37" s="13"/>
      <c r="AEN37" s="13"/>
      <c r="AEO37" s="13"/>
      <c r="AEP37" s="13"/>
      <c r="AEQ37" s="13"/>
      <c r="AER37" s="13"/>
      <c r="AES37" s="13"/>
      <c r="AET37" s="13"/>
      <c r="AEU37" s="13"/>
      <c r="AEV37" s="13"/>
      <c r="AEW37" s="13"/>
      <c r="AEX37" s="13"/>
      <c r="AEY37" s="13"/>
      <c r="AEZ37" s="13"/>
      <c r="AFA37" s="13"/>
      <c r="AFB37" s="13"/>
      <c r="AFC37" s="13"/>
      <c r="AFD37" s="13"/>
      <c r="AFE37" s="13"/>
      <c r="AFF37" s="13"/>
      <c r="AFG37" s="13"/>
      <c r="AFH37" s="13"/>
      <c r="AFI37" s="13"/>
      <c r="AFJ37" s="13"/>
      <c r="AFK37" s="13"/>
      <c r="AFL37" s="13"/>
      <c r="AFM37" s="13"/>
      <c r="AFN37" s="13"/>
      <c r="AFO37" s="13"/>
      <c r="AFP37" s="13"/>
      <c r="AFQ37" s="13"/>
      <c r="AFR37" s="13"/>
      <c r="AFS37" s="13"/>
      <c r="AFT37" s="13"/>
      <c r="AFU37" s="13"/>
      <c r="AFV37" s="13"/>
      <c r="AFW37" s="13"/>
      <c r="AFX37" s="13"/>
      <c r="AFY37" s="13"/>
      <c r="AFZ37" s="13"/>
      <c r="AGA37" s="13"/>
      <c r="AGB37" s="13"/>
      <c r="AGC37" s="13"/>
      <c r="AGD37" s="13"/>
      <c r="AGE37" s="13"/>
      <c r="AGF37" s="13"/>
      <c r="AGG37" s="13"/>
      <c r="AGH37" s="13"/>
      <c r="AGI37" s="13"/>
      <c r="AGJ37" s="13"/>
      <c r="AGK37" s="13"/>
      <c r="AGL37" s="13"/>
      <c r="AGM37" s="13"/>
      <c r="AGN37" s="13"/>
      <c r="AGO37" s="13"/>
      <c r="AGP37" s="13"/>
      <c r="AGQ37" s="13"/>
      <c r="AGR37" s="13"/>
      <c r="AGS37" s="13"/>
      <c r="AGT37" s="13"/>
      <c r="AGU37" s="13"/>
      <c r="AGV37" s="13"/>
      <c r="AGW37" s="13"/>
      <c r="AGX37" s="13"/>
      <c r="AGY37" s="13"/>
      <c r="AGZ37" s="13"/>
      <c r="AHA37" s="13"/>
      <c r="AHB37" s="13"/>
      <c r="AHC37" s="13"/>
      <c r="AHD37" s="13"/>
      <c r="AHE37" s="13"/>
      <c r="AHF37" s="13"/>
      <c r="AHG37" s="13"/>
      <c r="AHH37" s="13"/>
      <c r="AHI37" s="13"/>
      <c r="AHJ37" s="13"/>
      <c r="AHK37" s="13"/>
      <c r="AHL37" s="13"/>
      <c r="AHM37" s="13"/>
      <c r="AHN37" s="13"/>
      <c r="AHO37" s="13"/>
      <c r="AHP37" s="13"/>
      <c r="AHQ37" s="13"/>
      <c r="AHR37" s="13"/>
      <c r="AHS37" s="13"/>
      <c r="AHT37" s="13"/>
      <c r="AHU37" s="13"/>
      <c r="AHV37" s="13"/>
      <c r="AHW37" s="13"/>
      <c r="AHX37" s="13"/>
      <c r="AHY37" s="13"/>
      <c r="AHZ37" s="13"/>
      <c r="AIA37" s="13"/>
      <c r="AIB37" s="13"/>
      <c r="AIC37" s="13"/>
      <c r="AID37" s="13"/>
      <c r="AIE37" s="13"/>
      <c r="AIF37" s="13"/>
      <c r="AIG37" s="13"/>
      <c r="AIH37" s="13"/>
      <c r="AII37" s="13"/>
      <c r="AIJ37" s="13"/>
      <c r="AIK37" s="13"/>
      <c r="AIL37" s="13"/>
      <c r="AIM37" s="13"/>
      <c r="AIN37" s="13"/>
      <c r="AIO37" s="13"/>
      <c r="AIP37" s="13"/>
      <c r="AIQ37" s="13"/>
      <c r="AIR37" s="13"/>
      <c r="AIS37" s="13"/>
      <c r="AIT37" s="13"/>
      <c r="AIU37" s="13"/>
      <c r="AIV37" s="13"/>
      <c r="AIW37" s="13"/>
      <c r="AIX37" s="13"/>
      <c r="AIY37" s="13"/>
      <c r="AIZ37" s="13"/>
      <c r="AJA37" s="13"/>
      <c r="AJB37" s="13"/>
      <c r="AJC37" s="13"/>
      <c r="AJD37" s="13"/>
      <c r="AJE37" s="13"/>
      <c r="AJF37" s="13"/>
      <c r="AJG37" s="13"/>
      <c r="AJH37" s="13"/>
      <c r="AJI37" s="13"/>
      <c r="AJJ37" s="13"/>
      <c r="AJK37" s="13"/>
      <c r="AJL37" s="13"/>
      <c r="AJM37" s="13"/>
      <c r="AJN37" s="13"/>
      <c r="AJO37" s="13"/>
      <c r="AJP37" s="13"/>
      <c r="AJQ37" s="13"/>
      <c r="AJR37" s="13"/>
      <c r="AJS37" s="13"/>
      <c r="AJT37" s="13"/>
      <c r="AJU37" s="13"/>
      <c r="AJV37" s="13"/>
      <c r="AJW37" s="13"/>
      <c r="AJX37" s="13"/>
      <c r="AJY37" s="13"/>
      <c r="AJZ37" s="13"/>
      <c r="AKA37" s="13"/>
      <c r="AKB37" s="13"/>
      <c r="AKC37" s="13"/>
      <c r="AKD37" s="13"/>
      <c r="AKE37" s="13"/>
      <c r="AKF37" s="13"/>
      <c r="AKG37" s="13"/>
      <c r="AKH37" s="13"/>
      <c r="AKI37" s="13"/>
      <c r="AKJ37" s="13"/>
      <c r="AKK37" s="13"/>
      <c r="AKL37" s="13"/>
      <c r="AKM37" s="13"/>
      <c r="AKN37" s="13"/>
      <c r="AKO37" s="13"/>
      <c r="AKP37" s="13"/>
      <c r="AKQ37" s="13"/>
      <c r="AKR37" s="13"/>
      <c r="AKS37" s="13"/>
      <c r="AKT37" s="13"/>
      <c r="AKU37" s="13"/>
      <c r="AKV37" s="13"/>
      <c r="AKW37" s="13"/>
      <c r="AKX37" s="13"/>
      <c r="AKY37" s="13"/>
      <c r="AKZ37" s="13"/>
      <c r="ALA37" s="13"/>
      <c r="ALB37" s="13"/>
      <c r="ALC37" s="13"/>
      <c r="ALD37" s="13"/>
      <c r="ALE37" s="13"/>
      <c r="ALF37" s="13"/>
      <c r="ALG37" s="13"/>
      <c r="ALH37" s="13"/>
      <c r="ALI37" s="13"/>
      <c r="ALJ37" s="13"/>
      <c r="ALK37" s="13"/>
      <c r="ALL37" s="13"/>
      <c r="ALM37" s="13"/>
      <c r="ALN37" s="13"/>
      <c r="ALO37" s="13"/>
      <c r="ALP37" s="13"/>
      <c r="ALQ37" s="13"/>
      <c r="ALR37" s="13"/>
      <c r="ALS37" s="13"/>
      <c r="ALT37" s="13"/>
      <c r="ALU37" s="13"/>
      <c r="ALV37" s="13"/>
      <c r="ALW37" s="13"/>
      <c r="ALX37" s="13"/>
      <c r="ALY37" s="13"/>
      <c r="ALZ37" s="13"/>
      <c r="AMA37" s="13"/>
      <c r="AMB37" s="13"/>
      <c r="AMC37" s="13"/>
      <c r="AMD37" s="13"/>
      <c r="AME37" s="13"/>
      <c r="AMF37" s="13"/>
      <c r="AMG37" s="13"/>
      <c r="AMH37" s="13"/>
      <c r="AMI37" s="13"/>
      <c r="AMJ37" s="13"/>
      <c r="AMK37" s="13"/>
      <c r="AML37" s="13"/>
      <c r="AMM37" s="13"/>
      <c r="AMN37" s="13"/>
      <c r="AMO37" s="13"/>
      <c r="AMP37" s="13"/>
      <c r="AMQ37" s="13"/>
      <c r="AMR37" s="13"/>
      <c r="AMS37" s="13"/>
      <c r="AMT37" s="13"/>
      <c r="AMU37" s="13"/>
      <c r="AMV37" s="13"/>
      <c r="AMW37" s="13"/>
      <c r="AMX37" s="13"/>
      <c r="AMY37" s="13"/>
      <c r="AMZ37" s="13"/>
      <c r="ANA37" s="13"/>
      <c r="ANB37" s="13"/>
      <c r="ANC37" s="13"/>
      <c r="AND37" s="13"/>
      <c r="ANE37" s="13"/>
      <c r="ANF37" s="13"/>
      <c r="ANG37" s="13"/>
      <c r="ANH37" s="13"/>
      <c r="ANI37" s="13"/>
      <c r="ANJ37" s="13"/>
      <c r="ANK37" s="13"/>
      <c r="ANL37" s="13"/>
      <c r="ANM37" s="13"/>
      <c r="ANN37" s="13"/>
      <c r="ANO37" s="13"/>
      <c r="ANP37" s="13"/>
      <c r="ANQ37" s="13"/>
      <c r="ANR37" s="13"/>
      <c r="ANS37" s="13"/>
      <c r="ANT37" s="13"/>
      <c r="ANU37" s="13"/>
      <c r="ANV37" s="13"/>
      <c r="ANW37" s="13"/>
      <c r="ANX37" s="13"/>
      <c r="ANY37" s="13"/>
      <c r="ANZ37" s="13"/>
      <c r="AOA37" s="13"/>
      <c r="AOB37" s="13"/>
      <c r="AOC37" s="13"/>
      <c r="AOD37" s="13"/>
      <c r="AOE37" s="13"/>
      <c r="AOF37" s="13"/>
      <c r="AOG37" s="13"/>
      <c r="AOH37" s="13"/>
      <c r="AOI37" s="13"/>
      <c r="AOJ37" s="13"/>
      <c r="AOK37" s="13"/>
      <c r="AOL37" s="13"/>
      <c r="AOM37" s="13"/>
      <c r="AON37" s="13"/>
      <c r="AOO37" s="13"/>
      <c r="AOP37" s="13"/>
      <c r="AOQ37" s="13"/>
      <c r="AOR37" s="13"/>
      <c r="AOS37" s="13"/>
      <c r="AOT37" s="13"/>
      <c r="AOU37" s="13"/>
      <c r="AOV37" s="13"/>
      <c r="AOW37" s="13"/>
      <c r="AOX37" s="13"/>
      <c r="AOY37" s="13"/>
      <c r="AOZ37" s="13"/>
      <c r="APA37" s="13"/>
      <c r="APB37" s="13"/>
      <c r="APC37" s="13"/>
      <c r="APD37" s="13"/>
      <c r="APE37" s="13"/>
      <c r="APF37" s="13"/>
      <c r="APG37" s="13"/>
      <c r="APH37" s="13"/>
      <c r="API37" s="13"/>
      <c r="APJ37" s="13"/>
      <c r="APK37" s="13"/>
      <c r="APL37" s="13"/>
      <c r="APM37" s="13"/>
      <c r="APN37" s="13"/>
      <c r="APO37" s="13"/>
      <c r="APP37" s="13"/>
      <c r="APQ37" s="13"/>
      <c r="APR37" s="13"/>
      <c r="APS37" s="13"/>
      <c r="APT37" s="13"/>
      <c r="APU37" s="13"/>
      <c r="APV37" s="13"/>
      <c r="APW37" s="13"/>
      <c r="APX37" s="13"/>
      <c r="APY37" s="13"/>
      <c r="APZ37" s="13"/>
      <c r="AQA37" s="13"/>
      <c r="AQB37" s="13"/>
      <c r="AQC37" s="13"/>
      <c r="AQD37" s="13"/>
      <c r="AQE37" s="13"/>
      <c r="AQF37" s="13"/>
      <c r="AQG37" s="13"/>
      <c r="AQH37" s="13"/>
      <c r="AQI37" s="13"/>
      <c r="AQJ37" s="13"/>
      <c r="AQK37" s="13"/>
      <c r="AQL37" s="13"/>
      <c r="AQM37" s="13"/>
      <c r="AQN37" s="13"/>
      <c r="AQO37" s="13"/>
      <c r="AQP37" s="13"/>
      <c r="AQQ37" s="13"/>
      <c r="AQR37" s="13"/>
      <c r="AQS37" s="13"/>
      <c r="AQT37" s="13"/>
      <c r="AQU37" s="13"/>
      <c r="AQV37" s="13"/>
      <c r="AQW37" s="13"/>
      <c r="AQX37" s="13"/>
      <c r="AQY37" s="13"/>
      <c r="AQZ37" s="13"/>
      <c r="ARA37" s="13"/>
      <c r="ARB37" s="13"/>
      <c r="ARC37" s="13"/>
      <c r="ARD37" s="13"/>
      <c r="ARE37" s="13"/>
      <c r="ARF37" s="13"/>
      <c r="ARG37" s="13"/>
      <c r="ARH37" s="13"/>
      <c r="ARI37" s="13"/>
      <c r="ARJ37" s="13"/>
      <c r="ARK37" s="13"/>
      <c r="ARL37" s="13"/>
      <c r="ARM37" s="13"/>
      <c r="ARN37" s="13"/>
      <c r="ARO37" s="13"/>
      <c r="ARP37" s="13"/>
      <c r="ARQ37" s="13"/>
      <c r="ARR37" s="13"/>
      <c r="ARS37" s="13"/>
      <c r="ART37" s="13"/>
      <c r="ARU37" s="13"/>
      <c r="ARV37" s="13"/>
      <c r="ARW37" s="13"/>
      <c r="ARX37" s="13"/>
      <c r="ARY37" s="13"/>
      <c r="ARZ37" s="13"/>
      <c r="ASA37" s="13"/>
      <c r="ASB37" s="13"/>
      <c r="ASC37" s="13"/>
      <c r="ASD37" s="13"/>
      <c r="ASE37" s="13"/>
      <c r="ASF37" s="13"/>
      <c r="ASG37" s="13"/>
      <c r="ASH37" s="13"/>
      <c r="ASI37" s="13"/>
      <c r="ASJ37" s="13"/>
      <c r="ASK37" s="13"/>
      <c r="ASL37" s="13"/>
      <c r="ASM37" s="13"/>
      <c r="ASN37" s="13"/>
      <c r="ASO37" s="13"/>
      <c r="ASP37" s="13"/>
      <c r="ASQ37" s="13"/>
      <c r="ASR37" s="13"/>
      <c r="ASS37" s="13"/>
      <c r="AST37" s="13"/>
      <c r="ASU37" s="13"/>
      <c r="ASV37" s="13"/>
      <c r="ASW37" s="13"/>
      <c r="ASX37" s="13"/>
      <c r="ASY37" s="13"/>
      <c r="ASZ37" s="13"/>
      <c r="ATA37" s="13"/>
      <c r="ATB37" s="13"/>
      <c r="ATC37" s="13"/>
      <c r="ATD37" s="13"/>
      <c r="ATE37" s="13"/>
      <c r="ATF37" s="13"/>
      <c r="ATG37" s="13"/>
      <c r="ATH37" s="13"/>
      <c r="ATI37" s="13"/>
      <c r="ATJ37" s="13"/>
      <c r="ATK37" s="13"/>
      <c r="ATL37" s="13"/>
      <c r="ATM37" s="13"/>
      <c r="ATN37" s="13"/>
      <c r="ATO37" s="13"/>
      <c r="ATP37" s="13"/>
      <c r="ATQ37" s="13"/>
      <c r="ATR37" s="13"/>
      <c r="ATS37" s="13"/>
      <c r="ATT37" s="13"/>
      <c r="ATU37" s="13"/>
      <c r="ATV37" s="13"/>
      <c r="ATW37" s="13"/>
      <c r="ATX37" s="13"/>
      <c r="ATY37" s="13"/>
      <c r="ATZ37" s="13"/>
      <c r="AUA37" s="13"/>
      <c r="AUB37" s="13"/>
      <c r="AUC37" s="13"/>
      <c r="AUD37" s="13"/>
      <c r="AUE37" s="13"/>
      <c r="AUF37" s="13"/>
      <c r="AUG37" s="13"/>
      <c r="AUH37" s="13"/>
      <c r="AUI37" s="13"/>
      <c r="AUJ37" s="13"/>
      <c r="AUK37" s="13"/>
      <c r="AUL37" s="13"/>
      <c r="AUM37" s="13"/>
      <c r="AUN37" s="13"/>
      <c r="AUO37" s="13"/>
      <c r="AUP37" s="13"/>
      <c r="AUQ37" s="13"/>
      <c r="AUR37" s="13"/>
      <c r="AUS37" s="13"/>
      <c r="AUT37" s="13"/>
      <c r="AUU37" s="13"/>
      <c r="AUV37" s="13"/>
      <c r="AUW37" s="13"/>
      <c r="AUX37" s="13"/>
      <c r="AUY37" s="13"/>
      <c r="AUZ37" s="13"/>
      <c r="AVA37" s="13"/>
      <c r="AVB37" s="13"/>
      <c r="AVC37" s="13"/>
      <c r="AVD37" s="13"/>
      <c r="AVE37" s="13"/>
      <c r="AVF37" s="13"/>
      <c r="AVG37" s="13"/>
      <c r="AVH37" s="13"/>
      <c r="AVI37" s="13"/>
      <c r="AVJ37" s="13"/>
      <c r="AVK37" s="13"/>
      <c r="AVL37" s="13"/>
      <c r="AVM37" s="13"/>
      <c r="AVN37" s="13"/>
      <c r="AVO37" s="13"/>
      <c r="AVP37" s="13"/>
      <c r="AVQ37" s="13"/>
      <c r="AVR37" s="13"/>
      <c r="AVS37" s="13"/>
      <c r="AVT37" s="13"/>
      <c r="AVU37" s="13"/>
      <c r="AVV37" s="13"/>
      <c r="AVW37" s="13"/>
      <c r="AVX37" s="13"/>
      <c r="AVY37" s="13"/>
      <c r="AVZ37" s="13"/>
      <c r="AWA37" s="13"/>
      <c r="AWB37" s="13"/>
      <c r="AWC37" s="13"/>
      <c r="AWD37" s="13"/>
      <c r="AWE37" s="13"/>
      <c r="AWF37" s="13"/>
      <c r="AWG37" s="13"/>
      <c r="AWH37" s="13"/>
      <c r="AWI37" s="13"/>
      <c r="AWJ37" s="13"/>
      <c r="AWK37" s="13"/>
      <c r="AWL37" s="13"/>
      <c r="AWM37" s="13"/>
      <c r="AWN37" s="13"/>
      <c r="AWO37" s="13"/>
      <c r="AWP37" s="13"/>
      <c r="AWQ37" s="13"/>
      <c r="AWR37" s="13"/>
      <c r="AWS37" s="13"/>
      <c r="AWT37" s="13"/>
      <c r="AWU37" s="13"/>
      <c r="AWV37" s="13"/>
      <c r="AWW37" s="13"/>
      <c r="AWX37" s="13"/>
      <c r="AWY37" s="13"/>
      <c r="AWZ37" s="13"/>
      <c r="AXA37" s="13"/>
      <c r="AXB37" s="13"/>
      <c r="AXC37" s="13"/>
      <c r="AXD37" s="13"/>
      <c r="AXE37" s="13"/>
      <c r="AXF37" s="13"/>
      <c r="AXG37" s="13"/>
      <c r="AXH37" s="13"/>
      <c r="AXI37" s="13"/>
      <c r="AXJ37" s="13"/>
      <c r="AXK37" s="13"/>
      <c r="AXL37" s="13"/>
      <c r="AXM37" s="13"/>
      <c r="AXN37" s="13"/>
      <c r="AXO37" s="13"/>
      <c r="AXP37" s="13"/>
      <c r="AXQ37" s="13"/>
      <c r="AXR37" s="13"/>
      <c r="AXS37" s="13"/>
      <c r="AXT37" s="13"/>
      <c r="AXU37" s="13"/>
      <c r="AXV37" s="13"/>
      <c r="AXW37" s="13"/>
      <c r="AXX37" s="13"/>
      <c r="AXY37" s="13"/>
      <c r="AXZ37" s="13"/>
      <c r="AYA37" s="13"/>
      <c r="AYB37" s="13"/>
      <c r="AYC37" s="13"/>
      <c r="AYD37" s="13"/>
      <c r="AYE37" s="13"/>
      <c r="AYF37" s="13"/>
      <c r="AYG37" s="13"/>
      <c r="AYH37" s="13"/>
      <c r="AYI37" s="13"/>
      <c r="AYJ37" s="13"/>
      <c r="AYK37" s="13"/>
      <c r="AYL37" s="13"/>
      <c r="AYM37" s="13"/>
      <c r="AYN37" s="13"/>
      <c r="AYO37" s="13"/>
      <c r="AYP37" s="13"/>
      <c r="AYQ37" s="13"/>
      <c r="AYR37" s="13"/>
      <c r="AYS37" s="13"/>
      <c r="AYT37" s="13"/>
      <c r="AYU37" s="13"/>
      <c r="AYV37" s="13"/>
      <c r="AYW37" s="13"/>
      <c r="AYX37" s="13"/>
      <c r="AYY37" s="13"/>
      <c r="AYZ37" s="13"/>
      <c r="AZA37" s="13"/>
      <c r="AZB37" s="13"/>
      <c r="AZC37" s="13"/>
      <c r="AZD37" s="13"/>
      <c r="AZE37" s="13"/>
      <c r="AZF37" s="13"/>
      <c r="AZG37" s="13"/>
      <c r="AZH37" s="13"/>
      <c r="AZI37" s="13"/>
      <c r="AZJ37" s="13"/>
      <c r="AZK37" s="13"/>
      <c r="AZL37" s="13"/>
      <c r="AZM37" s="13"/>
      <c r="AZN37" s="13"/>
      <c r="AZO37" s="13"/>
      <c r="AZP37" s="13"/>
      <c r="AZQ37" s="13"/>
      <c r="AZR37" s="13"/>
      <c r="AZS37" s="13"/>
      <c r="AZT37" s="13"/>
      <c r="AZU37" s="13"/>
      <c r="AZV37" s="13"/>
      <c r="AZW37" s="13"/>
      <c r="AZX37" s="13"/>
      <c r="AZY37" s="13"/>
      <c r="AZZ37" s="13"/>
      <c r="BAA37" s="13"/>
      <c r="BAB37" s="13"/>
      <c r="BAC37" s="13"/>
      <c r="BAD37" s="13"/>
      <c r="BAE37" s="13"/>
      <c r="BAF37" s="13"/>
      <c r="BAG37" s="13"/>
      <c r="BAH37" s="13"/>
      <c r="BAI37" s="13"/>
      <c r="BAJ37" s="13"/>
      <c r="BAK37" s="13"/>
      <c r="BAL37" s="13"/>
      <c r="BAM37" s="13"/>
      <c r="BAN37" s="13"/>
      <c r="BAO37" s="13"/>
      <c r="BAP37" s="13"/>
      <c r="BAQ37" s="13"/>
      <c r="BAR37" s="13"/>
      <c r="BAS37" s="13"/>
      <c r="BAT37" s="13"/>
      <c r="BAU37" s="13"/>
      <c r="BAV37" s="13"/>
      <c r="BAW37" s="13"/>
      <c r="BAX37" s="13"/>
      <c r="BAY37" s="13"/>
      <c r="BAZ37" s="13"/>
      <c r="BBA37" s="13"/>
      <c r="BBB37" s="13"/>
      <c r="BBC37" s="13"/>
      <c r="BBD37" s="13"/>
      <c r="BBE37" s="13"/>
      <c r="BBF37" s="13"/>
      <c r="BBG37" s="13"/>
      <c r="BBH37" s="13"/>
      <c r="BBI37" s="13"/>
      <c r="BBJ37" s="13"/>
      <c r="BBK37" s="13"/>
      <c r="BBL37" s="13"/>
      <c r="BBM37" s="13"/>
      <c r="BBN37" s="13"/>
      <c r="BBO37" s="13"/>
      <c r="BBP37" s="13"/>
      <c r="BBQ37" s="13"/>
      <c r="BBR37" s="13"/>
      <c r="BBS37" s="13"/>
      <c r="BBT37" s="13"/>
      <c r="BBU37" s="13"/>
      <c r="BBV37" s="13"/>
      <c r="BBW37" s="13"/>
      <c r="BBX37" s="13"/>
      <c r="BBY37" s="13"/>
      <c r="BBZ37" s="13"/>
      <c r="BCA37" s="13"/>
      <c r="BCB37" s="13"/>
      <c r="BCC37" s="13"/>
      <c r="BCD37" s="13"/>
      <c r="BCE37" s="13"/>
      <c r="BCF37" s="13"/>
      <c r="BCG37" s="13"/>
      <c r="BCH37" s="13"/>
      <c r="BCI37" s="13"/>
      <c r="BCJ37" s="13"/>
      <c r="BCK37" s="13"/>
      <c r="BCL37" s="13"/>
      <c r="BCM37" s="13"/>
      <c r="BCN37" s="13"/>
      <c r="BCO37" s="13"/>
      <c r="BCP37" s="13"/>
      <c r="BCQ37" s="13"/>
      <c r="BCR37" s="13"/>
      <c r="BCS37" s="13"/>
      <c r="BCT37" s="13"/>
      <c r="BCU37" s="13"/>
      <c r="BCV37" s="13"/>
      <c r="BCW37" s="13"/>
      <c r="BCX37" s="13"/>
      <c r="BCY37" s="13"/>
      <c r="BCZ37" s="13"/>
      <c r="BDA37" s="13"/>
      <c r="BDB37" s="13"/>
      <c r="BDC37" s="13"/>
      <c r="BDD37" s="13"/>
      <c r="BDE37" s="13"/>
      <c r="BDF37" s="13"/>
      <c r="BDG37" s="13"/>
      <c r="BDH37" s="13"/>
      <c r="BDI37" s="13"/>
      <c r="BDJ37" s="13"/>
      <c r="BDK37" s="13"/>
      <c r="BDL37" s="13"/>
      <c r="BDM37" s="13"/>
      <c r="BDN37" s="13"/>
      <c r="BDO37" s="13"/>
      <c r="BDP37" s="13"/>
      <c r="BDQ37" s="13"/>
      <c r="BDR37" s="13"/>
      <c r="BDS37" s="13"/>
      <c r="BDT37" s="13"/>
      <c r="BDU37" s="13"/>
      <c r="BDV37" s="13"/>
      <c r="BDW37" s="13"/>
      <c r="BDX37" s="13"/>
      <c r="BDY37" s="13"/>
      <c r="BDZ37" s="13"/>
      <c r="BEA37" s="13"/>
      <c r="BEB37" s="13"/>
      <c r="BEC37" s="13"/>
      <c r="BED37" s="13"/>
      <c r="BEE37" s="13"/>
      <c r="BEF37" s="13"/>
      <c r="BEG37" s="13"/>
      <c r="BEH37" s="13"/>
      <c r="BEI37" s="13"/>
      <c r="BEJ37" s="13"/>
      <c r="BEK37" s="13"/>
      <c r="BEL37" s="13"/>
      <c r="BEM37" s="13"/>
      <c r="BEN37" s="13"/>
      <c r="BEO37" s="13"/>
      <c r="BEP37" s="13"/>
      <c r="BEQ37" s="13"/>
      <c r="BER37" s="13"/>
      <c r="BES37" s="13"/>
      <c r="BET37" s="13"/>
      <c r="BEU37" s="13"/>
      <c r="BEV37" s="13"/>
      <c r="BEW37" s="13"/>
      <c r="BEX37" s="13"/>
      <c r="BEY37" s="13"/>
      <c r="BEZ37" s="13"/>
      <c r="BFA37" s="13"/>
      <c r="BFB37" s="13"/>
      <c r="BFC37" s="13"/>
      <c r="BFD37" s="13"/>
      <c r="BFE37" s="13"/>
      <c r="BFF37" s="13"/>
      <c r="BFG37" s="13"/>
      <c r="BFH37" s="13"/>
      <c r="BFI37" s="13"/>
      <c r="BFJ37" s="13"/>
      <c r="BFK37" s="13"/>
      <c r="BFL37" s="13"/>
      <c r="BFM37" s="13"/>
      <c r="BFN37" s="13"/>
      <c r="BFO37" s="13"/>
      <c r="BFP37" s="13"/>
      <c r="BFQ37" s="13"/>
      <c r="BFR37" s="13"/>
      <c r="BFS37" s="13"/>
      <c r="BFT37" s="13"/>
      <c r="BFU37" s="13"/>
      <c r="BFV37" s="13"/>
      <c r="BFW37" s="13"/>
      <c r="BFX37" s="13"/>
      <c r="BFY37" s="13"/>
      <c r="BFZ37" s="13"/>
      <c r="BGA37" s="13"/>
      <c r="BGB37" s="13"/>
      <c r="BGC37" s="13"/>
      <c r="BGD37" s="13"/>
      <c r="BGE37" s="13"/>
      <c r="BGF37" s="13"/>
      <c r="BGG37" s="13"/>
      <c r="BGH37" s="13"/>
      <c r="BGI37" s="13"/>
      <c r="BGJ37" s="13"/>
      <c r="BGK37" s="13"/>
      <c r="BGL37" s="13"/>
      <c r="BGM37" s="13"/>
      <c r="BGN37" s="13"/>
      <c r="BGO37" s="13"/>
      <c r="BGP37" s="13"/>
      <c r="BGQ37" s="13"/>
      <c r="BGR37" s="13"/>
      <c r="BGS37" s="13"/>
      <c r="BGT37" s="13"/>
      <c r="BGU37" s="13"/>
      <c r="BGV37" s="13"/>
      <c r="BGW37" s="13"/>
      <c r="BGX37" s="13"/>
      <c r="BGY37" s="13"/>
      <c r="BGZ37" s="13"/>
      <c r="BHA37" s="13"/>
      <c r="BHB37" s="13"/>
      <c r="BHC37" s="13"/>
      <c r="BHD37" s="13"/>
      <c r="BHE37" s="13"/>
      <c r="BHF37" s="13"/>
      <c r="BHG37" s="13"/>
      <c r="BHH37" s="13"/>
      <c r="BHI37" s="13"/>
      <c r="BHJ37" s="13"/>
      <c r="BHK37" s="13"/>
      <c r="BHL37" s="13"/>
      <c r="BHM37" s="13"/>
      <c r="BHN37" s="13"/>
      <c r="BHO37" s="13"/>
      <c r="BHP37" s="13"/>
      <c r="BHQ37" s="13"/>
      <c r="BHR37" s="13"/>
      <c r="BHS37" s="13"/>
      <c r="BHT37" s="13"/>
      <c r="BHU37" s="13"/>
      <c r="BHV37" s="13"/>
      <c r="BHW37" s="13"/>
      <c r="BHX37" s="13"/>
      <c r="BHY37" s="13"/>
      <c r="BHZ37" s="13"/>
      <c r="BIA37" s="13"/>
      <c r="BIB37" s="13"/>
      <c r="BIC37" s="13"/>
      <c r="BID37" s="13"/>
      <c r="BIE37" s="13"/>
      <c r="BIF37" s="13"/>
      <c r="BIG37" s="13"/>
      <c r="BIH37" s="13"/>
      <c r="BII37" s="13"/>
      <c r="BIJ37" s="13"/>
      <c r="BIK37" s="13"/>
      <c r="BIL37" s="13"/>
      <c r="BIM37" s="13"/>
      <c r="BIN37" s="13"/>
      <c r="BIO37" s="13"/>
      <c r="BIP37" s="13"/>
      <c r="BIQ37" s="13"/>
      <c r="BIR37" s="13"/>
      <c r="BIS37" s="13"/>
      <c r="BIT37" s="13"/>
      <c r="BIU37" s="13"/>
      <c r="BIV37" s="13"/>
      <c r="BIW37" s="13"/>
      <c r="BIX37" s="13"/>
      <c r="BIY37" s="13"/>
      <c r="BIZ37" s="13"/>
      <c r="BJA37" s="13"/>
      <c r="BJB37" s="13"/>
      <c r="BJC37" s="13"/>
      <c r="BJD37" s="13"/>
      <c r="BJE37" s="13"/>
      <c r="BJF37" s="13"/>
      <c r="BJG37" s="13"/>
      <c r="BJH37" s="13"/>
      <c r="BJI37" s="13"/>
      <c r="BJJ37" s="13"/>
      <c r="BJK37" s="13"/>
      <c r="BJL37" s="13"/>
      <c r="BJM37" s="13"/>
      <c r="BJN37" s="13"/>
      <c r="BJO37" s="13"/>
      <c r="BJP37" s="13"/>
      <c r="BJQ37" s="13"/>
      <c r="BJR37" s="13"/>
      <c r="BJS37" s="13"/>
      <c r="BJT37" s="13"/>
      <c r="BJU37" s="13"/>
      <c r="BJV37" s="13"/>
      <c r="BJW37" s="13"/>
      <c r="BJX37" s="13"/>
      <c r="BJY37" s="13"/>
      <c r="BJZ37" s="13"/>
      <c r="BKA37" s="13"/>
      <c r="BKB37" s="13"/>
      <c r="BKC37" s="13"/>
      <c r="BKD37" s="13"/>
      <c r="BKE37" s="13"/>
      <c r="BKF37" s="13"/>
      <c r="BKG37" s="13"/>
      <c r="BKH37" s="13"/>
      <c r="BKI37" s="13"/>
      <c r="BKJ37" s="13"/>
      <c r="BKK37" s="13"/>
      <c r="BKL37" s="13"/>
      <c r="BKM37" s="13"/>
      <c r="BKN37" s="13"/>
      <c r="BKO37" s="13"/>
      <c r="BKP37" s="13"/>
      <c r="BKQ37" s="13"/>
      <c r="BKR37" s="13"/>
      <c r="BKS37" s="13"/>
      <c r="BKT37" s="13"/>
      <c r="BKU37" s="13"/>
      <c r="BKV37" s="13"/>
      <c r="BKW37" s="13"/>
      <c r="BKX37" s="13"/>
      <c r="BKY37" s="13"/>
      <c r="BKZ37" s="13"/>
      <c r="BLA37" s="13"/>
      <c r="BLB37" s="13"/>
      <c r="BLC37" s="13"/>
      <c r="BLD37" s="13"/>
      <c r="BLE37" s="13"/>
      <c r="BLF37" s="13"/>
      <c r="BLG37" s="13"/>
      <c r="BLH37" s="13"/>
      <c r="BLI37" s="13"/>
      <c r="BLJ37" s="13"/>
      <c r="BLK37" s="13"/>
      <c r="BLL37" s="13"/>
      <c r="BLM37" s="13"/>
      <c r="BLN37" s="13"/>
      <c r="BLO37" s="13"/>
      <c r="BLP37" s="13"/>
      <c r="BLQ37" s="13"/>
      <c r="BLR37" s="13"/>
      <c r="BLS37" s="13"/>
      <c r="BLT37" s="13"/>
      <c r="BLU37" s="13"/>
      <c r="BLV37" s="13"/>
      <c r="BLW37" s="13"/>
      <c r="BLX37" s="13"/>
      <c r="BLY37" s="13"/>
      <c r="BLZ37" s="13"/>
      <c r="BMA37" s="13"/>
      <c r="BMB37" s="13"/>
      <c r="BMC37" s="13"/>
      <c r="BMD37" s="13"/>
      <c r="BME37" s="13"/>
      <c r="BMF37" s="13"/>
      <c r="BMG37" s="13"/>
      <c r="BMH37" s="13"/>
      <c r="BMI37" s="13"/>
      <c r="BMJ37" s="13"/>
      <c r="BMK37" s="13"/>
      <c r="BML37" s="13"/>
      <c r="BMM37" s="13"/>
      <c r="BMN37" s="13"/>
      <c r="BMO37" s="13"/>
      <c r="BMP37" s="13"/>
      <c r="BMQ37" s="13"/>
      <c r="BMR37" s="13"/>
      <c r="BMS37" s="13"/>
      <c r="BMT37" s="13"/>
      <c r="BMU37" s="13"/>
      <c r="BMV37" s="13"/>
      <c r="BMW37" s="13"/>
      <c r="BMX37" s="13"/>
      <c r="BMY37" s="13"/>
      <c r="BMZ37" s="13"/>
      <c r="BNA37" s="13"/>
      <c r="BNB37" s="13"/>
      <c r="BNC37" s="13"/>
      <c r="BND37" s="13"/>
      <c r="BNE37" s="13"/>
      <c r="BNF37" s="13"/>
      <c r="BNG37" s="13"/>
      <c r="BNH37" s="13"/>
      <c r="BNI37" s="13"/>
      <c r="BNJ37" s="13"/>
      <c r="BNK37" s="13"/>
      <c r="BNL37" s="13"/>
      <c r="BNM37" s="13"/>
      <c r="BNN37" s="13"/>
      <c r="BNO37" s="13"/>
      <c r="BNP37" s="13"/>
      <c r="BNQ37" s="13"/>
      <c r="BNR37" s="13"/>
      <c r="BNS37" s="13"/>
      <c r="BNT37" s="13"/>
      <c r="BNU37" s="13"/>
      <c r="BNV37" s="13"/>
      <c r="BNW37" s="13"/>
      <c r="BNX37" s="13"/>
      <c r="BNY37" s="13"/>
      <c r="BNZ37" s="13"/>
      <c r="BOA37" s="13"/>
      <c r="BOB37" s="13"/>
      <c r="BOC37" s="13"/>
      <c r="BOD37" s="13"/>
      <c r="BOE37" s="13"/>
      <c r="BOF37" s="13"/>
      <c r="BOG37" s="13"/>
      <c r="BOH37" s="13"/>
      <c r="BOI37" s="13"/>
      <c r="BOJ37" s="13"/>
      <c r="BOK37" s="13"/>
      <c r="BOL37" s="13"/>
      <c r="BOM37" s="13"/>
      <c r="BON37" s="13"/>
      <c r="BOO37" s="13"/>
      <c r="BOP37" s="13"/>
      <c r="BOQ37" s="13"/>
      <c r="BOR37" s="13"/>
      <c r="BOS37" s="13"/>
      <c r="BOT37" s="13"/>
      <c r="BOU37" s="13"/>
      <c r="BOV37" s="13"/>
      <c r="BOW37" s="13"/>
      <c r="BOX37" s="13"/>
      <c r="BOY37" s="13"/>
      <c r="BOZ37" s="13"/>
      <c r="BPA37" s="13"/>
      <c r="BPB37" s="13"/>
      <c r="BPC37" s="13"/>
      <c r="BPD37" s="13"/>
      <c r="BPE37" s="13"/>
      <c r="BPF37" s="13"/>
      <c r="BPG37" s="13"/>
      <c r="BPH37" s="13"/>
      <c r="BPI37" s="13"/>
      <c r="BPJ37" s="13"/>
      <c r="BPK37" s="13"/>
      <c r="BPL37" s="13"/>
      <c r="BPM37" s="13"/>
      <c r="BPN37" s="13"/>
      <c r="BPO37" s="13"/>
      <c r="BPP37" s="13"/>
      <c r="BPQ37" s="13"/>
      <c r="BPR37" s="13"/>
      <c r="BPS37" s="13"/>
      <c r="BPT37" s="13"/>
      <c r="BPU37" s="13"/>
      <c r="BPV37" s="13"/>
      <c r="BPW37" s="13"/>
      <c r="BPX37" s="13"/>
      <c r="BPY37" s="13"/>
      <c r="BPZ37" s="13"/>
      <c r="BQA37" s="13"/>
      <c r="BQB37" s="13"/>
      <c r="BQC37" s="13"/>
      <c r="BQD37" s="13"/>
      <c r="BQE37" s="13"/>
      <c r="BQF37" s="13"/>
      <c r="BQG37" s="13"/>
      <c r="BQH37" s="13"/>
      <c r="BQI37" s="13"/>
      <c r="BQJ37" s="13"/>
      <c r="BQK37" s="13"/>
      <c r="BQL37" s="13"/>
      <c r="BQM37" s="13"/>
      <c r="BQN37" s="13"/>
      <c r="BQO37" s="13"/>
      <c r="BQP37" s="13"/>
      <c r="BQQ37" s="13"/>
      <c r="BQR37" s="13"/>
      <c r="BQS37" s="13"/>
      <c r="BQT37" s="13"/>
      <c r="BQU37" s="13"/>
      <c r="BQV37" s="13"/>
      <c r="BQW37" s="13"/>
      <c r="BQX37" s="13"/>
      <c r="BQY37" s="13"/>
      <c r="BQZ37" s="13"/>
      <c r="BRA37" s="13"/>
      <c r="BRB37" s="13"/>
      <c r="BRC37" s="13"/>
      <c r="BRD37" s="13"/>
      <c r="BRE37" s="13"/>
      <c r="BRF37" s="13"/>
      <c r="BRG37" s="13"/>
      <c r="BRH37" s="13"/>
      <c r="BRI37" s="13"/>
      <c r="BRJ37" s="13"/>
      <c r="BRK37" s="13"/>
      <c r="BRL37" s="13"/>
      <c r="BRM37" s="13"/>
      <c r="BRN37" s="13"/>
      <c r="BRO37" s="13"/>
      <c r="BRP37" s="13"/>
      <c r="BRQ37" s="13"/>
      <c r="BRR37" s="13"/>
      <c r="BRS37" s="13"/>
      <c r="BRT37" s="13"/>
      <c r="BRU37" s="13"/>
      <c r="BRV37" s="13"/>
      <c r="BRW37" s="13"/>
      <c r="BRX37" s="13"/>
      <c r="BRY37" s="13"/>
      <c r="BRZ37" s="13"/>
      <c r="BSA37" s="13"/>
      <c r="BSB37" s="13"/>
      <c r="BSC37" s="13"/>
      <c r="BSD37" s="13"/>
      <c r="BSE37" s="13"/>
      <c r="BSF37" s="13"/>
      <c r="BSG37" s="13"/>
      <c r="BSH37" s="13"/>
      <c r="BSI37" s="13"/>
      <c r="BSJ37" s="13"/>
      <c r="BSK37" s="13"/>
      <c r="BSL37" s="13"/>
      <c r="BSM37" s="13"/>
      <c r="BSN37" s="13"/>
      <c r="BSO37" s="13"/>
      <c r="BSP37" s="13"/>
      <c r="BSQ37" s="13"/>
      <c r="BSR37" s="13"/>
      <c r="BSS37" s="13"/>
      <c r="BST37" s="13"/>
      <c r="BSU37" s="13"/>
      <c r="BSV37" s="13"/>
      <c r="BSW37" s="13"/>
      <c r="BSX37" s="13"/>
      <c r="BSY37" s="13"/>
      <c r="BSZ37" s="13"/>
      <c r="BTA37" s="13"/>
      <c r="BTB37" s="13"/>
      <c r="BTC37" s="13"/>
      <c r="BTD37" s="13"/>
      <c r="BTE37" s="13"/>
      <c r="BTF37" s="13"/>
      <c r="BTG37" s="13"/>
      <c r="BTH37" s="13"/>
      <c r="BTI37" s="13"/>
      <c r="BTJ37" s="13"/>
      <c r="BTK37" s="13"/>
      <c r="BTL37" s="13"/>
      <c r="BTM37" s="13"/>
      <c r="BTN37" s="13"/>
      <c r="BTO37" s="13"/>
      <c r="BTP37" s="13"/>
      <c r="BTQ37" s="13"/>
      <c r="BTR37" s="13"/>
      <c r="BTS37" s="13"/>
      <c r="BTT37" s="13"/>
      <c r="BTU37" s="13"/>
      <c r="BTV37" s="13"/>
      <c r="BTW37" s="13"/>
      <c r="BTX37" s="13"/>
      <c r="BTY37" s="13"/>
      <c r="BTZ37" s="13"/>
      <c r="BUA37" s="13"/>
      <c r="BUB37" s="13"/>
      <c r="BUC37" s="13"/>
      <c r="BUD37" s="13"/>
      <c r="BUE37" s="13"/>
      <c r="BUF37" s="13"/>
      <c r="BUG37" s="13"/>
      <c r="BUH37" s="13"/>
      <c r="BUI37" s="13"/>
      <c r="BUJ37" s="13"/>
      <c r="BUK37" s="13"/>
      <c r="BUL37" s="13"/>
      <c r="BUM37" s="13"/>
      <c r="BUN37" s="13"/>
      <c r="BUO37" s="13"/>
      <c r="BUP37" s="13"/>
      <c r="BUQ37" s="13"/>
      <c r="BUR37" s="13"/>
      <c r="BUS37" s="13"/>
      <c r="BUT37" s="13"/>
      <c r="BUU37" s="13"/>
      <c r="BUV37" s="13"/>
      <c r="BUW37" s="13"/>
      <c r="BUX37" s="13"/>
      <c r="BUY37" s="13"/>
      <c r="BUZ37" s="13"/>
      <c r="BVA37" s="13"/>
      <c r="BVB37" s="13"/>
      <c r="BVC37" s="13"/>
      <c r="BVD37" s="13"/>
      <c r="BVE37" s="13"/>
      <c r="BVF37" s="13"/>
      <c r="BVG37" s="13"/>
      <c r="BVH37" s="13"/>
      <c r="BVI37" s="13"/>
      <c r="BVJ37" s="13"/>
      <c r="BVK37" s="13"/>
      <c r="BVL37" s="13"/>
      <c r="BVM37" s="13"/>
      <c r="BVN37" s="13"/>
      <c r="BVO37" s="13"/>
      <c r="BVP37" s="13"/>
      <c r="BVQ37" s="13"/>
      <c r="BVR37" s="13"/>
      <c r="BVS37" s="13"/>
      <c r="BVT37" s="13"/>
      <c r="BVU37" s="13"/>
      <c r="BVV37" s="13"/>
      <c r="BVW37" s="13"/>
      <c r="BVX37" s="13"/>
      <c r="BVY37" s="13"/>
      <c r="BVZ37" s="13"/>
      <c r="BWA37" s="13"/>
      <c r="BWB37" s="13"/>
      <c r="BWC37" s="13"/>
      <c r="BWD37" s="13"/>
      <c r="BWE37" s="13"/>
      <c r="BWF37" s="13"/>
      <c r="BWG37" s="13"/>
      <c r="BWH37" s="13"/>
      <c r="BWI37" s="13"/>
      <c r="BWJ37" s="13"/>
      <c r="BWK37" s="13"/>
      <c r="BWL37" s="13"/>
      <c r="BWM37" s="13"/>
      <c r="BWN37" s="13"/>
      <c r="BWO37" s="13"/>
      <c r="BWP37" s="13"/>
      <c r="BWQ37" s="13"/>
      <c r="BWR37" s="13"/>
      <c r="BWS37" s="13"/>
      <c r="BWT37" s="13"/>
      <c r="BWU37" s="13"/>
      <c r="BWV37" s="13"/>
      <c r="BWW37" s="13"/>
      <c r="BWX37" s="13"/>
      <c r="BWY37" s="13"/>
      <c r="BWZ37" s="13"/>
      <c r="BXA37" s="13"/>
      <c r="BXB37" s="13"/>
      <c r="BXC37" s="13"/>
      <c r="BXD37" s="13"/>
      <c r="BXE37" s="13"/>
      <c r="BXF37" s="13"/>
      <c r="BXG37" s="13"/>
      <c r="BXH37" s="13"/>
      <c r="BXI37" s="13"/>
      <c r="BXJ37" s="13"/>
      <c r="BXK37" s="13"/>
      <c r="BXL37" s="13"/>
      <c r="BXM37" s="13"/>
      <c r="BXN37" s="13"/>
      <c r="BXO37" s="13"/>
      <c r="BXP37" s="13"/>
      <c r="BXQ37" s="13"/>
      <c r="BXR37" s="13"/>
      <c r="BXS37" s="13"/>
      <c r="BXT37" s="13"/>
      <c r="BXU37" s="13"/>
      <c r="BXV37" s="13"/>
      <c r="BXW37" s="13"/>
      <c r="BXX37" s="13"/>
      <c r="BXY37" s="13"/>
      <c r="BXZ37" s="13"/>
      <c r="BYA37" s="13"/>
      <c r="BYB37" s="13"/>
      <c r="BYC37" s="13"/>
      <c r="BYD37" s="13"/>
      <c r="BYE37" s="13"/>
      <c r="BYF37" s="13"/>
      <c r="BYG37" s="13"/>
      <c r="BYH37" s="13"/>
      <c r="BYI37" s="13"/>
      <c r="BYJ37" s="13"/>
      <c r="BYK37" s="13"/>
      <c r="BYL37" s="13"/>
      <c r="BYM37" s="13"/>
      <c r="BYN37" s="13"/>
      <c r="BYO37" s="13"/>
      <c r="BYP37" s="13"/>
      <c r="BYQ37" s="13"/>
      <c r="BYR37" s="13"/>
      <c r="BYS37" s="13"/>
      <c r="BYT37" s="13"/>
      <c r="BYU37" s="13"/>
      <c r="BYV37" s="13"/>
      <c r="BYW37" s="13"/>
      <c r="BYX37" s="13"/>
      <c r="BYY37" s="13"/>
      <c r="BYZ37" s="13"/>
      <c r="BZA37" s="13"/>
      <c r="BZB37" s="13"/>
      <c r="BZC37" s="13"/>
      <c r="BZD37" s="13"/>
      <c r="BZE37" s="13"/>
      <c r="BZF37" s="13"/>
      <c r="BZG37" s="13"/>
      <c r="BZH37" s="13"/>
      <c r="BZI37" s="13"/>
      <c r="BZJ37" s="13"/>
      <c r="BZK37" s="13"/>
      <c r="BZL37" s="13"/>
      <c r="BZM37" s="13"/>
      <c r="BZN37" s="13"/>
      <c r="BZO37" s="13"/>
      <c r="BZP37" s="13"/>
      <c r="BZQ37" s="13"/>
      <c r="BZR37" s="13"/>
      <c r="BZS37" s="13"/>
      <c r="BZT37" s="13"/>
      <c r="BZU37" s="13"/>
      <c r="BZV37" s="13"/>
      <c r="BZW37" s="13"/>
      <c r="BZX37" s="13"/>
      <c r="BZY37" s="13"/>
      <c r="BZZ37" s="13"/>
      <c r="CAA37" s="13"/>
      <c r="CAB37" s="13"/>
      <c r="CAC37" s="13"/>
      <c r="CAD37" s="13"/>
      <c r="CAE37" s="13"/>
      <c r="CAF37" s="13"/>
      <c r="CAG37" s="13"/>
      <c r="CAH37" s="13"/>
      <c r="CAI37" s="13"/>
      <c r="CAJ37" s="13"/>
      <c r="CAK37" s="13"/>
      <c r="CAL37" s="13"/>
      <c r="CAM37" s="13"/>
      <c r="CAN37" s="13"/>
      <c r="CAO37" s="13"/>
      <c r="CAP37" s="13"/>
      <c r="CAQ37" s="13"/>
      <c r="CAR37" s="13"/>
      <c r="CAS37" s="13"/>
      <c r="CAT37" s="13"/>
      <c r="CAU37" s="13"/>
      <c r="CAV37" s="13"/>
      <c r="CAW37" s="13"/>
      <c r="CAX37" s="13"/>
      <c r="CAY37" s="13"/>
      <c r="CAZ37" s="13"/>
      <c r="CBA37" s="13"/>
      <c r="CBB37" s="13"/>
      <c r="CBC37" s="13"/>
      <c r="CBD37" s="13"/>
      <c r="CBE37" s="13"/>
      <c r="CBF37" s="13"/>
      <c r="CBG37" s="13"/>
      <c r="CBH37" s="13"/>
      <c r="CBI37" s="13"/>
      <c r="CBJ37" s="13"/>
      <c r="CBK37" s="13"/>
      <c r="CBL37" s="13"/>
      <c r="CBM37" s="13"/>
      <c r="CBN37" s="13"/>
      <c r="CBO37" s="13"/>
      <c r="CBP37" s="13"/>
      <c r="CBQ37" s="13"/>
      <c r="CBR37" s="13"/>
      <c r="CBS37" s="13"/>
      <c r="CBT37" s="13"/>
      <c r="CBU37" s="13"/>
      <c r="CBV37" s="13"/>
      <c r="CBW37" s="13"/>
      <c r="CBX37" s="13"/>
      <c r="CBY37" s="13"/>
      <c r="CBZ37" s="13"/>
      <c r="CCA37" s="13"/>
      <c r="CCB37" s="13"/>
      <c r="CCC37" s="13"/>
      <c r="CCD37" s="13"/>
      <c r="CCE37" s="13"/>
      <c r="CCF37" s="13"/>
      <c r="CCG37" s="13"/>
      <c r="CCH37" s="13"/>
      <c r="CCI37" s="13"/>
      <c r="CCJ37" s="13"/>
      <c r="CCK37" s="13"/>
      <c r="CCL37" s="13"/>
      <c r="CCM37" s="13"/>
      <c r="CCN37" s="13"/>
      <c r="CCO37" s="13"/>
      <c r="CCP37" s="13"/>
      <c r="CCQ37" s="13"/>
      <c r="CCR37" s="13"/>
      <c r="CCS37" s="13"/>
      <c r="CCT37" s="13"/>
      <c r="CCU37" s="13"/>
      <c r="CCV37" s="13"/>
      <c r="CCW37" s="13"/>
      <c r="CCX37" s="13"/>
      <c r="CCY37" s="13"/>
      <c r="CCZ37" s="13"/>
      <c r="CDA37" s="13"/>
      <c r="CDB37" s="13"/>
      <c r="CDC37" s="13"/>
      <c r="CDD37" s="13"/>
      <c r="CDE37" s="13"/>
      <c r="CDF37" s="13"/>
      <c r="CDG37" s="13"/>
      <c r="CDH37" s="13"/>
      <c r="CDI37" s="13"/>
      <c r="CDJ37" s="13"/>
      <c r="CDK37" s="13"/>
      <c r="CDL37" s="13"/>
      <c r="CDM37" s="13"/>
      <c r="CDN37" s="13"/>
      <c r="CDO37" s="13"/>
      <c r="CDP37" s="13"/>
      <c r="CDQ37" s="13"/>
      <c r="CDR37" s="13"/>
      <c r="CDS37" s="13"/>
      <c r="CDT37" s="13"/>
      <c r="CDU37" s="13"/>
      <c r="CDV37" s="13"/>
      <c r="CDW37" s="13"/>
      <c r="CDX37" s="13"/>
      <c r="CDY37" s="13"/>
      <c r="CDZ37" s="13"/>
      <c r="CEA37" s="13"/>
      <c r="CEB37" s="13"/>
      <c r="CEC37" s="13"/>
      <c r="CED37" s="13"/>
      <c r="CEE37" s="13"/>
      <c r="CEF37" s="13"/>
      <c r="CEG37" s="13"/>
      <c r="CEH37" s="13"/>
      <c r="CEI37" s="13"/>
      <c r="CEJ37" s="13"/>
      <c r="CEK37" s="13"/>
      <c r="CEL37" s="13"/>
      <c r="CEM37" s="13"/>
      <c r="CEN37" s="13"/>
      <c r="CEO37" s="13"/>
      <c r="CEP37" s="13"/>
      <c r="CEQ37" s="13"/>
      <c r="CER37" s="13"/>
      <c r="CES37" s="13"/>
      <c r="CET37" s="13"/>
      <c r="CEU37" s="13"/>
      <c r="CEV37" s="13"/>
      <c r="CEW37" s="13"/>
      <c r="CEX37" s="13"/>
      <c r="CEY37" s="13"/>
      <c r="CEZ37" s="13"/>
      <c r="CFA37" s="13"/>
      <c r="CFB37" s="13"/>
      <c r="CFC37" s="13"/>
      <c r="CFD37" s="13"/>
      <c r="CFE37" s="13"/>
      <c r="CFF37" s="13"/>
      <c r="CFG37" s="13"/>
      <c r="CFH37" s="13"/>
      <c r="CFI37" s="13"/>
      <c r="CFJ37" s="13"/>
      <c r="CFK37" s="13"/>
      <c r="CFL37" s="13"/>
      <c r="CFM37" s="13"/>
      <c r="CFN37" s="13"/>
      <c r="CFO37" s="13"/>
      <c r="CFP37" s="13"/>
      <c r="CFQ37" s="13"/>
      <c r="CFR37" s="13"/>
      <c r="CFS37" s="13"/>
      <c r="CFT37" s="13"/>
      <c r="CFU37" s="13"/>
      <c r="CFV37" s="13"/>
      <c r="CFW37" s="13"/>
      <c r="CFX37" s="13"/>
      <c r="CFY37" s="13"/>
      <c r="CFZ37" s="13"/>
      <c r="CGA37" s="13"/>
      <c r="CGB37" s="13"/>
      <c r="CGC37" s="13"/>
      <c r="CGD37" s="13"/>
      <c r="CGE37" s="13"/>
      <c r="CGF37" s="13"/>
      <c r="CGG37" s="13"/>
      <c r="CGH37" s="13"/>
      <c r="CGI37" s="13"/>
      <c r="CGJ37" s="13"/>
      <c r="CGK37" s="13"/>
      <c r="CGL37" s="13"/>
      <c r="CGM37" s="13"/>
      <c r="CGN37" s="13"/>
      <c r="CGO37" s="13"/>
      <c r="CGP37" s="13"/>
      <c r="CGQ37" s="13"/>
      <c r="CGR37" s="13"/>
      <c r="CGS37" s="13"/>
      <c r="CGT37" s="13"/>
      <c r="CGU37" s="13"/>
      <c r="CGV37" s="13"/>
      <c r="CGW37" s="13"/>
      <c r="CGX37" s="13"/>
      <c r="CGY37" s="13"/>
      <c r="CGZ37" s="13"/>
      <c r="CHA37" s="13"/>
      <c r="CHB37" s="13"/>
      <c r="CHC37" s="13"/>
      <c r="CHD37" s="13"/>
      <c r="CHE37" s="13"/>
      <c r="CHF37" s="13"/>
      <c r="CHG37" s="13"/>
      <c r="CHH37" s="13"/>
      <c r="CHI37" s="13"/>
      <c r="CHJ37" s="13"/>
      <c r="CHK37" s="13"/>
      <c r="CHL37" s="13"/>
      <c r="CHM37" s="13"/>
      <c r="CHN37" s="13"/>
      <c r="CHO37" s="13"/>
      <c r="CHP37" s="13"/>
      <c r="CHQ37" s="13"/>
      <c r="CHR37" s="13"/>
      <c r="CHS37" s="13"/>
      <c r="CHT37" s="13"/>
      <c r="CHU37" s="13"/>
      <c r="CHV37" s="13"/>
      <c r="CHW37" s="13"/>
      <c r="CHX37" s="13"/>
      <c r="CHY37" s="13"/>
      <c r="CHZ37" s="13"/>
      <c r="CIA37" s="13"/>
      <c r="CIB37" s="13"/>
      <c r="CIC37" s="13"/>
      <c r="CID37" s="13"/>
      <c r="CIE37" s="13"/>
      <c r="CIF37" s="13"/>
      <c r="CIG37" s="13"/>
      <c r="CIH37" s="13"/>
      <c r="CII37" s="13"/>
      <c r="CIJ37" s="13"/>
      <c r="CIK37" s="13"/>
      <c r="CIL37" s="13"/>
      <c r="CIM37" s="13"/>
      <c r="CIN37" s="13"/>
      <c r="CIO37" s="13"/>
      <c r="CIP37" s="13"/>
      <c r="CIQ37" s="13"/>
      <c r="CIR37" s="13"/>
      <c r="CIS37" s="13"/>
      <c r="CIT37" s="13"/>
      <c r="CIU37" s="13"/>
      <c r="CIV37" s="13"/>
      <c r="CIW37" s="13"/>
      <c r="CIX37" s="13"/>
      <c r="CIY37" s="13"/>
      <c r="CIZ37" s="13"/>
      <c r="CJA37" s="13"/>
      <c r="CJB37" s="13"/>
      <c r="CJC37" s="13"/>
      <c r="CJD37" s="13"/>
      <c r="CJE37" s="13"/>
      <c r="CJF37" s="13"/>
      <c r="CJG37" s="13"/>
      <c r="CJH37" s="13"/>
      <c r="CJI37" s="13"/>
      <c r="CJJ37" s="13"/>
      <c r="CJK37" s="13"/>
      <c r="CJL37" s="13"/>
      <c r="CJM37" s="13"/>
      <c r="CJN37" s="13"/>
      <c r="CJO37" s="13"/>
      <c r="CJP37" s="13"/>
      <c r="CJQ37" s="13"/>
      <c r="CJR37" s="13"/>
      <c r="CJS37" s="13"/>
      <c r="CJT37" s="13"/>
      <c r="CJU37" s="13"/>
      <c r="CJV37" s="13"/>
      <c r="CJW37" s="13"/>
      <c r="CJX37" s="13"/>
      <c r="CJY37" s="13"/>
      <c r="CJZ37" s="13"/>
      <c r="CKA37" s="13"/>
      <c r="CKB37" s="13"/>
      <c r="CKC37" s="13"/>
      <c r="CKD37" s="13"/>
      <c r="CKE37" s="13"/>
      <c r="CKF37" s="13"/>
      <c r="CKG37" s="13"/>
      <c r="CKH37" s="13"/>
      <c r="CKI37" s="13"/>
      <c r="CKJ37" s="13"/>
      <c r="CKK37" s="13"/>
      <c r="CKL37" s="13"/>
      <c r="CKM37" s="13"/>
      <c r="CKN37" s="13"/>
      <c r="CKO37" s="13"/>
      <c r="CKP37" s="13"/>
      <c r="CKQ37" s="13"/>
      <c r="CKR37" s="13"/>
      <c r="CKS37" s="13"/>
      <c r="CKT37" s="13"/>
      <c r="CKU37" s="13"/>
      <c r="CKV37" s="13"/>
      <c r="CKW37" s="13"/>
      <c r="CKX37" s="13"/>
      <c r="CKY37" s="13"/>
      <c r="CKZ37" s="13"/>
      <c r="CLA37" s="13"/>
      <c r="CLB37" s="13"/>
      <c r="CLC37" s="13"/>
      <c r="CLD37" s="13"/>
      <c r="CLE37" s="13"/>
      <c r="CLF37" s="13"/>
      <c r="CLG37" s="13"/>
      <c r="CLH37" s="13"/>
      <c r="CLI37" s="13"/>
      <c r="CLJ37" s="13"/>
      <c r="CLK37" s="13"/>
      <c r="CLL37" s="13"/>
      <c r="CLM37" s="13"/>
      <c r="CLN37" s="13"/>
      <c r="CLO37" s="13"/>
      <c r="CLP37" s="13"/>
      <c r="CLQ37" s="13"/>
      <c r="CLR37" s="13"/>
      <c r="CLS37" s="13"/>
      <c r="CLT37" s="13"/>
      <c r="CLU37" s="13"/>
      <c r="CLV37" s="13"/>
      <c r="CLW37" s="13"/>
      <c r="CLX37" s="13"/>
      <c r="CLY37" s="13"/>
      <c r="CLZ37" s="13"/>
      <c r="CMA37" s="13"/>
      <c r="CMB37" s="13"/>
      <c r="CMC37" s="13"/>
      <c r="CMD37" s="13"/>
      <c r="CME37" s="13"/>
      <c r="CMF37" s="13"/>
      <c r="CMG37" s="13"/>
      <c r="CMH37" s="13"/>
      <c r="CMI37" s="13"/>
      <c r="CMJ37" s="13"/>
      <c r="CMK37" s="13"/>
      <c r="CML37" s="13"/>
      <c r="CMM37" s="13"/>
      <c r="CMN37" s="13"/>
      <c r="CMO37" s="13"/>
      <c r="CMP37" s="13"/>
      <c r="CMQ37" s="13"/>
      <c r="CMR37" s="13"/>
      <c r="CMS37" s="13"/>
      <c r="CMT37" s="13"/>
      <c r="CMU37" s="13"/>
      <c r="CMV37" s="13"/>
      <c r="CMW37" s="13"/>
      <c r="CMX37" s="13"/>
      <c r="CMY37" s="13"/>
      <c r="CMZ37" s="13"/>
      <c r="CNA37" s="13"/>
      <c r="CNB37" s="13"/>
      <c r="CNC37" s="13"/>
      <c r="CND37" s="13"/>
      <c r="CNE37" s="13"/>
      <c r="CNF37" s="13"/>
      <c r="CNG37" s="13"/>
      <c r="CNH37" s="13"/>
      <c r="CNI37" s="13"/>
      <c r="CNJ37" s="13"/>
      <c r="CNK37" s="13"/>
      <c r="CNL37" s="13"/>
      <c r="CNM37" s="13"/>
      <c r="CNN37" s="13"/>
      <c r="CNO37" s="13"/>
      <c r="CNP37" s="13"/>
      <c r="CNQ37" s="13"/>
      <c r="CNR37" s="13"/>
      <c r="CNS37" s="13"/>
      <c r="CNT37" s="13"/>
      <c r="CNU37" s="13"/>
      <c r="CNV37" s="13"/>
      <c r="CNW37" s="13"/>
      <c r="CNX37" s="13"/>
      <c r="CNY37" s="13"/>
      <c r="CNZ37" s="13"/>
      <c r="COA37" s="13"/>
      <c r="COB37" s="13"/>
      <c r="COC37" s="13"/>
      <c r="COD37" s="13"/>
      <c r="COE37" s="13"/>
      <c r="COF37" s="13"/>
      <c r="COG37" s="13"/>
      <c r="COH37" s="13"/>
      <c r="COI37" s="13"/>
      <c r="COJ37" s="13"/>
      <c r="COK37" s="13"/>
      <c r="COL37" s="13"/>
      <c r="COM37" s="13"/>
      <c r="CON37" s="13"/>
      <c r="COO37" s="13"/>
      <c r="COP37" s="13"/>
      <c r="COQ37" s="13"/>
      <c r="COR37" s="13"/>
      <c r="COS37" s="13"/>
      <c r="COT37" s="13"/>
      <c r="COU37" s="13"/>
      <c r="COV37" s="13"/>
      <c r="COW37" s="13"/>
      <c r="COX37" s="13"/>
      <c r="COY37" s="13"/>
      <c r="COZ37" s="13"/>
      <c r="CPA37" s="13"/>
      <c r="CPB37" s="13"/>
      <c r="CPC37" s="13"/>
      <c r="CPD37" s="13"/>
      <c r="CPE37" s="13"/>
      <c r="CPF37" s="13"/>
      <c r="CPG37" s="13"/>
      <c r="CPH37" s="13"/>
      <c r="CPI37" s="13"/>
      <c r="CPJ37" s="13"/>
      <c r="CPK37" s="13"/>
      <c r="CPL37" s="13"/>
      <c r="CPM37" s="13"/>
      <c r="CPN37" s="13"/>
      <c r="CPO37" s="13"/>
      <c r="CPP37" s="13"/>
      <c r="CPQ37" s="13"/>
      <c r="CPR37" s="13"/>
      <c r="CPS37" s="13"/>
      <c r="CPT37" s="13"/>
      <c r="CPU37" s="13"/>
      <c r="CPV37" s="13"/>
      <c r="CPW37" s="13"/>
      <c r="CPX37" s="13"/>
      <c r="CPY37" s="13"/>
      <c r="CPZ37" s="13"/>
      <c r="CQA37" s="13"/>
      <c r="CQB37" s="13"/>
      <c r="CQC37" s="13"/>
      <c r="CQD37" s="13"/>
      <c r="CQE37" s="13"/>
      <c r="CQF37" s="13"/>
      <c r="CQG37" s="13"/>
      <c r="CQH37" s="13"/>
      <c r="CQI37" s="13"/>
      <c r="CQJ37" s="13"/>
      <c r="CQK37" s="13"/>
      <c r="CQL37" s="13"/>
      <c r="CQM37" s="13"/>
      <c r="CQN37" s="13"/>
      <c r="CQO37" s="13"/>
      <c r="CQP37" s="13"/>
      <c r="CQQ37" s="13"/>
      <c r="CQR37" s="13"/>
      <c r="CQS37" s="13"/>
      <c r="CQT37" s="13"/>
      <c r="CQU37" s="13"/>
      <c r="CQV37" s="13"/>
      <c r="CQW37" s="13"/>
      <c r="CQX37" s="13"/>
      <c r="CQY37" s="13"/>
      <c r="CQZ37" s="13"/>
      <c r="CRA37" s="13"/>
      <c r="CRB37" s="13"/>
      <c r="CRC37" s="13"/>
      <c r="CRD37" s="13"/>
      <c r="CRE37" s="13"/>
      <c r="CRF37" s="13"/>
      <c r="CRG37" s="13"/>
      <c r="CRH37" s="13"/>
      <c r="CRI37" s="13"/>
      <c r="CRJ37" s="13"/>
      <c r="CRK37" s="13"/>
      <c r="CRL37" s="13"/>
      <c r="CRM37" s="13"/>
      <c r="CRN37" s="13"/>
      <c r="CRO37" s="13"/>
      <c r="CRP37" s="13"/>
      <c r="CRQ37" s="13"/>
      <c r="CRR37" s="13"/>
      <c r="CRS37" s="13"/>
      <c r="CRT37" s="13"/>
      <c r="CRU37" s="13"/>
      <c r="CRV37" s="13"/>
      <c r="CRW37" s="13"/>
      <c r="CRX37" s="13"/>
      <c r="CRY37" s="13"/>
      <c r="CRZ37" s="13"/>
      <c r="CSA37" s="13"/>
      <c r="CSB37" s="13"/>
      <c r="CSC37" s="13"/>
      <c r="CSD37" s="13"/>
      <c r="CSE37" s="13"/>
      <c r="CSF37" s="13"/>
      <c r="CSG37" s="13"/>
      <c r="CSH37" s="13"/>
      <c r="CSI37" s="13"/>
      <c r="CSJ37" s="13"/>
      <c r="CSK37" s="13"/>
      <c r="CSL37" s="13"/>
      <c r="CSM37" s="13"/>
      <c r="CSN37" s="13"/>
      <c r="CSO37" s="13"/>
      <c r="CSP37" s="13"/>
      <c r="CSQ37" s="13"/>
      <c r="CSR37" s="13"/>
      <c r="CSS37" s="13"/>
      <c r="CST37" s="13"/>
      <c r="CSU37" s="13"/>
      <c r="CSV37" s="13"/>
      <c r="CSW37" s="13"/>
      <c r="CSX37" s="13"/>
      <c r="CSY37" s="13"/>
      <c r="CSZ37" s="13"/>
      <c r="CTA37" s="13"/>
      <c r="CTB37" s="13"/>
      <c r="CTC37" s="13"/>
      <c r="CTD37" s="13"/>
      <c r="CTE37" s="13"/>
      <c r="CTF37" s="13"/>
      <c r="CTG37" s="13"/>
      <c r="CTH37" s="13"/>
      <c r="CTI37" s="13"/>
      <c r="CTJ37" s="13"/>
      <c r="CTK37" s="13"/>
      <c r="CTL37" s="13"/>
      <c r="CTM37" s="13"/>
      <c r="CTN37" s="13"/>
      <c r="CTO37" s="13"/>
      <c r="CTP37" s="13"/>
      <c r="CTQ37" s="13"/>
      <c r="CTR37" s="13"/>
      <c r="CTS37" s="13"/>
      <c r="CTT37" s="13"/>
      <c r="CTU37" s="13"/>
      <c r="CTV37" s="13"/>
      <c r="CTW37" s="13"/>
      <c r="CTX37" s="13"/>
      <c r="CTY37" s="13"/>
      <c r="CTZ37" s="13"/>
      <c r="CUA37" s="13"/>
      <c r="CUB37" s="13"/>
      <c r="CUC37" s="13"/>
      <c r="CUD37" s="13"/>
      <c r="CUE37" s="13"/>
      <c r="CUF37" s="13"/>
      <c r="CUG37" s="13"/>
      <c r="CUH37" s="13"/>
      <c r="CUI37" s="13"/>
      <c r="CUJ37" s="13"/>
      <c r="CUK37" s="13"/>
      <c r="CUL37" s="13"/>
      <c r="CUM37" s="13"/>
      <c r="CUN37" s="13"/>
      <c r="CUO37" s="13"/>
      <c r="CUP37" s="13"/>
      <c r="CUQ37" s="13"/>
      <c r="CUR37" s="13"/>
      <c r="CUS37" s="13"/>
      <c r="CUT37" s="13"/>
      <c r="CUU37" s="13"/>
      <c r="CUV37" s="13"/>
      <c r="CUW37" s="13"/>
      <c r="CUX37" s="13"/>
      <c r="CUY37" s="13"/>
      <c r="CUZ37" s="13"/>
      <c r="CVA37" s="13"/>
      <c r="CVB37" s="13"/>
      <c r="CVC37" s="13"/>
      <c r="CVD37" s="13"/>
      <c r="CVE37" s="13"/>
      <c r="CVF37" s="13"/>
      <c r="CVG37" s="13"/>
      <c r="CVH37" s="13"/>
      <c r="CVI37" s="13"/>
      <c r="CVJ37" s="13"/>
      <c r="CVK37" s="13"/>
      <c r="CVL37" s="13"/>
      <c r="CVM37" s="13"/>
      <c r="CVN37" s="13"/>
      <c r="CVO37" s="13"/>
      <c r="CVP37" s="13"/>
      <c r="CVQ37" s="13"/>
      <c r="CVR37" s="13"/>
      <c r="CVS37" s="13"/>
      <c r="CVT37" s="13"/>
      <c r="CVU37" s="13"/>
      <c r="CVV37" s="13"/>
      <c r="CVW37" s="13"/>
      <c r="CVX37" s="13"/>
      <c r="CVY37" s="13"/>
      <c r="CVZ37" s="13"/>
      <c r="CWA37" s="13"/>
      <c r="CWB37" s="13"/>
      <c r="CWC37" s="13"/>
      <c r="CWD37" s="13"/>
      <c r="CWE37" s="13"/>
      <c r="CWF37" s="13"/>
      <c r="CWG37" s="13"/>
      <c r="CWH37" s="13"/>
      <c r="CWI37" s="13"/>
      <c r="CWJ37" s="13"/>
      <c r="CWK37" s="13"/>
      <c r="CWL37" s="13"/>
      <c r="CWM37" s="13"/>
      <c r="CWN37" s="13"/>
      <c r="CWO37" s="13"/>
      <c r="CWP37" s="13"/>
      <c r="CWQ37" s="13"/>
      <c r="CWR37" s="13"/>
      <c r="CWS37" s="13"/>
      <c r="CWT37" s="13"/>
      <c r="CWU37" s="13"/>
      <c r="CWV37" s="13"/>
      <c r="CWW37" s="13"/>
      <c r="CWX37" s="13"/>
      <c r="CWY37" s="13"/>
      <c r="CWZ37" s="13"/>
      <c r="CXA37" s="13"/>
      <c r="CXB37" s="13"/>
      <c r="CXC37" s="13"/>
      <c r="CXD37" s="13"/>
      <c r="CXE37" s="13"/>
      <c r="CXF37" s="13"/>
      <c r="CXG37" s="13"/>
      <c r="CXH37" s="13"/>
      <c r="CXI37" s="13"/>
      <c r="CXJ37" s="13"/>
      <c r="CXK37" s="13"/>
      <c r="CXL37" s="13"/>
      <c r="CXM37" s="13"/>
      <c r="CXN37" s="13"/>
      <c r="CXO37" s="13"/>
      <c r="CXP37" s="13"/>
      <c r="CXQ37" s="13"/>
      <c r="CXR37" s="13"/>
      <c r="CXS37" s="13"/>
      <c r="CXT37" s="13"/>
      <c r="CXU37" s="13"/>
      <c r="CXV37" s="13"/>
      <c r="CXW37" s="13"/>
      <c r="CXX37" s="13"/>
      <c r="CXY37" s="13"/>
      <c r="CXZ37" s="13"/>
      <c r="CYA37" s="13"/>
      <c r="CYB37" s="13"/>
      <c r="CYC37" s="13"/>
      <c r="CYD37" s="13"/>
      <c r="CYE37" s="13"/>
      <c r="CYF37" s="13"/>
      <c r="CYG37" s="13"/>
      <c r="CYH37" s="13"/>
      <c r="CYI37" s="13"/>
      <c r="CYJ37" s="13"/>
      <c r="CYK37" s="13"/>
      <c r="CYL37" s="13"/>
      <c r="CYM37" s="13"/>
      <c r="CYN37" s="13"/>
      <c r="CYO37" s="13"/>
      <c r="CYP37" s="13"/>
      <c r="CYQ37" s="13"/>
      <c r="CYR37" s="13"/>
      <c r="CYS37" s="13"/>
      <c r="CYT37" s="13"/>
      <c r="CYU37" s="13"/>
      <c r="CYV37" s="13"/>
      <c r="CYW37" s="13"/>
      <c r="CYX37" s="13"/>
      <c r="CYY37" s="13"/>
      <c r="CYZ37" s="13"/>
      <c r="CZA37" s="13"/>
      <c r="CZB37" s="13"/>
      <c r="CZC37" s="13"/>
      <c r="CZD37" s="13"/>
      <c r="CZE37" s="13"/>
      <c r="CZF37" s="13"/>
      <c r="CZG37" s="13"/>
      <c r="CZH37" s="13"/>
      <c r="CZI37" s="13"/>
      <c r="CZJ37" s="13"/>
      <c r="CZK37" s="13"/>
      <c r="CZL37" s="13"/>
      <c r="CZM37" s="13"/>
      <c r="CZN37" s="13"/>
      <c r="CZO37" s="13"/>
      <c r="CZP37" s="13"/>
      <c r="CZQ37" s="13"/>
      <c r="CZR37" s="13"/>
      <c r="CZS37" s="13"/>
      <c r="CZT37" s="13"/>
      <c r="CZU37" s="13"/>
      <c r="CZV37" s="13"/>
      <c r="CZW37" s="13"/>
      <c r="CZX37" s="13"/>
      <c r="CZY37" s="13"/>
      <c r="CZZ37" s="13"/>
      <c r="DAA37" s="13"/>
      <c r="DAB37" s="13"/>
      <c r="DAC37" s="13"/>
      <c r="DAD37" s="13"/>
      <c r="DAE37" s="13"/>
      <c r="DAF37" s="13"/>
      <c r="DAG37" s="13"/>
      <c r="DAH37" s="13"/>
      <c r="DAI37" s="13"/>
      <c r="DAJ37" s="13"/>
      <c r="DAK37" s="13"/>
      <c r="DAL37" s="13"/>
      <c r="DAM37" s="13"/>
      <c r="DAN37" s="13"/>
      <c r="DAO37" s="13"/>
      <c r="DAP37" s="13"/>
      <c r="DAQ37" s="13"/>
      <c r="DAR37" s="13"/>
      <c r="DAS37" s="13"/>
      <c r="DAT37" s="13"/>
      <c r="DAU37" s="13"/>
      <c r="DAV37" s="13"/>
      <c r="DAW37" s="13"/>
      <c r="DAX37" s="13"/>
      <c r="DAY37" s="13"/>
      <c r="DAZ37" s="13"/>
      <c r="DBA37" s="13"/>
      <c r="DBB37" s="13"/>
      <c r="DBC37" s="13"/>
      <c r="DBD37" s="13"/>
      <c r="DBE37" s="13"/>
      <c r="DBF37" s="13"/>
      <c r="DBG37" s="13"/>
      <c r="DBH37" s="13"/>
      <c r="DBI37" s="13"/>
      <c r="DBJ37" s="13"/>
      <c r="DBK37" s="13"/>
      <c r="DBL37" s="13"/>
      <c r="DBM37" s="13"/>
      <c r="DBN37" s="13"/>
      <c r="DBO37" s="13"/>
      <c r="DBP37" s="13"/>
      <c r="DBQ37" s="13"/>
      <c r="DBR37" s="13"/>
      <c r="DBS37" s="13"/>
      <c r="DBT37" s="13"/>
      <c r="DBU37" s="13"/>
      <c r="DBV37" s="13"/>
      <c r="DBW37" s="13"/>
      <c r="DBX37" s="13"/>
      <c r="DBY37" s="13"/>
      <c r="DBZ37" s="13"/>
      <c r="DCA37" s="13"/>
      <c r="DCB37" s="13"/>
      <c r="DCC37" s="13"/>
      <c r="DCD37" s="13"/>
      <c r="DCE37" s="13"/>
      <c r="DCF37" s="13"/>
      <c r="DCG37" s="13"/>
      <c r="DCH37" s="13"/>
      <c r="DCI37" s="13"/>
      <c r="DCJ37" s="13"/>
      <c r="DCK37" s="13"/>
      <c r="DCL37" s="13"/>
      <c r="DCM37" s="13"/>
      <c r="DCN37" s="13"/>
      <c r="DCO37" s="13"/>
      <c r="DCP37" s="13"/>
      <c r="DCQ37" s="13"/>
      <c r="DCR37" s="13"/>
      <c r="DCS37" s="13"/>
      <c r="DCT37" s="13"/>
      <c r="DCU37" s="13"/>
      <c r="DCV37" s="13"/>
      <c r="DCW37" s="13"/>
      <c r="DCX37" s="13"/>
      <c r="DCY37" s="13"/>
      <c r="DCZ37" s="13"/>
      <c r="DDA37" s="13"/>
      <c r="DDB37" s="13"/>
      <c r="DDC37" s="13"/>
      <c r="DDD37" s="13"/>
      <c r="DDE37" s="13"/>
      <c r="DDF37" s="13"/>
      <c r="DDG37" s="13"/>
      <c r="DDH37" s="13"/>
      <c r="DDI37" s="13"/>
      <c r="DDJ37" s="13"/>
      <c r="DDK37" s="13"/>
      <c r="DDL37" s="13"/>
      <c r="DDM37" s="13"/>
      <c r="DDN37" s="13"/>
      <c r="DDO37" s="13"/>
      <c r="DDP37" s="13"/>
      <c r="DDQ37" s="13"/>
      <c r="DDR37" s="13"/>
      <c r="DDS37" s="13"/>
      <c r="DDT37" s="13"/>
      <c r="DDU37" s="13"/>
      <c r="DDV37" s="13"/>
      <c r="DDW37" s="13"/>
      <c r="DDX37" s="13"/>
      <c r="DDY37" s="13"/>
      <c r="DDZ37" s="13"/>
      <c r="DEA37" s="13"/>
      <c r="DEB37" s="13"/>
      <c r="DEC37" s="13"/>
      <c r="DED37" s="13"/>
      <c r="DEE37" s="13"/>
      <c r="DEF37" s="13"/>
      <c r="DEG37" s="13"/>
      <c r="DEH37" s="13"/>
      <c r="DEI37" s="13"/>
      <c r="DEJ37" s="13"/>
      <c r="DEK37" s="13"/>
      <c r="DEL37" s="13"/>
      <c r="DEM37" s="13"/>
      <c r="DEN37" s="13"/>
      <c r="DEO37" s="13"/>
      <c r="DEP37" s="13"/>
      <c r="DEQ37" s="13"/>
      <c r="DER37" s="13"/>
      <c r="DES37" s="13"/>
      <c r="DET37" s="13"/>
      <c r="DEU37" s="13"/>
      <c r="DEV37" s="13"/>
      <c r="DEW37" s="13"/>
      <c r="DEX37" s="13"/>
      <c r="DEY37" s="13"/>
      <c r="DEZ37" s="13"/>
      <c r="DFA37" s="13"/>
      <c r="DFB37" s="13"/>
      <c r="DFC37" s="13"/>
      <c r="DFD37" s="13"/>
      <c r="DFE37" s="13"/>
      <c r="DFF37" s="13"/>
      <c r="DFG37" s="13"/>
      <c r="DFH37" s="13"/>
      <c r="DFI37" s="13"/>
      <c r="DFJ37" s="13"/>
      <c r="DFK37" s="13"/>
      <c r="DFL37" s="13"/>
      <c r="DFM37" s="13"/>
      <c r="DFN37" s="13"/>
      <c r="DFO37" s="13"/>
      <c r="DFP37" s="13"/>
      <c r="DFQ37" s="13"/>
      <c r="DFR37" s="13"/>
      <c r="DFS37" s="13"/>
      <c r="DFT37" s="13"/>
      <c r="DFU37" s="13"/>
      <c r="DFV37" s="13"/>
      <c r="DFW37" s="13"/>
      <c r="DFX37" s="13"/>
      <c r="DFY37" s="13"/>
      <c r="DFZ37" s="13"/>
      <c r="DGA37" s="13"/>
      <c r="DGB37" s="13"/>
      <c r="DGC37" s="13"/>
      <c r="DGD37" s="13"/>
      <c r="DGE37" s="13"/>
      <c r="DGF37" s="13"/>
      <c r="DGG37" s="13"/>
      <c r="DGH37" s="13"/>
      <c r="DGI37" s="13"/>
      <c r="DGJ37" s="13"/>
      <c r="DGK37" s="13"/>
      <c r="DGL37" s="13"/>
      <c r="DGM37" s="13"/>
      <c r="DGN37" s="13"/>
      <c r="DGO37" s="13"/>
      <c r="DGP37" s="13"/>
      <c r="DGQ37" s="13"/>
      <c r="DGR37" s="13"/>
      <c r="DGS37" s="13"/>
      <c r="DGT37" s="13"/>
      <c r="DGU37" s="13"/>
      <c r="DGV37" s="13"/>
      <c r="DGW37" s="13"/>
      <c r="DGX37" s="13"/>
      <c r="DGY37" s="13"/>
      <c r="DGZ37" s="13"/>
      <c r="DHA37" s="13"/>
      <c r="DHB37" s="13"/>
      <c r="DHC37" s="13"/>
      <c r="DHD37" s="13"/>
      <c r="DHE37" s="13"/>
      <c r="DHF37" s="13"/>
      <c r="DHG37" s="13"/>
      <c r="DHH37" s="13"/>
      <c r="DHI37" s="13"/>
      <c r="DHJ37" s="13"/>
      <c r="DHK37" s="13"/>
      <c r="DHL37" s="13"/>
      <c r="DHM37" s="13"/>
      <c r="DHN37" s="13"/>
      <c r="DHO37" s="13"/>
      <c r="DHP37" s="13"/>
      <c r="DHQ37" s="13"/>
      <c r="DHR37" s="13"/>
      <c r="DHS37" s="13"/>
      <c r="DHT37" s="13"/>
      <c r="DHU37" s="13"/>
      <c r="DHV37" s="13"/>
      <c r="DHW37" s="13"/>
      <c r="DHX37" s="13"/>
      <c r="DHY37" s="13"/>
      <c r="DHZ37" s="13"/>
      <c r="DIA37" s="13"/>
      <c r="DIB37" s="13"/>
      <c r="DIC37" s="13"/>
      <c r="DID37" s="13"/>
      <c r="DIE37" s="13"/>
      <c r="DIF37" s="13"/>
      <c r="DIG37" s="13"/>
      <c r="DIH37" s="13"/>
      <c r="DII37" s="13"/>
      <c r="DIJ37" s="13"/>
      <c r="DIK37" s="13"/>
      <c r="DIL37" s="13"/>
      <c r="DIM37" s="13"/>
      <c r="DIN37" s="13"/>
      <c r="DIO37" s="13"/>
      <c r="DIP37" s="13"/>
      <c r="DIQ37" s="13"/>
      <c r="DIR37" s="13"/>
      <c r="DIS37" s="13"/>
      <c r="DIT37" s="13"/>
      <c r="DIU37" s="13"/>
      <c r="DIV37" s="13"/>
      <c r="DIW37" s="13"/>
      <c r="DIX37" s="13"/>
      <c r="DIY37" s="13"/>
      <c r="DIZ37" s="13"/>
      <c r="DJA37" s="13"/>
      <c r="DJB37" s="13"/>
      <c r="DJC37" s="13"/>
      <c r="DJD37" s="13"/>
      <c r="DJE37" s="13"/>
      <c r="DJF37" s="13"/>
      <c r="DJG37" s="13"/>
      <c r="DJH37" s="13"/>
      <c r="DJI37" s="13"/>
      <c r="DJJ37" s="13"/>
      <c r="DJK37" s="13"/>
      <c r="DJL37" s="13"/>
      <c r="DJM37" s="13"/>
      <c r="DJN37" s="13"/>
      <c r="DJO37" s="13"/>
      <c r="DJP37" s="13"/>
      <c r="DJQ37" s="13"/>
      <c r="DJR37" s="13"/>
      <c r="DJS37" s="13"/>
      <c r="DJT37" s="13"/>
      <c r="DJU37" s="13"/>
      <c r="DJV37" s="13"/>
      <c r="DJW37" s="13"/>
      <c r="DJX37" s="13"/>
      <c r="DJY37" s="13"/>
      <c r="DJZ37" s="13"/>
      <c r="DKA37" s="13"/>
      <c r="DKB37" s="13"/>
      <c r="DKC37" s="13"/>
      <c r="DKD37" s="13"/>
      <c r="DKE37" s="13"/>
      <c r="DKF37" s="13"/>
      <c r="DKG37" s="13"/>
      <c r="DKH37" s="13"/>
      <c r="DKI37" s="13"/>
      <c r="DKJ37" s="13"/>
      <c r="DKK37" s="13"/>
      <c r="DKL37" s="13"/>
      <c r="DKM37" s="13"/>
      <c r="DKN37" s="13"/>
      <c r="DKO37" s="13"/>
      <c r="DKP37" s="13"/>
      <c r="DKQ37" s="13"/>
      <c r="DKR37" s="13"/>
      <c r="DKS37" s="13"/>
      <c r="DKT37" s="13"/>
      <c r="DKU37" s="13"/>
      <c r="DKV37" s="13"/>
      <c r="DKW37" s="13"/>
      <c r="DKX37" s="13"/>
      <c r="DKY37" s="13"/>
      <c r="DKZ37" s="13"/>
      <c r="DLA37" s="13"/>
      <c r="DLB37" s="13"/>
      <c r="DLC37" s="13"/>
      <c r="DLD37" s="13"/>
      <c r="DLE37" s="13"/>
      <c r="DLF37" s="13"/>
      <c r="DLG37" s="13"/>
      <c r="DLH37" s="13"/>
      <c r="DLI37" s="13"/>
      <c r="DLJ37" s="13"/>
      <c r="DLK37" s="13"/>
      <c r="DLL37" s="13"/>
      <c r="DLM37" s="13"/>
      <c r="DLN37" s="13"/>
      <c r="DLO37" s="13"/>
      <c r="DLP37" s="13"/>
      <c r="DLQ37" s="13"/>
      <c r="DLR37" s="13"/>
      <c r="DLS37" s="13"/>
      <c r="DLT37" s="13"/>
      <c r="DLU37" s="13"/>
      <c r="DLV37" s="13"/>
      <c r="DLW37" s="13"/>
      <c r="DLX37" s="13"/>
      <c r="DLY37" s="13"/>
      <c r="DLZ37" s="13"/>
      <c r="DMA37" s="13"/>
      <c r="DMB37" s="13"/>
      <c r="DMC37" s="13"/>
      <c r="DMD37" s="13"/>
      <c r="DME37" s="13"/>
      <c r="DMF37" s="13"/>
      <c r="DMG37" s="13"/>
      <c r="DMH37" s="13"/>
      <c r="DMI37" s="13"/>
      <c r="DMJ37" s="13"/>
      <c r="DMK37" s="13"/>
      <c r="DML37" s="13"/>
      <c r="DMM37" s="13"/>
      <c r="DMN37" s="13"/>
      <c r="DMO37" s="13"/>
      <c r="DMP37" s="13"/>
      <c r="DMQ37" s="13"/>
      <c r="DMR37" s="13"/>
      <c r="DMS37" s="13"/>
      <c r="DMT37" s="13"/>
      <c r="DMU37" s="13"/>
      <c r="DMV37" s="13"/>
      <c r="DMW37" s="13"/>
      <c r="DMX37" s="13"/>
      <c r="DMY37" s="13"/>
      <c r="DMZ37" s="13"/>
      <c r="DNA37" s="13"/>
      <c r="DNB37" s="13"/>
      <c r="DNC37" s="13"/>
      <c r="DND37" s="13"/>
      <c r="DNE37" s="13"/>
      <c r="DNF37" s="13"/>
      <c r="DNG37" s="13"/>
      <c r="DNH37" s="13"/>
      <c r="DNI37" s="13"/>
      <c r="DNJ37" s="13"/>
      <c r="DNK37" s="13"/>
      <c r="DNL37" s="13"/>
      <c r="DNM37" s="13"/>
      <c r="DNN37" s="13"/>
      <c r="DNO37" s="13"/>
      <c r="DNP37" s="13"/>
      <c r="DNQ37" s="13"/>
      <c r="DNR37" s="13"/>
      <c r="DNS37" s="13"/>
      <c r="DNT37" s="13"/>
      <c r="DNU37" s="13"/>
      <c r="DNV37" s="13"/>
      <c r="DNW37" s="13"/>
      <c r="DNX37" s="13"/>
      <c r="DNY37" s="13"/>
      <c r="DNZ37" s="13"/>
      <c r="DOA37" s="13"/>
      <c r="DOB37" s="13"/>
      <c r="DOC37" s="13"/>
      <c r="DOD37" s="13"/>
      <c r="DOE37" s="13"/>
      <c r="DOF37" s="13"/>
      <c r="DOG37" s="13"/>
      <c r="DOH37" s="13"/>
      <c r="DOI37" s="13"/>
      <c r="DOJ37" s="13"/>
      <c r="DOK37" s="13"/>
      <c r="DOL37" s="13"/>
      <c r="DOM37" s="13"/>
      <c r="DON37" s="13"/>
      <c r="DOO37" s="13"/>
      <c r="DOP37" s="13"/>
      <c r="DOQ37" s="13"/>
      <c r="DOR37" s="13"/>
      <c r="DOS37" s="13"/>
      <c r="DOT37" s="13"/>
      <c r="DOU37" s="13"/>
      <c r="DOV37" s="13"/>
      <c r="DOW37" s="13"/>
      <c r="DOX37" s="13"/>
      <c r="DOY37" s="13"/>
      <c r="DOZ37" s="13"/>
      <c r="DPA37" s="13"/>
      <c r="DPB37" s="13"/>
      <c r="DPC37" s="13"/>
      <c r="DPD37" s="13"/>
      <c r="DPE37" s="13"/>
      <c r="DPF37" s="13"/>
      <c r="DPG37" s="13"/>
      <c r="DPH37" s="13"/>
      <c r="DPI37" s="13"/>
      <c r="DPJ37" s="13"/>
      <c r="DPK37" s="13"/>
      <c r="DPL37" s="13"/>
      <c r="DPM37" s="13"/>
      <c r="DPN37" s="13"/>
      <c r="DPO37" s="13"/>
      <c r="DPP37" s="13"/>
      <c r="DPQ37" s="13"/>
      <c r="DPR37" s="13"/>
      <c r="DPS37" s="13"/>
      <c r="DPT37" s="13"/>
      <c r="DPU37" s="13"/>
      <c r="DPV37" s="13"/>
      <c r="DPW37" s="13"/>
      <c r="DPX37" s="13"/>
      <c r="DPY37" s="13"/>
      <c r="DPZ37" s="13"/>
      <c r="DQA37" s="13"/>
      <c r="DQB37" s="13"/>
      <c r="DQC37" s="13"/>
      <c r="DQD37" s="13"/>
      <c r="DQE37" s="13"/>
      <c r="DQF37" s="13"/>
      <c r="DQG37" s="13"/>
      <c r="DQH37" s="13"/>
      <c r="DQI37" s="13"/>
      <c r="DQJ37" s="13"/>
      <c r="DQK37" s="13"/>
      <c r="DQL37" s="13"/>
      <c r="DQM37" s="13"/>
      <c r="DQN37" s="13"/>
      <c r="DQO37" s="13"/>
      <c r="DQP37" s="13"/>
      <c r="DQQ37" s="13"/>
      <c r="DQR37" s="13"/>
      <c r="DQS37" s="13"/>
      <c r="DQT37" s="13"/>
      <c r="DQU37" s="13"/>
      <c r="DQV37" s="13"/>
      <c r="DQW37" s="13"/>
      <c r="DQX37" s="13"/>
      <c r="DQY37" s="13"/>
      <c r="DQZ37" s="13"/>
      <c r="DRA37" s="13"/>
      <c r="DRB37" s="13"/>
      <c r="DRC37" s="13"/>
      <c r="DRD37" s="13"/>
      <c r="DRE37" s="13"/>
      <c r="DRF37" s="13"/>
      <c r="DRG37" s="13"/>
      <c r="DRH37" s="13"/>
      <c r="DRI37" s="13"/>
      <c r="DRJ37" s="13"/>
      <c r="DRK37" s="13"/>
      <c r="DRL37" s="13"/>
      <c r="DRM37" s="13"/>
      <c r="DRN37" s="13"/>
      <c r="DRO37" s="13"/>
      <c r="DRP37" s="13"/>
      <c r="DRQ37" s="13"/>
      <c r="DRR37" s="13"/>
      <c r="DRS37" s="13"/>
      <c r="DRT37" s="13"/>
      <c r="DRU37" s="13"/>
      <c r="DRV37" s="13"/>
      <c r="DRW37" s="13"/>
      <c r="DRX37" s="13"/>
      <c r="DRY37" s="13"/>
      <c r="DRZ37" s="13"/>
      <c r="DSA37" s="13"/>
      <c r="DSB37" s="13"/>
      <c r="DSC37" s="13"/>
      <c r="DSD37" s="13"/>
      <c r="DSE37" s="13"/>
      <c r="DSF37" s="13"/>
      <c r="DSG37" s="13"/>
      <c r="DSH37" s="13"/>
      <c r="DSI37" s="13"/>
      <c r="DSJ37" s="13"/>
      <c r="DSK37" s="13"/>
      <c r="DSL37" s="13"/>
      <c r="DSM37" s="13"/>
      <c r="DSN37" s="13"/>
      <c r="DSO37" s="13"/>
      <c r="DSP37" s="13"/>
      <c r="DSQ37" s="13"/>
      <c r="DSR37" s="13"/>
      <c r="DSS37" s="13"/>
      <c r="DST37" s="13"/>
      <c r="DSU37" s="13"/>
      <c r="DSV37" s="13"/>
      <c r="DSW37" s="13"/>
      <c r="DSX37" s="13"/>
      <c r="DSY37" s="13"/>
      <c r="DSZ37" s="13"/>
      <c r="DTA37" s="13"/>
      <c r="DTB37" s="13"/>
      <c r="DTC37" s="13"/>
      <c r="DTD37" s="13"/>
      <c r="DTE37" s="13"/>
      <c r="DTF37" s="13"/>
      <c r="DTG37" s="13"/>
      <c r="DTH37" s="13"/>
      <c r="DTI37" s="13"/>
      <c r="DTJ37" s="13"/>
      <c r="DTK37" s="13"/>
      <c r="DTL37" s="13"/>
      <c r="DTM37" s="13"/>
      <c r="DTN37" s="13"/>
      <c r="DTO37" s="13"/>
      <c r="DTP37" s="13"/>
      <c r="DTQ37" s="13"/>
      <c r="DTR37" s="13"/>
      <c r="DTS37" s="13"/>
      <c r="DTT37" s="13"/>
      <c r="DTU37" s="13"/>
      <c r="DTV37" s="13"/>
      <c r="DTW37" s="13"/>
      <c r="DTX37" s="13"/>
      <c r="DTY37" s="13"/>
      <c r="DTZ37" s="13"/>
      <c r="DUA37" s="13"/>
      <c r="DUB37" s="13"/>
      <c r="DUC37" s="13"/>
      <c r="DUD37" s="13"/>
      <c r="DUE37" s="13"/>
      <c r="DUF37" s="13"/>
      <c r="DUG37" s="13"/>
      <c r="DUH37" s="13"/>
      <c r="DUI37" s="13"/>
      <c r="DUJ37" s="13"/>
      <c r="DUK37" s="13"/>
      <c r="DUL37" s="13"/>
      <c r="DUM37" s="13"/>
      <c r="DUN37" s="13"/>
      <c r="DUO37" s="13"/>
      <c r="DUP37" s="13"/>
      <c r="DUQ37" s="13"/>
      <c r="DUR37" s="13"/>
      <c r="DUS37" s="13"/>
      <c r="DUT37" s="13"/>
      <c r="DUU37" s="13"/>
      <c r="DUV37" s="13"/>
      <c r="DUW37" s="13"/>
      <c r="DUX37" s="13"/>
      <c r="DUY37" s="13"/>
      <c r="DUZ37" s="13"/>
      <c r="DVA37" s="13"/>
      <c r="DVB37" s="13"/>
      <c r="DVC37" s="13"/>
      <c r="DVD37" s="13"/>
      <c r="DVE37" s="13"/>
      <c r="DVF37" s="13"/>
      <c r="DVG37" s="13"/>
      <c r="DVH37" s="13"/>
      <c r="DVI37" s="13"/>
      <c r="DVJ37" s="13"/>
      <c r="DVK37" s="13"/>
      <c r="DVL37" s="13"/>
      <c r="DVM37" s="13"/>
      <c r="DVN37" s="13"/>
      <c r="DVO37" s="13"/>
      <c r="DVP37" s="13"/>
      <c r="DVQ37" s="13"/>
      <c r="DVR37" s="13"/>
      <c r="DVS37" s="13"/>
      <c r="DVT37" s="13"/>
      <c r="DVU37" s="13"/>
      <c r="DVV37" s="13"/>
      <c r="DVW37" s="13"/>
      <c r="DVX37" s="13"/>
      <c r="DVY37" s="13"/>
      <c r="DVZ37" s="13"/>
      <c r="DWA37" s="13"/>
      <c r="DWB37" s="13"/>
      <c r="DWC37" s="13"/>
      <c r="DWD37" s="13"/>
      <c r="DWE37" s="13"/>
      <c r="DWF37" s="13"/>
      <c r="DWG37" s="13"/>
      <c r="DWH37" s="13"/>
      <c r="DWI37" s="13"/>
      <c r="DWJ37" s="13"/>
      <c r="DWK37" s="13"/>
      <c r="DWL37" s="13"/>
      <c r="DWM37" s="13"/>
      <c r="DWN37" s="13"/>
      <c r="DWO37" s="13"/>
      <c r="DWP37" s="13"/>
      <c r="DWQ37" s="13"/>
      <c r="DWR37" s="13"/>
      <c r="DWS37" s="13"/>
      <c r="DWT37" s="13"/>
      <c r="DWU37" s="13"/>
      <c r="DWV37" s="13"/>
      <c r="DWW37" s="13"/>
      <c r="DWX37" s="13"/>
      <c r="DWY37" s="13"/>
      <c r="DWZ37" s="13"/>
      <c r="DXA37" s="13"/>
      <c r="DXB37" s="13"/>
      <c r="DXC37" s="13"/>
      <c r="DXD37" s="13"/>
      <c r="DXE37" s="13"/>
      <c r="DXF37" s="13"/>
      <c r="DXG37" s="13"/>
      <c r="DXH37" s="13"/>
      <c r="DXI37" s="13"/>
      <c r="DXJ37" s="13"/>
      <c r="DXK37" s="13"/>
      <c r="DXL37" s="13"/>
      <c r="DXM37" s="13"/>
      <c r="DXN37" s="13"/>
      <c r="DXO37" s="13"/>
      <c r="DXP37" s="13"/>
      <c r="DXQ37" s="13"/>
      <c r="DXR37" s="13"/>
      <c r="DXS37" s="13"/>
      <c r="DXT37" s="13"/>
      <c r="DXU37" s="13"/>
      <c r="DXV37" s="13"/>
      <c r="DXW37" s="13"/>
      <c r="DXX37" s="13"/>
      <c r="DXY37" s="13"/>
      <c r="DXZ37" s="13"/>
      <c r="DYA37" s="13"/>
      <c r="DYB37" s="13"/>
      <c r="DYC37" s="13"/>
      <c r="DYD37" s="13"/>
      <c r="DYE37" s="13"/>
      <c r="DYF37" s="13"/>
      <c r="DYG37" s="13"/>
      <c r="DYH37" s="13"/>
      <c r="DYI37" s="13"/>
      <c r="DYJ37" s="13"/>
      <c r="DYK37" s="13"/>
      <c r="DYL37" s="13"/>
      <c r="DYM37" s="13"/>
      <c r="DYN37" s="13"/>
      <c r="DYO37" s="13"/>
      <c r="DYP37" s="13"/>
      <c r="DYQ37" s="13"/>
      <c r="DYR37" s="13"/>
      <c r="DYS37" s="13"/>
      <c r="DYT37" s="13"/>
      <c r="DYU37" s="13"/>
      <c r="DYV37" s="13"/>
      <c r="DYW37" s="13"/>
      <c r="DYX37" s="13"/>
      <c r="DYY37" s="13"/>
      <c r="DYZ37" s="13"/>
      <c r="DZA37" s="13"/>
      <c r="DZB37" s="13"/>
      <c r="DZC37" s="13"/>
      <c r="DZD37" s="13"/>
      <c r="DZE37" s="13"/>
      <c r="DZF37" s="13"/>
      <c r="DZG37" s="13"/>
      <c r="DZH37" s="13"/>
      <c r="DZI37" s="13"/>
      <c r="DZJ37" s="13"/>
      <c r="DZK37" s="13"/>
      <c r="DZL37" s="13"/>
      <c r="DZM37" s="13"/>
      <c r="DZN37" s="13"/>
      <c r="DZO37" s="13"/>
      <c r="DZP37" s="13"/>
      <c r="DZQ37" s="13"/>
      <c r="DZR37" s="13"/>
      <c r="DZS37" s="13"/>
      <c r="DZT37" s="13"/>
      <c r="DZU37" s="13"/>
      <c r="DZV37" s="13"/>
      <c r="DZW37" s="13"/>
      <c r="DZX37" s="13"/>
      <c r="DZY37" s="13"/>
      <c r="DZZ37" s="13"/>
      <c r="EAA37" s="13"/>
      <c r="EAB37" s="13"/>
      <c r="EAC37" s="13"/>
      <c r="EAD37" s="13"/>
      <c r="EAE37" s="13"/>
      <c r="EAF37" s="13"/>
      <c r="EAG37" s="13"/>
      <c r="EAH37" s="13"/>
      <c r="EAI37" s="13"/>
      <c r="EAJ37" s="13"/>
      <c r="EAK37" s="13"/>
      <c r="EAL37" s="13"/>
      <c r="EAM37" s="13"/>
      <c r="EAN37" s="13"/>
      <c r="EAO37" s="13"/>
      <c r="EAP37" s="13"/>
      <c r="EAQ37" s="13"/>
      <c r="EAR37" s="13"/>
      <c r="EAS37" s="13"/>
      <c r="EAT37" s="13"/>
      <c r="EAU37" s="13"/>
      <c r="EAV37" s="13"/>
      <c r="EAW37" s="13"/>
      <c r="EAX37" s="13"/>
      <c r="EAY37" s="13"/>
      <c r="EAZ37" s="13"/>
      <c r="EBA37" s="13"/>
      <c r="EBB37" s="13"/>
      <c r="EBC37" s="13"/>
      <c r="EBD37" s="13"/>
      <c r="EBE37" s="13"/>
      <c r="EBF37" s="13"/>
      <c r="EBG37" s="13"/>
      <c r="EBH37" s="13"/>
      <c r="EBI37" s="13"/>
      <c r="EBJ37" s="13"/>
      <c r="EBK37" s="13"/>
      <c r="EBL37" s="13"/>
      <c r="EBM37" s="13"/>
      <c r="EBN37" s="13"/>
      <c r="EBO37" s="13"/>
      <c r="EBP37" s="13"/>
      <c r="EBQ37" s="13"/>
      <c r="EBR37" s="13"/>
      <c r="EBS37" s="13"/>
      <c r="EBT37" s="13"/>
      <c r="EBU37" s="13"/>
      <c r="EBV37" s="13"/>
      <c r="EBW37" s="13"/>
      <c r="EBX37" s="13"/>
      <c r="EBY37" s="13"/>
      <c r="EBZ37" s="13"/>
      <c r="ECA37" s="13"/>
      <c r="ECB37" s="13"/>
      <c r="ECC37" s="13"/>
      <c r="ECD37" s="13"/>
      <c r="ECE37" s="13"/>
      <c r="ECF37" s="13"/>
      <c r="ECG37" s="13"/>
      <c r="ECH37" s="13"/>
      <c r="ECI37" s="13"/>
      <c r="ECJ37" s="13"/>
      <c r="ECK37" s="13"/>
      <c r="ECL37" s="13"/>
      <c r="ECM37" s="13"/>
      <c r="ECN37" s="13"/>
      <c r="ECO37" s="13"/>
      <c r="ECP37" s="13"/>
      <c r="ECQ37" s="13"/>
      <c r="ECR37" s="13"/>
      <c r="ECS37" s="13"/>
      <c r="ECT37" s="13"/>
      <c r="ECU37" s="13"/>
      <c r="ECV37" s="13"/>
      <c r="ECW37" s="13"/>
      <c r="ECX37" s="13"/>
      <c r="ECY37" s="13"/>
      <c r="ECZ37" s="13"/>
      <c r="EDA37" s="13"/>
      <c r="EDB37" s="13"/>
      <c r="EDC37" s="13"/>
      <c r="EDD37" s="13"/>
      <c r="EDE37" s="13"/>
      <c r="EDF37" s="13"/>
      <c r="EDG37" s="13"/>
      <c r="EDH37" s="13"/>
      <c r="EDI37" s="13"/>
      <c r="EDJ37" s="13"/>
      <c r="EDK37" s="13"/>
      <c r="EDL37" s="13"/>
      <c r="EDM37" s="13"/>
      <c r="EDN37" s="13"/>
      <c r="EDO37" s="13"/>
      <c r="EDP37" s="13"/>
      <c r="EDQ37" s="13"/>
      <c r="EDR37" s="13"/>
      <c r="EDS37" s="13"/>
      <c r="EDT37" s="13"/>
      <c r="EDU37" s="13"/>
      <c r="EDV37" s="13"/>
      <c r="EDW37" s="13"/>
      <c r="EDX37" s="13"/>
      <c r="EDY37" s="13"/>
      <c r="EDZ37" s="13"/>
      <c r="EEA37" s="13"/>
      <c r="EEB37" s="13"/>
      <c r="EEC37" s="13"/>
      <c r="EED37" s="13"/>
      <c r="EEE37" s="13"/>
      <c r="EEF37" s="13"/>
      <c r="EEG37" s="13"/>
      <c r="EEH37" s="13"/>
      <c r="EEI37" s="13"/>
      <c r="EEJ37" s="13"/>
      <c r="EEK37" s="13"/>
      <c r="EEL37" s="13"/>
      <c r="EEM37" s="13"/>
      <c r="EEN37" s="13"/>
      <c r="EEO37" s="13"/>
      <c r="EEP37" s="13"/>
      <c r="EEQ37" s="13"/>
      <c r="EER37" s="13"/>
      <c r="EES37" s="13"/>
      <c r="EET37" s="13"/>
      <c r="EEU37" s="13"/>
      <c r="EEV37" s="13"/>
      <c r="EEW37" s="13"/>
      <c r="EEX37" s="13"/>
      <c r="EEY37" s="13"/>
      <c r="EEZ37" s="13"/>
      <c r="EFA37" s="13"/>
      <c r="EFB37" s="13"/>
      <c r="EFC37" s="13"/>
      <c r="EFD37" s="13"/>
      <c r="EFE37" s="13"/>
      <c r="EFF37" s="13"/>
      <c r="EFG37" s="13"/>
      <c r="EFH37" s="13"/>
      <c r="EFI37" s="13"/>
      <c r="EFJ37" s="13"/>
      <c r="EFK37" s="13"/>
      <c r="EFL37" s="13"/>
      <c r="EFM37" s="13"/>
      <c r="EFN37" s="13"/>
      <c r="EFO37" s="13"/>
      <c r="EFP37" s="13"/>
      <c r="EFQ37" s="13"/>
      <c r="EFR37" s="13"/>
      <c r="EFS37" s="13"/>
      <c r="EFT37" s="13"/>
      <c r="EFU37" s="13"/>
      <c r="EFV37" s="13"/>
      <c r="EFW37" s="13"/>
      <c r="EFX37" s="13"/>
      <c r="EFY37" s="13"/>
      <c r="EFZ37" s="13"/>
      <c r="EGA37" s="13"/>
      <c r="EGB37" s="13"/>
      <c r="EGC37" s="13"/>
      <c r="EGD37" s="13"/>
      <c r="EGE37" s="13"/>
      <c r="EGF37" s="13"/>
      <c r="EGG37" s="13"/>
      <c r="EGH37" s="13"/>
      <c r="EGI37" s="13"/>
      <c r="EGJ37" s="13"/>
      <c r="EGK37" s="13"/>
      <c r="EGL37" s="13"/>
      <c r="EGM37" s="13"/>
      <c r="EGN37" s="13"/>
      <c r="EGO37" s="13"/>
      <c r="EGP37" s="13"/>
      <c r="EGQ37" s="13"/>
      <c r="EGR37" s="13"/>
      <c r="EGS37" s="13"/>
      <c r="EGT37" s="13"/>
      <c r="EGU37" s="13"/>
      <c r="EGV37" s="13"/>
      <c r="EGW37" s="13"/>
      <c r="EGX37" s="13"/>
      <c r="EGY37" s="13"/>
      <c r="EGZ37" s="13"/>
      <c r="EHA37" s="13"/>
      <c r="EHB37" s="13"/>
      <c r="EHC37" s="13"/>
      <c r="EHD37" s="13"/>
      <c r="EHE37" s="13"/>
      <c r="EHF37" s="13"/>
      <c r="EHG37" s="13"/>
      <c r="EHH37" s="13"/>
      <c r="EHI37" s="13"/>
      <c r="EHJ37" s="13"/>
      <c r="EHK37" s="13"/>
      <c r="EHL37" s="13"/>
      <c r="EHM37" s="13"/>
      <c r="EHN37" s="13"/>
      <c r="EHO37" s="13"/>
      <c r="EHP37" s="13"/>
      <c r="EHQ37" s="13"/>
      <c r="EHR37" s="13"/>
      <c r="EHS37" s="13"/>
      <c r="EHT37" s="13"/>
      <c r="EHU37" s="13"/>
      <c r="EHV37" s="13"/>
      <c r="EHW37" s="13"/>
      <c r="EHX37" s="13"/>
      <c r="EHY37" s="13"/>
      <c r="EHZ37" s="13"/>
      <c r="EIA37" s="13"/>
      <c r="EIB37" s="13"/>
      <c r="EIC37" s="13"/>
      <c r="EID37" s="13"/>
      <c r="EIE37" s="13"/>
      <c r="EIF37" s="13"/>
      <c r="EIG37" s="13"/>
      <c r="EIH37" s="13"/>
      <c r="EII37" s="13"/>
      <c r="EIJ37" s="13"/>
      <c r="EIK37" s="13"/>
      <c r="EIL37" s="13"/>
      <c r="EIM37" s="13"/>
      <c r="EIN37" s="13"/>
      <c r="EIO37" s="13"/>
      <c r="EIP37" s="13"/>
      <c r="EIQ37" s="13"/>
      <c r="EIR37" s="13"/>
      <c r="EIS37" s="13"/>
      <c r="EIT37" s="13"/>
      <c r="EIU37" s="13"/>
      <c r="EIV37" s="13"/>
      <c r="EIW37" s="13"/>
      <c r="EIX37" s="13"/>
      <c r="EIY37" s="13"/>
      <c r="EIZ37" s="13"/>
      <c r="EJA37" s="13"/>
      <c r="EJB37" s="13"/>
      <c r="EJC37" s="13"/>
      <c r="EJD37" s="13"/>
      <c r="EJE37" s="13"/>
      <c r="EJF37" s="13"/>
      <c r="EJG37" s="13"/>
      <c r="EJH37" s="13"/>
      <c r="EJI37" s="13"/>
      <c r="EJJ37" s="13"/>
      <c r="EJK37" s="13"/>
      <c r="EJL37" s="13"/>
      <c r="EJM37" s="13"/>
      <c r="EJN37" s="13"/>
      <c r="EJO37" s="13"/>
      <c r="EJP37" s="13"/>
      <c r="EJQ37" s="13"/>
      <c r="EJR37" s="13"/>
      <c r="EJS37" s="13"/>
      <c r="EJT37" s="13"/>
      <c r="EJU37" s="13"/>
      <c r="EJV37" s="13"/>
      <c r="EJW37" s="13"/>
      <c r="EJX37" s="13"/>
      <c r="EJY37" s="13"/>
      <c r="EJZ37" s="13"/>
      <c r="EKA37" s="13"/>
      <c r="EKB37" s="13"/>
      <c r="EKC37" s="13"/>
      <c r="EKD37" s="13"/>
      <c r="EKE37" s="13"/>
      <c r="EKF37" s="13"/>
      <c r="EKG37" s="13"/>
      <c r="EKH37" s="13"/>
      <c r="EKI37" s="13"/>
      <c r="EKJ37" s="13"/>
      <c r="EKK37" s="13"/>
      <c r="EKL37" s="13"/>
      <c r="EKM37" s="13"/>
      <c r="EKN37" s="13"/>
      <c r="EKO37" s="13"/>
      <c r="EKP37" s="13"/>
      <c r="EKQ37" s="13"/>
      <c r="EKR37" s="13"/>
      <c r="EKS37" s="13"/>
      <c r="EKT37" s="13"/>
      <c r="EKU37" s="13"/>
      <c r="EKV37" s="13"/>
      <c r="EKW37" s="13"/>
      <c r="EKX37" s="13"/>
      <c r="EKY37" s="13"/>
      <c r="EKZ37" s="13"/>
      <c r="ELA37" s="13"/>
      <c r="ELB37" s="13"/>
      <c r="ELC37" s="13"/>
      <c r="ELD37" s="13"/>
      <c r="ELE37" s="13"/>
      <c r="ELF37" s="13"/>
      <c r="ELG37" s="13"/>
      <c r="ELH37" s="13"/>
      <c r="ELI37" s="13"/>
      <c r="ELJ37" s="13"/>
      <c r="ELK37" s="13"/>
      <c r="ELL37" s="13"/>
      <c r="ELM37" s="13"/>
      <c r="ELN37" s="13"/>
      <c r="ELO37" s="13"/>
      <c r="ELP37" s="13"/>
      <c r="ELQ37" s="13"/>
      <c r="ELR37" s="13"/>
      <c r="ELS37" s="13"/>
      <c r="ELT37" s="13"/>
      <c r="ELU37" s="13"/>
      <c r="ELV37" s="13"/>
      <c r="ELW37" s="13"/>
      <c r="ELX37" s="13"/>
      <c r="ELY37" s="13"/>
      <c r="ELZ37" s="13"/>
      <c r="EMA37" s="13"/>
      <c r="EMB37" s="13"/>
      <c r="EMC37" s="13"/>
      <c r="EMD37" s="13"/>
      <c r="EME37" s="13"/>
      <c r="EMF37" s="13"/>
      <c r="EMG37" s="13"/>
      <c r="EMH37" s="13"/>
      <c r="EMI37" s="13"/>
      <c r="EMJ37" s="13"/>
      <c r="EMK37" s="13"/>
      <c r="EML37" s="13"/>
      <c r="EMM37" s="13"/>
      <c r="EMN37" s="13"/>
      <c r="EMO37" s="13"/>
      <c r="EMP37" s="13"/>
      <c r="EMQ37" s="13"/>
      <c r="EMR37" s="13"/>
      <c r="EMS37" s="13"/>
      <c r="EMT37" s="13"/>
      <c r="EMU37" s="13"/>
      <c r="EMV37" s="13"/>
      <c r="EMW37" s="13"/>
      <c r="EMX37" s="13"/>
      <c r="EMY37" s="13"/>
      <c r="EMZ37" s="13"/>
      <c r="ENA37" s="13"/>
      <c r="ENB37" s="13"/>
      <c r="ENC37" s="13"/>
      <c r="END37" s="13"/>
      <c r="ENE37" s="13"/>
      <c r="ENF37" s="13"/>
      <c r="ENG37" s="13"/>
      <c r="ENH37" s="13"/>
      <c r="ENI37" s="13"/>
      <c r="ENJ37" s="13"/>
      <c r="ENK37" s="13"/>
      <c r="ENL37" s="13"/>
      <c r="ENM37" s="13"/>
      <c r="ENN37" s="13"/>
      <c r="ENO37" s="13"/>
      <c r="ENP37" s="13"/>
      <c r="ENQ37" s="13"/>
      <c r="ENR37" s="13"/>
      <c r="ENS37" s="13"/>
      <c r="ENT37" s="13"/>
      <c r="ENU37" s="13"/>
      <c r="ENV37" s="13"/>
      <c r="ENW37" s="13"/>
      <c r="ENX37" s="13"/>
      <c r="ENY37" s="13"/>
      <c r="ENZ37" s="13"/>
      <c r="EOA37" s="13"/>
      <c r="EOB37" s="13"/>
      <c r="EOC37" s="13"/>
      <c r="EOD37" s="13"/>
      <c r="EOE37" s="13"/>
      <c r="EOF37" s="13"/>
      <c r="EOG37" s="13"/>
      <c r="EOH37" s="13"/>
      <c r="EOI37" s="13"/>
      <c r="EOJ37" s="13"/>
      <c r="EOK37" s="13"/>
      <c r="EOL37" s="13"/>
      <c r="EOM37" s="13"/>
      <c r="EON37" s="13"/>
      <c r="EOO37" s="13"/>
      <c r="EOP37" s="13"/>
      <c r="EOQ37" s="13"/>
      <c r="EOR37" s="13"/>
      <c r="EOS37" s="13"/>
      <c r="EOT37" s="13"/>
      <c r="EOU37" s="13"/>
      <c r="EOV37" s="13"/>
      <c r="EOW37" s="13"/>
      <c r="EOX37" s="13"/>
      <c r="EOY37" s="13"/>
      <c r="EOZ37" s="13"/>
      <c r="EPA37" s="13"/>
      <c r="EPB37" s="13"/>
      <c r="EPC37" s="13"/>
      <c r="EPD37" s="13"/>
      <c r="EPE37" s="13"/>
      <c r="EPF37" s="13"/>
      <c r="EPG37" s="13"/>
      <c r="EPH37" s="13"/>
      <c r="EPI37" s="13"/>
      <c r="EPJ37" s="13"/>
      <c r="EPK37" s="13"/>
      <c r="EPL37" s="13"/>
      <c r="EPM37" s="13"/>
      <c r="EPN37" s="13"/>
      <c r="EPO37" s="13"/>
      <c r="EPP37" s="13"/>
      <c r="EPQ37" s="13"/>
      <c r="EPR37" s="13"/>
      <c r="EPS37" s="13"/>
      <c r="EPT37" s="13"/>
      <c r="EPU37" s="13"/>
      <c r="EPV37" s="13"/>
      <c r="EPW37" s="13"/>
      <c r="EPX37" s="13"/>
      <c r="EPY37" s="13"/>
      <c r="EPZ37" s="13"/>
      <c r="EQA37" s="13"/>
      <c r="EQB37" s="13"/>
      <c r="EQC37" s="13"/>
      <c r="EQD37" s="13"/>
      <c r="EQE37" s="13"/>
      <c r="EQF37" s="13"/>
      <c r="EQG37" s="13"/>
      <c r="EQH37" s="13"/>
      <c r="EQI37" s="13"/>
      <c r="EQJ37" s="13"/>
      <c r="EQK37" s="13"/>
      <c r="EQL37" s="13"/>
      <c r="EQM37" s="13"/>
      <c r="EQN37" s="13"/>
      <c r="EQO37" s="13"/>
      <c r="EQP37" s="13"/>
      <c r="EQQ37" s="13"/>
      <c r="EQR37" s="13"/>
      <c r="EQS37" s="13"/>
      <c r="EQT37" s="13"/>
      <c r="EQU37" s="13"/>
      <c r="EQV37" s="13"/>
      <c r="EQW37" s="13"/>
      <c r="EQX37" s="13"/>
      <c r="EQY37" s="13"/>
      <c r="EQZ37" s="13"/>
      <c r="ERA37" s="13"/>
      <c r="ERB37" s="13"/>
      <c r="ERC37" s="13"/>
      <c r="ERD37" s="13"/>
      <c r="ERE37" s="13"/>
      <c r="ERF37" s="13"/>
      <c r="ERG37" s="13"/>
      <c r="ERH37" s="13"/>
      <c r="ERI37" s="13"/>
      <c r="ERJ37" s="13"/>
      <c r="ERK37" s="13"/>
      <c r="ERL37" s="13"/>
      <c r="ERM37" s="13"/>
      <c r="ERN37" s="13"/>
      <c r="ERO37" s="13"/>
      <c r="ERP37" s="13"/>
      <c r="ERQ37" s="13"/>
      <c r="ERR37" s="13"/>
      <c r="ERS37" s="13"/>
      <c r="ERT37" s="13"/>
      <c r="ERU37" s="13"/>
      <c r="ERV37" s="13"/>
      <c r="ERW37" s="13"/>
      <c r="ERX37" s="13"/>
      <c r="ERY37" s="13"/>
      <c r="ERZ37" s="13"/>
      <c r="ESA37" s="13"/>
      <c r="ESB37" s="13"/>
      <c r="ESC37" s="13"/>
      <c r="ESD37" s="13"/>
      <c r="ESE37" s="13"/>
      <c r="ESF37" s="13"/>
      <c r="ESG37" s="13"/>
      <c r="ESH37" s="13"/>
      <c r="ESI37" s="13"/>
      <c r="ESJ37" s="13"/>
      <c r="ESK37" s="13"/>
      <c r="ESL37" s="13"/>
      <c r="ESM37" s="13"/>
      <c r="ESN37" s="13"/>
      <c r="ESO37" s="13"/>
      <c r="ESP37" s="13"/>
      <c r="ESQ37" s="13"/>
      <c r="ESR37" s="13"/>
      <c r="ESS37" s="13"/>
      <c r="EST37" s="13"/>
      <c r="ESU37" s="13"/>
      <c r="ESV37" s="13"/>
      <c r="ESW37" s="13"/>
      <c r="ESX37" s="13"/>
      <c r="ESY37" s="13"/>
      <c r="ESZ37" s="13"/>
      <c r="ETA37" s="13"/>
      <c r="ETB37" s="13"/>
      <c r="ETC37" s="13"/>
      <c r="ETD37" s="13"/>
      <c r="ETE37" s="13"/>
      <c r="ETF37" s="13"/>
      <c r="ETG37" s="13"/>
      <c r="ETH37" s="13"/>
      <c r="ETI37" s="13"/>
      <c r="ETJ37" s="13"/>
      <c r="ETK37" s="13"/>
      <c r="ETL37" s="13"/>
      <c r="ETM37" s="13"/>
      <c r="ETN37" s="13"/>
      <c r="ETO37" s="13"/>
      <c r="ETP37" s="13"/>
      <c r="ETQ37" s="13"/>
      <c r="ETR37" s="13"/>
      <c r="ETS37" s="13"/>
      <c r="ETT37" s="13"/>
      <c r="ETU37" s="13"/>
      <c r="ETV37" s="13"/>
      <c r="ETW37" s="13"/>
      <c r="ETX37" s="13"/>
      <c r="ETY37" s="13"/>
      <c r="ETZ37" s="13"/>
      <c r="EUA37" s="13"/>
      <c r="EUB37" s="13"/>
      <c r="EUC37" s="13"/>
      <c r="EUD37" s="13"/>
      <c r="EUE37" s="13"/>
      <c r="EUF37" s="13"/>
      <c r="EUG37" s="13"/>
      <c r="EUH37" s="13"/>
      <c r="EUI37" s="13"/>
      <c r="EUJ37" s="13"/>
      <c r="EUK37" s="13"/>
      <c r="EUL37" s="13"/>
      <c r="EUM37" s="13"/>
      <c r="EUN37" s="13"/>
      <c r="EUO37" s="13"/>
      <c r="EUP37" s="13"/>
      <c r="EUQ37" s="13"/>
      <c r="EUR37" s="13"/>
      <c r="EUS37" s="13"/>
      <c r="EUT37" s="13"/>
      <c r="EUU37" s="13"/>
      <c r="EUV37" s="13"/>
      <c r="EUW37" s="13"/>
      <c r="EUX37" s="13"/>
      <c r="EUY37" s="13"/>
      <c r="EUZ37" s="13"/>
      <c r="EVA37" s="13"/>
      <c r="EVB37" s="13"/>
      <c r="EVC37" s="13"/>
      <c r="EVD37" s="13"/>
      <c r="EVE37" s="13"/>
      <c r="EVF37" s="13"/>
      <c r="EVG37" s="13"/>
      <c r="EVH37" s="13"/>
      <c r="EVI37" s="13"/>
      <c r="EVJ37" s="13"/>
      <c r="EVK37" s="13"/>
      <c r="EVL37" s="13"/>
      <c r="EVM37" s="13"/>
      <c r="EVN37" s="13"/>
      <c r="EVO37" s="13"/>
      <c r="EVP37" s="13"/>
      <c r="EVQ37" s="13"/>
      <c r="EVR37" s="13"/>
      <c r="EVS37" s="13"/>
      <c r="EVT37" s="13"/>
      <c r="EVU37" s="13"/>
      <c r="EVV37" s="13"/>
      <c r="EVW37" s="13"/>
      <c r="EVX37" s="13"/>
      <c r="EVY37" s="13"/>
      <c r="EVZ37" s="13"/>
      <c r="EWA37" s="13"/>
      <c r="EWB37" s="13"/>
      <c r="EWC37" s="13"/>
      <c r="EWD37" s="13"/>
      <c r="EWE37" s="13"/>
      <c r="EWF37" s="13"/>
      <c r="EWG37" s="13"/>
      <c r="EWH37" s="13"/>
      <c r="EWI37" s="13"/>
      <c r="EWJ37" s="13"/>
      <c r="EWK37" s="13"/>
      <c r="EWL37" s="13"/>
      <c r="EWM37" s="13"/>
      <c r="EWN37" s="13"/>
      <c r="EWO37" s="13"/>
      <c r="EWP37" s="13"/>
      <c r="EWQ37" s="13"/>
      <c r="EWR37" s="13"/>
      <c r="EWS37" s="13"/>
      <c r="EWT37" s="13"/>
      <c r="EWU37" s="13"/>
      <c r="EWV37" s="13"/>
      <c r="EWW37" s="13"/>
      <c r="EWX37" s="13"/>
      <c r="EWY37" s="13"/>
      <c r="EWZ37" s="13"/>
      <c r="EXA37" s="13"/>
      <c r="EXB37" s="13"/>
      <c r="EXC37" s="13"/>
      <c r="EXD37" s="13"/>
      <c r="EXE37" s="13"/>
      <c r="EXF37" s="13"/>
      <c r="EXG37" s="13"/>
      <c r="EXH37" s="13"/>
      <c r="EXI37" s="13"/>
      <c r="EXJ37" s="13"/>
      <c r="EXK37" s="13"/>
      <c r="EXL37" s="13"/>
      <c r="EXM37" s="13"/>
      <c r="EXN37" s="13"/>
      <c r="EXO37" s="13"/>
      <c r="EXP37" s="13"/>
      <c r="EXQ37" s="13"/>
      <c r="EXR37" s="13"/>
      <c r="EXS37" s="13"/>
      <c r="EXT37" s="13"/>
      <c r="EXU37" s="13"/>
      <c r="EXV37" s="13"/>
      <c r="EXW37" s="13"/>
      <c r="EXX37" s="13"/>
      <c r="EXY37" s="13"/>
      <c r="EXZ37" s="13"/>
      <c r="EYA37" s="13"/>
      <c r="EYB37" s="13"/>
      <c r="EYC37" s="13"/>
      <c r="EYD37" s="13"/>
      <c r="EYE37" s="13"/>
      <c r="EYF37" s="13"/>
      <c r="EYG37" s="13"/>
      <c r="EYH37" s="13"/>
      <c r="EYI37" s="13"/>
      <c r="EYJ37" s="13"/>
      <c r="EYK37" s="13"/>
      <c r="EYL37" s="13"/>
      <c r="EYM37" s="13"/>
      <c r="EYN37" s="13"/>
      <c r="EYO37" s="13"/>
      <c r="EYP37" s="13"/>
      <c r="EYQ37" s="13"/>
      <c r="EYR37" s="13"/>
      <c r="EYS37" s="13"/>
      <c r="EYT37" s="13"/>
      <c r="EYU37" s="13"/>
      <c r="EYV37" s="13"/>
      <c r="EYW37" s="13"/>
      <c r="EYX37" s="13"/>
      <c r="EYY37" s="13"/>
      <c r="EYZ37" s="13"/>
      <c r="EZA37" s="13"/>
      <c r="EZB37" s="13"/>
      <c r="EZC37" s="13"/>
      <c r="EZD37" s="13"/>
      <c r="EZE37" s="13"/>
      <c r="EZF37" s="13"/>
      <c r="EZG37" s="13"/>
      <c r="EZH37" s="13"/>
      <c r="EZI37" s="13"/>
      <c r="EZJ37" s="13"/>
      <c r="EZK37" s="13"/>
      <c r="EZL37" s="13"/>
      <c r="EZM37" s="13"/>
      <c r="EZN37" s="13"/>
      <c r="EZO37" s="13"/>
      <c r="EZP37" s="13"/>
      <c r="EZQ37" s="13"/>
      <c r="EZR37" s="13"/>
      <c r="EZS37" s="13"/>
      <c r="EZT37" s="13"/>
      <c r="EZU37" s="13"/>
      <c r="EZV37" s="13"/>
      <c r="EZW37" s="13"/>
      <c r="EZX37" s="13"/>
      <c r="EZY37" s="13"/>
      <c r="EZZ37" s="13"/>
      <c r="FAA37" s="13"/>
      <c r="FAB37" s="13"/>
      <c r="FAC37" s="13"/>
      <c r="FAD37" s="13"/>
      <c r="FAE37" s="13"/>
      <c r="FAF37" s="13"/>
      <c r="FAG37" s="13"/>
      <c r="FAH37" s="13"/>
      <c r="FAI37" s="13"/>
      <c r="FAJ37" s="13"/>
      <c r="FAK37" s="13"/>
      <c r="FAL37" s="13"/>
      <c r="FAM37" s="13"/>
      <c r="FAN37" s="13"/>
      <c r="FAO37" s="13"/>
      <c r="FAP37" s="13"/>
      <c r="FAQ37" s="13"/>
      <c r="FAR37" s="13"/>
      <c r="FAS37" s="13"/>
      <c r="FAT37" s="13"/>
      <c r="FAU37" s="13"/>
      <c r="FAV37" s="13"/>
      <c r="FAW37" s="13"/>
      <c r="FAX37" s="13"/>
      <c r="FAY37" s="13"/>
      <c r="FAZ37" s="13"/>
      <c r="FBA37" s="13"/>
      <c r="FBB37" s="13"/>
      <c r="FBC37" s="13"/>
      <c r="FBD37" s="13"/>
      <c r="FBE37" s="13"/>
      <c r="FBF37" s="13"/>
      <c r="FBG37" s="13"/>
      <c r="FBH37" s="13"/>
      <c r="FBI37" s="13"/>
      <c r="FBJ37" s="13"/>
      <c r="FBK37" s="13"/>
      <c r="FBL37" s="13"/>
      <c r="FBM37" s="13"/>
      <c r="FBN37" s="13"/>
      <c r="FBO37" s="13"/>
      <c r="FBP37" s="13"/>
      <c r="FBQ37" s="13"/>
      <c r="FBR37" s="13"/>
      <c r="FBS37" s="13"/>
      <c r="FBT37" s="13"/>
      <c r="FBU37" s="13"/>
      <c r="FBV37" s="13"/>
      <c r="FBW37" s="13"/>
      <c r="FBX37" s="13"/>
      <c r="FBY37" s="13"/>
      <c r="FBZ37" s="13"/>
      <c r="FCA37" s="13"/>
      <c r="FCB37" s="13"/>
      <c r="FCC37" s="13"/>
      <c r="FCD37" s="13"/>
      <c r="FCE37" s="13"/>
      <c r="FCF37" s="13"/>
      <c r="FCG37" s="13"/>
      <c r="FCH37" s="13"/>
      <c r="FCI37" s="13"/>
      <c r="FCJ37" s="13"/>
      <c r="FCK37" s="13"/>
      <c r="FCL37" s="13"/>
      <c r="FCM37" s="13"/>
      <c r="FCN37" s="13"/>
      <c r="FCO37" s="13"/>
      <c r="FCP37" s="13"/>
      <c r="FCQ37" s="13"/>
      <c r="FCR37" s="13"/>
      <c r="FCS37" s="13"/>
      <c r="FCT37" s="13"/>
      <c r="FCU37" s="13"/>
      <c r="FCV37" s="13"/>
      <c r="FCW37" s="13"/>
      <c r="FCX37" s="13"/>
      <c r="FCY37" s="13"/>
      <c r="FCZ37" s="13"/>
      <c r="FDA37" s="13"/>
      <c r="FDB37" s="13"/>
      <c r="FDC37" s="13"/>
      <c r="FDD37" s="13"/>
      <c r="FDE37" s="13"/>
      <c r="FDF37" s="13"/>
      <c r="FDG37" s="13"/>
      <c r="FDH37" s="13"/>
      <c r="FDI37" s="13"/>
      <c r="FDJ37" s="13"/>
      <c r="FDK37" s="13"/>
      <c r="FDL37" s="13"/>
      <c r="FDM37" s="13"/>
      <c r="FDN37" s="13"/>
      <c r="FDO37" s="13"/>
      <c r="FDP37" s="13"/>
      <c r="FDQ37" s="13"/>
      <c r="FDR37" s="13"/>
      <c r="FDS37" s="13"/>
      <c r="FDT37" s="13"/>
      <c r="FDU37" s="13"/>
      <c r="FDV37" s="13"/>
      <c r="FDW37" s="13"/>
      <c r="FDX37" s="13"/>
      <c r="FDY37" s="13"/>
      <c r="FDZ37" s="13"/>
      <c r="FEA37" s="13"/>
      <c r="FEB37" s="13"/>
      <c r="FEC37" s="13"/>
      <c r="FED37" s="13"/>
      <c r="FEE37" s="13"/>
      <c r="FEF37" s="13"/>
      <c r="FEG37" s="13"/>
      <c r="FEH37" s="13"/>
      <c r="FEI37" s="13"/>
      <c r="FEJ37" s="13"/>
      <c r="FEK37" s="13"/>
      <c r="FEL37" s="13"/>
      <c r="FEM37" s="13"/>
      <c r="FEN37" s="13"/>
      <c r="FEO37" s="13"/>
      <c r="FEP37" s="13"/>
      <c r="FEQ37" s="13"/>
      <c r="FER37" s="13"/>
      <c r="FES37" s="13"/>
      <c r="FET37" s="13"/>
      <c r="FEU37" s="13"/>
      <c r="FEV37" s="13"/>
      <c r="FEW37" s="13"/>
      <c r="FEX37" s="13"/>
      <c r="FEY37" s="13"/>
      <c r="FEZ37" s="13"/>
      <c r="FFA37" s="13"/>
      <c r="FFB37" s="13"/>
      <c r="FFC37" s="13"/>
      <c r="FFD37" s="13"/>
      <c r="FFE37" s="13"/>
      <c r="FFF37" s="13"/>
      <c r="FFG37" s="13"/>
      <c r="FFH37" s="13"/>
      <c r="FFI37" s="13"/>
      <c r="FFJ37" s="13"/>
      <c r="FFK37" s="13"/>
      <c r="FFL37" s="13"/>
      <c r="FFM37" s="13"/>
      <c r="FFN37" s="13"/>
      <c r="FFO37" s="13"/>
      <c r="FFP37" s="13"/>
      <c r="FFQ37" s="13"/>
      <c r="FFR37" s="13"/>
      <c r="FFS37" s="13"/>
      <c r="FFT37" s="13"/>
      <c r="FFU37" s="13"/>
      <c r="FFV37" s="13"/>
      <c r="FFW37" s="13"/>
      <c r="FFX37" s="13"/>
      <c r="FFY37" s="13"/>
      <c r="FFZ37" s="13"/>
      <c r="FGA37" s="13"/>
      <c r="FGB37" s="13"/>
      <c r="FGC37" s="13"/>
      <c r="FGD37" s="13"/>
      <c r="FGE37" s="13"/>
      <c r="FGF37" s="13"/>
      <c r="FGG37" s="13"/>
      <c r="FGH37" s="13"/>
      <c r="FGI37" s="13"/>
      <c r="FGJ37" s="13"/>
      <c r="FGK37" s="13"/>
      <c r="FGL37" s="13"/>
      <c r="FGM37" s="13"/>
      <c r="FGN37" s="13"/>
      <c r="FGO37" s="13"/>
      <c r="FGP37" s="13"/>
      <c r="FGQ37" s="13"/>
      <c r="FGR37" s="13"/>
      <c r="FGS37" s="13"/>
      <c r="FGT37" s="13"/>
      <c r="FGU37" s="13"/>
      <c r="FGV37" s="13"/>
      <c r="FGW37" s="13"/>
      <c r="FGX37" s="13"/>
      <c r="FGY37" s="13"/>
      <c r="FGZ37" s="13"/>
      <c r="FHA37" s="13"/>
      <c r="FHB37" s="13"/>
      <c r="FHC37" s="13"/>
      <c r="FHD37" s="13"/>
      <c r="FHE37" s="13"/>
      <c r="FHF37" s="13"/>
      <c r="FHG37" s="13"/>
      <c r="FHH37" s="13"/>
      <c r="FHI37" s="13"/>
      <c r="FHJ37" s="13"/>
      <c r="FHK37" s="13"/>
      <c r="FHL37" s="13"/>
      <c r="FHM37" s="13"/>
      <c r="FHN37" s="13"/>
      <c r="FHO37" s="13"/>
      <c r="FHP37" s="13"/>
      <c r="FHQ37" s="13"/>
      <c r="FHR37" s="13"/>
      <c r="FHS37" s="13"/>
      <c r="FHT37" s="13"/>
      <c r="FHU37" s="13"/>
      <c r="FHV37" s="13"/>
      <c r="FHW37" s="13"/>
      <c r="FHX37" s="13"/>
      <c r="FHY37" s="13"/>
      <c r="FHZ37" s="13"/>
      <c r="FIA37" s="13"/>
      <c r="FIB37" s="13"/>
      <c r="FIC37" s="13"/>
      <c r="FID37" s="13"/>
      <c r="FIE37" s="13"/>
      <c r="FIF37" s="13"/>
      <c r="FIG37" s="13"/>
      <c r="FIH37" s="13"/>
      <c r="FII37" s="13"/>
      <c r="FIJ37" s="13"/>
      <c r="FIK37" s="13"/>
      <c r="FIL37" s="13"/>
      <c r="FIM37" s="13"/>
      <c r="FIN37" s="13"/>
      <c r="FIO37" s="13"/>
      <c r="FIP37" s="13"/>
      <c r="FIQ37" s="13"/>
      <c r="FIR37" s="13"/>
      <c r="FIS37" s="13"/>
      <c r="FIT37" s="13"/>
      <c r="FIU37" s="13"/>
      <c r="FIV37" s="13"/>
      <c r="FIW37" s="13"/>
      <c r="FIX37" s="13"/>
      <c r="FIY37" s="13"/>
      <c r="FIZ37" s="13"/>
      <c r="FJA37" s="13"/>
      <c r="FJB37" s="13"/>
      <c r="FJC37" s="13"/>
      <c r="FJD37" s="13"/>
      <c r="FJE37" s="13"/>
      <c r="FJF37" s="13"/>
      <c r="FJG37" s="13"/>
      <c r="FJH37" s="13"/>
      <c r="FJI37" s="13"/>
      <c r="FJJ37" s="13"/>
      <c r="FJK37" s="13"/>
      <c r="FJL37" s="13"/>
      <c r="FJM37" s="13"/>
      <c r="FJN37" s="13"/>
      <c r="FJO37" s="13"/>
      <c r="FJP37" s="13"/>
      <c r="FJQ37" s="13"/>
      <c r="FJR37" s="13"/>
      <c r="FJS37" s="13"/>
      <c r="FJT37" s="13"/>
      <c r="FJU37" s="13"/>
      <c r="FJV37" s="13"/>
      <c r="FJW37" s="13"/>
      <c r="FJX37" s="13"/>
      <c r="FJY37" s="13"/>
      <c r="FJZ37" s="13"/>
      <c r="FKA37" s="13"/>
      <c r="FKB37" s="13"/>
      <c r="FKC37" s="13"/>
      <c r="FKD37" s="13"/>
      <c r="FKE37" s="13"/>
      <c r="FKF37" s="13"/>
      <c r="FKG37" s="13"/>
      <c r="FKH37" s="13"/>
      <c r="FKI37" s="13"/>
      <c r="FKJ37" s="13"/>
      <c r="FKK37" s="13"/>
      <c r="FKL37" s="13"/>
      <c r="FKM37" s="13"/>
      <c r="FKN37" s="13"/>
      <c r="FKO37" s="13"/>
      <c r="FKP37" s="13"/>
      <c r="FKQ37" s="13"/>
      <c r="FKR37" s="13"/>
      <c r="FKS37" s="13"/>
      <c r="FKT37" s="13"/>
      <c r="FKU37" s="13"/>
      <c r="FKV37" s="13"/>
      <c r="FKW37" s="13"/>
      <c r="FKX37" s="13"/>
      <c r="FKY37" s="13"/>
      <c r="FKZ37" s="13"/>
      <c r="FLA37" s="13"/>
      <c r="FLB37" s="13"/>
      <c r="FLC37" s="13"/>
      <c r="FLD37" s="13"/>
      <c r="FLE37" s="13"/>
      <c r="FLF37" s="13"/>
      <c r="FLG37" s="13"/>
      <c r="FLH37" s="13"/>
      <c r="FLI37" s="13"/>
      <c r="FLJ37" s="13"/>
      <c r="FLK37" s="13"/>
      <c r="FLL37" s="13"/>
      <c r="FLM37" s="13"/>
      <c r="FLN37" s="13"/>
      <c r="FLO37" s="13"/>
      <c r="FLP37" s="13"/>
      <c r="FLQ37" s="13"/>
      <c r="FLR37" s="13"/>
      <c r="FLS37" s="13"/>
      <c r="FLT37" s="13"/>
      <c r="FLU37" s="13"/>
      <c r="FLV37" s="13"/>
      <c r="FLW37" s="13"/>
      <c r="FLX37" s="13"/>
      <c r="FLY37" s="13"/>
      <c r="FLZ37" s="13"/>
      <c r="FMA37" s="13"/>
      <c r="FMB37" s="13"/>
      <c r="FMC37" s="13"/>
      <c r="FMD37" s="13"/>
      <c r="FME37" s="13"/>
      <c r="FMF37" s="13"/>
      <c r="FMG37" s="13"/>
      <c r="FMH37" s="13"/>
      <c r="FMI37" s="13"/>
      <c r="FMJ37" s="13"/>
      <c r="FMK37" s="13"/>
      <c r="FML37" s="13"/>
      <c r="FMM37" s="13"/>
      <c r="FMN37" s="13"/>
      <c r="FMO37" s="13"/>
      <c r="FMP37" s="13"/>
      <c r="FMQ37" s="13"/>
      <c r="FMR37" s="13"/>
      <c r="FMS37" s="13"/>
      <c r="FMT37" s="13"/>
      <c r="FMU37" s="13"/>
      <c r="FMV37" s="13"/>
      <c r="FMW37" s="13"/>
      <c r="FMX37" s="13"/>
      <c r="FMY37" s="13"/>
      <c r="FMZ37" s="13"/>
      <c r="FNA37" s="13"/>
      <c r="FNB37" s="13"/>
      <c r="FNC37" s="13"/>
      <c r="FND37" s="13"/>
      <c r="FNE37" s="13"/>
      <c r="FNF37" s="13"/>
      <c r="FNG37" s="13"/>
      <c r="FNH37" s="13"/>
      <c r="FNI37" s="13"/>
      <c r="FNJ37" s="13"/>
      <c r="FNK37" s="13"/>
      <c r="FNL37" s="13"/>
      <c r="FNM37" s="13"/>
      <c r="FNN37" s="13"/>
      <c r="FNO37" s="13"/>
      <c r="FNP37" s="13"/>
      <c r="FNQ37" s="13"/>
      <c r="FNR37" s="13"/>
      <c r="FNS37" s="13"/>
      <c r="FNT37" s="13"/>
      <c r="FNU37" s="13"/>
      <c r="FNV37" s="13"/>
      <c r="FNW37" s="13"/>
      <c r="FNX37" s="13"/>
      <c r="FNY37" s="13"/>
      <c r="FNZ37" s="13"/>
      <c r="FOA37" s="13"/>
      <c r="FOB37" s="13"/>
      <c r="FOC37" s="13"/>
      <c r="FOD37" s="13"/>
      <c r="FOE37" s="13"/>
      <c r="FOF37" s="13"/>
      <c r="FOG37" s="13"/>
      <c r="FOH37" s="13"/>
      <c r="FOI37" s="13"/>
      <c r="FOJ37" s="13"/>
      <c r="FOK37" s="13"/>
      <c r="FOL37" s="13"/>
      <c r="FOM37" s="13"/>
      <c r="FON37" s="13"/>
      <c r="FOO37" s="13"/>
      <c r="FOP37" s="13"/>
      <c r="FOQ37" s="13"/>
      <c r="FOR37" s="13"/>
      <c r="FOS37" s="13"/>
      <c r="FOT37" s="13"/>
      <c r="FOU37" s="13"/>
      <c r="FOV37" s="13"/>
      <c r="FOW37" s="13"/>
      <c r="FOX37" s="13"/>
      <c r="FOY37" s="13"/>
      <c r="FOZ37" s="13"/>
      <c r="FPA37" s="13"/>
      <c r="FPB37" s="13"/>
      <c r="FPC37" s="13"/>
      <c r="FPD37" s="13"/>
      <c r="FPE37" s="13"/>
      <c r="FPF37" s="13"/>
      <c r="FPG37" s="13"/>
      <c r="FPH37" s="13"/>
      <c r="FPI37" s="13"/>
      <c r="FPJ37" s="13"/>
      <c r="FPK37" s="13"/>
      <c r="FPL37" s="13"/>
      <c r="FPM37" s="13"/>
      <c r="FPN37" s="13"/>
      <c r="FPO37" s="13"/>
      <c r="FPP37" s="13"/>
      <c r="FPQ37" s="13"/>
      <c r="FPR37" s="13"/>
      <c r="FPS37" s="13"/>
      <c r="FPT37" s="13"/>
      <c r="FPU37" s="13"/>
      <c r="FPV37" s="13"/>
      <c r="FPW37" s="13"/>
      <c r="FPX37" s="13"/>
      <c r="FPY37" s="13"/>
      <c r="FPZ37" s="13"/>
      <c r="FQA37" s="13"/>
      <c r="FQB37" s="13"/>
      <c r="FQC37" s="13"/>
      <c r="FQD37" s="13"/>
      <c r="FQE37" s="13"/>
      <c r="FQF37" s="13"/>
      <c r="FQG37" s="13"/>
      <c r="FQH37" s="13"/>
      <c r="FQI37" s="13"/>
      <c r="FQJ37" s="13"/>
      <c r="FQK37" s="13"/>
      <c r="FQL37" s="13"/>
      <c r="FQM37" s="13"/>
      <c r="FQN37" s="13"/>
      <c r="FQO37" s="13"/>
      <c r="FQP37" s="13"/>
      <c r="FQQ37" s="13"/>
      <c r="FQR37" s="13"/>
      <c r="FQS37" s="13"/>
      <c r="FQT37" s="13"/>
      <c r="FQU37" s="13"/>
      <c r="FQV37" s="13"/>
      <c r="FQW37" s="13"/>
      <c r="FQX37" s="13"/>
      <c r="FQY37" s="13"/>
      <c r="FQZ37" s="13"/>
      <c r="FRA37" s="13"/>
      <c r="FRB37" s="13"/>
      <c r="FRC37" s="13"/>
      <c r="FRD37" s="13"/>
      <c r="FRE37" s="13"/>
      <c r="FRF37" s="13"/>
      <c r="FRG37" s="13"/>
      <c r="FRH37" s="13"/>
      <c r="FRI37" s="13"/>
      <c r="FRJ37" s="13"/>
      <c r="FRK37" s="13"/>
      <c r="FRL37" s="13"/>
      <c r="FRM37" s="13"/>
      <c r="FRN37" s="13"/>
      <c r="FRO37" s="13"/>
      <c r="FRP37" s="13"/>
      <c r="FRQ37" s="13"/>
      <c r="FRR37" s="13"/>
      <c r="FRS37" s="13"/>
      <c r="FRT37" s="13"/>
      <c r="FRU37" s="13"/>
      <c r="FRV37" s="13"/>
      <c r="FRW37" s="13"/>
      <c r="FRX37" s="13"/>
      <c r="FRY37" s="13"/>
      <c r="FRZ37" s="13"/>
      <c r="FSA37" s="13"/>
      <c r="FSB37" s="13"/>
      <c r="FSC37" s="13"/>
      <c r="FSD37" s="13"/>
      <c r="FSE37" s="13"/>
      <c r="FSF37" s="13"/>
      <c r="FSG37" s="13"/>
      <c r="FSH37" s="13"/>
      <c r="FSI37" s="13"/>
      <c r="FSJ37" s="13"/>
      <c r="FSK37" s="13"/>
      <c r="FSL37" s="13"/>
      <c r="FSM37" s="13"/>
      <c r="FSN37" s="13"/>
      <c r="FSO37" s="13"/>
      <c r="FSP37" s="13"/>
      <c r="FSQ37" s="13"/>
      <c r="FSR37" s="13"/>
      <c r="FSS37" s="13"/>
      <c r="FST37" s="13"/>
      <c r="FSU37" s="13"/>
      <c r="FSV37" s="13"/>
      <c r="FSW37" s="13"/>
      <c r="FSX37" s="13"/>
      <c r="FSY37" s="13"/>
      <c r="FSZ37" s="13"/>
      <c r="FTA37" s="13"/>
      <c r="FTB37" s="13"/>
      <c r="FTC37" s="13"/>
      <c r="FTD37" s="13"/>
      <c r="FTE37" s="13"/>
      <c r="FTF37" s="13"/>
      <c r="FTG37" s="13"/>
      <c r="FTH37" s="13"/>
      <c r="FTI37" s="13"/>
      <c r="FTJ37" s="13"/>
      <c r="FTK37" s="13"/>
      <c r="FTL37" s="13"/>
      <c r="FTM37" s="13"/>
      <c r="FTN37" s="13"/>
      <c r="FTO37" s="13"/>
      <c r="FTP37" s="13"/>
      <c r="FTQ37" s="13"/>
      <c r="FTR37" s="13"/>
      <c r="FTS37" s="13"/>
      <c r="FTT37" s="13"/>
      <c r="FTU37" s="13"/>
      <c r="FTV37" s="13"/>
      <c r="FTW37" s="13"/>
      <c r="FTX37" s="13"/>
      <c r="FTY37" s="13"/>
      <c r="FTZ37" s="13"/>
      <c r="FUA37" s="13"/>
      <c r="FUB37" s="13"/>
      <c r="FUC37" s="13"/>
      <c r="FUD37" s="13"/>
      <c r="FUE37" s="13"/>
      <c r="FUF37" s="13"/>
      <c r="FUG37" s="13"/>
      <c r="FUH37" s="13"/>
      <c r="FUI37" s="13"/>
      <c r="FUJ37" s="13"/>
      <c r="FUK37" s="13"/>
      <c r="FUL37" s="13"/>
      <c r="FUM37" s="13"/>
      <c r="FUN37" s="13"/>
      <c r="FUO37" s="13"/>
      <c r="FUP37" s="13"/>
      <c r="FUQ37" s="13"/>
      <c r="FUR37" s="13"/>
      <c r="FUS37" s="13"/>
      <c r="FUT37" s="13"/>
      <c r="FUU37" s="13"/>
      <c r="FUV37" s="13"/>
      <c r="FUW37" s="13"/>
      <c r="FUX37" s="13"/>
      <c r="FUY37" s="13"/>
      <c r="FUZ37" s="13"/>
      <c r="FVA37" s="13"/>
      <c r="FVB37" s="13"/>
      <c r="FVC37" s="13"/>
      <c r="FVD37" s="13"/>
      <c r="FVE37" s="13"/>
      <c r="FVF37" s="13"/>
      <c r="FVG37" s="13"/>
      <c r="FVH37" s="13"/>
      <c r="FVI37" s="13"/>
      <c r="FVJ37" s="13"/>
      <c r="FVK37" s="13"/>
      <c r="FVL37" s="13"/>
      <c r="FVM37" s="13"/>
      <c r="FVN37" s="13"/>
      <c r="FVO37" s="13"/>
      <c r="FVP37" s="13"/>
      <c r="FVQ37" s="13"/>
      <c r="FVR37" s="13"/>
      <c r="FVS37" s="13"/>
      <c r="FVT37" s="13"/>
      <c r="FVU37" s="13"/>
      <c r="FVV37" s="13"/>
      <c r="FVW37" s="13"/>
      <c r="FVX37" s="13"/>
      <c r="FVY37" s="13"/>
      <c r="FVZ37" s="13"/>
      <c r="FWA37" s="13"/>
      <c r="FWB37" s="13"/>
      <c r="FWC37" s="13"/>
      <c r="FWD37" s="13"/>
      <c r="FWE37" s="13"/>
      <c r="FWF37" s="13"/>
      <c r="FWG37" s="13"/>
      <c r="FWH37" s="13"/>
      <c r="FWI37" s="13"/>
      <c r="FWJ37" s="13"/>
      <c r="FWK37" s="13"/>
      <c r="FWL37" s="13"/>
      <c r="FWM37" s="13"/>
      <c r="FWN37" s="13"/>
      <c r="FWO37" s="13"/>
      <c r="FWP37" s="13"/>
      <c r="FWQ37" s="13"/>
      <c r="FWR37" s="13"/>
      <c r="FWS37" s="13"/>
      <c r="FWT37" s="13"/>
      <c r="FWU37" s="13"/>
      <c r="FWV37" s="13"/>
      <c r="FWW37" s="13"/>
      <c r="FWX37" s="13"/>
      <c r="FWY37" s="13"/>
      <c r="FWZ37" s="13"/>
      <c r="FXA37" s="13"/>
      <c r="FXB37" s="13"/>
      <c r="FXC37" s="13"/>
      <c r="FXD37" s="13"/>
      <c r="FXE37" s="13"/>
      <c r="FXF37" s="13"/>
      <c r="FXG37" s="13"/>
      <c r="FXH37" s="13"/>
      <c r="FXI37" s="13"/>
      <c r="FXJ37" s="13"/>
      <c r="FXK37" s="13"/>
      <c r="FXL37" s="13"/>
      <c r="FXM37" s="13"/>
      <c r="FXN37" s="13"/>
      <c r="FXO37" s="13"/>
      <c r="FXP37" s="13"/>
      <c r="FXQ37" s="13"/>
      <c r="FXR37" s="13"/>
      <c r="FXS37" s="13"/>
      <c r="FXT37" s="13"/>
      <c r="FXU37" s="13"/>
      <c r="FXV37" s="13"/>
      <c r="FXW37" s="13"/>
      <c r="FXX37" s="13"/>
      <c r="FXY37" s="13"/>
      <c r="FXZ37" s="13"/>
      <c r="FYA37" s="13"/>
      <c r="FYB37" s="13"/>
      <c r="FYC37" s="13"/>
      <c r="FYD37" s="13"/>
      <c r="FYE37" s="13"/>
      <c r="FYF37" s="13"/>
      <c r="FYG37" s="13"/>
      <c r="FYH37" s="13"/>
      <c r="FYI37" s="13"/>
      <c r="FYJ37" s="13"/>
      <c r="FYK37" s="13"/>
      <c r="FYL37" s="13"/>
      <c r="FYM37" s="13"/>
      <c r="FYN37" s="13"/>
      <c r="FYO37" s="13"/>
      <c r="FYP37" s="13"/>
      <c r="FYQ37" s="13"/>
      <c r="FYR37" s="13"/>
      <c r="FYS37" s="13"/>
      <c r="FYT37" s="13"/>
      <c r="FYU37" s="13"/>
      <c r="FYV37" s="13"/>
      <c r="FYW37" s="13"/>
      <c r="FYX37" s="13"/>
      <c r="FYY37" s="13"/>
      <c r="FYZ37" s="13"/>
      <c r="FZA37" s="13"/>
      <c r="FZB37" s="13"/>
      <c r="FZC37" s="13"/>
      <c r="FZD37" s="13"/>
      <c r="FZE37" s="13"/>
      <c r="FZF37" s="13"/>
      <c r="FZG37" s="13"/>
      <c r="FZH37" s="13"/>
      <c r="FZI37" s="13"/>
      <c r="FZJ37" s="13"/>
      <c r="FZK37" s="13"/>
      <c r="FZL37" s="13"/>
      <c r="FZM37" s="13"/>
      <c r="FZN37" s="13"/>
      <c r="FZO37" s="13"/>
      <c r="FZP37" s="13"/>
      <c r="FZQ37" s="13"/>
      <c r="FZR37" s="13"/>
      <c r="FZS37" s="13"/>
      <c r="FZT37" s="13"/>
      <c r="FZU37" s="13"/>
      <c r="FZV37" s="13"/>
      <c r="FZW37" s="13"/>
      <c r="FZX37" s="13"/>
      <c r="FZY37" s="13"/>
      <c r="FZZ37" s="13"/>
      <c r="GAA37" s="13"/>
      <c r="GAB37" s="13"/>
      <c r="GAC37" s="13"/>
      <c r="GAD37" s="13"/>
      <c r="GAE37" s="13"/>
      <c r="GAF37" s="13"/>
      <c r="GAG37" s="13"/>
      <c r="GAH37" s="13"/>
      <c r="GAI37" s="13"/>
      <c r="GAJ37" s="13"/>
      <c r="GAK37" s="13"/>
      <c r="GAL37" s="13"/>
      <c r="GAM37" s="13"/>
      <c r="GAN37" s="13"/>
      <c r="GAO37" s="13"/>
      <c r="GAP37" s="13"/>
      <c r="GAQ37" s="13"/>
      <c r="GAR37" s="13"/>
      <c r="GAS37" s="13"/>
      <c r="GAT37" s="13"/>
      <c r="GAU37" s="13"/>
      <c r="GAV37" s="13"/>
      <c r="GAW37" s="13"/>
      <c r="GAX37" s="13"/>
      <c r="GAY37" s="13"/>
      <c r="GAZ37" s="13"/>
      <c r="GBA37" s="13"/>
      <c r="GBB37" s="13"/>
      <c r="GBC37" s="13"/>
      <c r="GBD37" s="13"/>
      <c r="GBE37" s="13"/>
      <c r="GBF37" s="13"/>
      <c r="GBG37" s="13"/>
      <c r="GBH37" s="13"/>
      <c r="GBI37" s="13"/>
      <c r="GBJ37" s="13"/>
      <c r="GBK37" s="13"/>
      <c r="GBL37" s="13"/>
      <c r="GBM37" s="13"/>
      <c r="GBN37" s="13"/>
      <c r="GBO37" s="13"/>
      <c r="GBP37" s="13"/>
      <c r="GBQ37" s="13"/>
      <c r="GBR37" s="13"/>
      <c r="GBS37" s="13"/>
      <c r="GBT37" s="13"/>
      <c r="GBU37" s="13"/>
      <c r="GBV37" s="13"/>
      <c r="GBW37" s="13"/>
      <c r="GBX37" s="13"/>
      <c r="GBY37" s="13"/>
      <c r="GBZ37" s="13"/>
      <c r="GCA37" s="13"/>
      <c r="GCB37" s="13"/>
      <c r="GCC37" s="13"/>
      <c r="GCD37" s="13"/>
      <c r="GCE37" s="13"/>
      <c r="GCF37" s="13"/>
      <c r="GCG37" s="13"/>
      <c r="GCH37" s="13"/>
      <c r="GCI37" s="13"/>
      <c r="GCJ37" s="13"/>
      <c r="GCK37" s="13"/>
      <c r="GCL37" s="13"/>
      <c r="GCM37" s="13"/>
      <c r="GCN37" s="13"/>
      <c r="GCO37" s="13"/>
      <c r="GCP37" s="13"/>
      <c r="GCQ37" s="13"/>
      <c r="GCR37" s="13"/>
      <c r="GCS37" s="13"/>
      <c r="GCT37" s="13"/>
      <c r="GCU37" s="13"/>
      <c r="GCV37" s="13"/>
      <c r="GCW37" s="13"/>
      <c r="GCX37" s="13"/>
      <c r="GCY37" s="13"/>
      <c r="GCZ37" s="13"/>
      <c r="GDA37" s="13"/>
      <c r="GDB37" s="13"/>
      <c r="GDC37" s="13"/>
      <c r="GDD37" s="13"/>
      <c r="GDE37" s="13"/>
      <c r="GDF37" s="13"/>
      <c r="GDG37" s="13"/>
      <c r="GDH37" s="13"/>
      <c r="GDI37" s="13"/>
      <c r="GDJ37" s="13"/>
      <c r="GDK37" s="13"/>
      <c r="GDL37" s="13"/>
      <c r="GDM37" s="13"/>
      <c r="GDN37" s="13"/>
      <c r="GDO37" s="13"/>
      <c r="GDP37" s="13"/>
      <c r="GDQ37" s="13"/>
      <c r="GDR37" s="13"/>
      <c r="GDS37" s="13"/>
      <c r="GDT37" s="13"/>
      <c r="GDU37" s="13"/>
      <c r="GDV37" s="13"/>
      <c r="GDW37" s="13"/>
      <c r="GDX37" s="13"/>
      <c r="GDY37" s="13"/>
      <c r="GDZ37" s="13"/>
      <c r="GEA37" s="13"/>
      <c r="GEB37" s="13"/>
      <c r="GEC37" s="13"/>
      <c r="GED37" s="13"/>
      <c r="GEE37" s="13"/>
      <c r="GEF37" s="13"/>
      <c r="GEG37" s="13"/>
      <c r="GEH37" s="13"/>
      <c r="GEI37" s="13"/>
      <c r="GEJ37" s="13"/>
      <c r="GEK37" s="13"/>
      <c r="GEL37" s="13"/>
      <c r="GEM37" s="13"/>
      <c r="GEN37" s="13"/>
      <c r="GEO37" s="13"/>
      <c r="GEP37" s="13"/>
      <c r="GEQ37" s="13"/>
      <c r="GER37" s="13"/>
      <c r="GES37" s="13"/>
      <c r="GET37" s="13"/>
      <c r="GEU37" s="13"/>
      <c r="GEV37" s="13"/>
      <c r="GEW37" s="13"/>
      <c r="GEX37" s="13"/>
      <c r="GEY37" s="13"/>
      <c r="GEZ37" s="13"/>
      <c r="GFA37" s="13"/>
      <c r="GFB37" s="13"/>
      <c r="GFC37" s="13"/>
      <c r="GFD37" s="13"/>
      <c r="GFE37" s="13"/>
      <c r="GFF37" s="13"/>
      <c r="GFG37" s="13"/>
      <c r="GFH37" s="13"/>
      <c r="GFI37" s="13"/>
      <c r="GFJ37" s="13"/>
      <c r="GFK37" s="13"/>
      <c r="GFL37" s="13"/>
      <c r="GFM37" s="13"/>
      <c r="GFN37" s="13"/>
      <c r="GFO37" s="13"/>
      <c r="GFP37" s="13"/>
      <c r="GFQ37" s="13"/>
      <c r="GFR37" s="13"/>
      <c r="GFS37" s="13"/>
      <c r="GFT37" s="13"/>
      <c r="GFU37" s="13"/>
      <c r="GFV37" s="13"/>
      <c r="GFW37" s="13"/>
      <c r="GFX37" s="13"/>
      <c r="GFY37" s="13"/>
      <c r="GFZ37" s="13"/>
      <c r="GGA37" s="13"/>
      <c r="GGB37" s="13"/>
      <c r="GGC37" s="13"/>
      <c r="GGD37" s="13"/>
      <c r="GGE37" s="13"/>
      <c r="GGF37" s="13"/>
      <c r="GGG37" s="13"/>
      <c r="GGH37" s="13"/>
      <c r="GGI37" s="13"/>
      <c r="GGJ37" s="13"/>
      <c r="GGK37" s="13"/>
      <c r="GGL37" s="13"/>
      <c r="GGM37" s="13"/>
      <c r="GGN37" s="13"/>
      <c r="GGO37" s="13"/>
      <c r="GGP37" s="13"/>
      <c r="GGQ37" s="13"/>
      <c r="GGR37" s="13"/>
      <c r="GGS37" s="13"/>
      <c r="GGT37" s="13"/>
      <c r="GGU37" s="13"/>
      <c r="GGV37" s="13"/>
      <c r="GGW37" s="13"/>
      <c r="GGX37" s="13"/>
      <c r="GGY37" s="13"/>
      <c r="GGZ37" s="13"/>
      <c r="GHA37" s="13"/>
      <c r="GHB37" s="13"/>
      <c r="GHC37" s="13"/>
      <c r="GHD37" s="13"/>
      <c r="GHE37" s="13"/>
      <c r="GHF37" s="13"/>
      <c r="GHG37" s="13"/>
      <c r="GHH37" s="13"/>
      <c r="GHI37" s="13"/>
      <c r="GHJ37" s="13"/>
      <c r="GHK37" s="13"/>
      <c r="GHL37" s="13"/>
      <c r="GHM37" s="13"/>
      <c r="GHN37" s="13"/>
      <c r="GHO37" s="13"/>
      <c r="GHP37" s="13"/>
      <c r="GHQ37" s="13"/>
      <c r="GHR37" s="13"/>
      <c r="GHS37" s="13"/>
      <c r="GHT37" s="13"/>
      <c r="GHU37" s="13"/>
      <c r="GHV37" s="13"/>
      <c r="GHW37" s="13"/>
      <c r="GHX37" s="13"/>
      <c r="GHY37" s="13"/>
      <c r="GHZ37" s="13"/>
      <c r="GIA37" s="13"/>
      <c r="GIB37" s="13"/>
      <c r="GIC37" s="13"/>
      <c r="GID37" s="13"/>
      <c r="GIE37" s="13"/>
      <c r="GIF37" s="13"/>
      <c r="GIG37" s="13"/>
      <c r="GIH37" s="13"/>
      <c r="GII37" s="13"/>
      <c r="GIJ37" s="13"/>
      <c r="GIK37" s="13"/>
      <c r="GIL37" s="13"/>
      <c r="GIM37" s="13"/>
      <c r="GIN37" s="13"/>
      <c r="GIO37" s="13"/>
      <c r="GIP37" s="13"/>
      <c r="GIQ37" s="13"/>
      <c r="GIR37" s="13"/>
      <c r="GIS37" s="13"/>
      <c r="GIT37" s="13"/>
      <c r="GIU37" s="13"/>
      <c r="GIV37" s="13"/>
      <c r="GIW37" s="13"/>
      <c r="GIX37" s="13"/>
      <c r="GIY37" s="13"/>
      <c r="GIZ37" s="13"/>
      <c r="GJA37" s="13"/>
      <c r="GJB37" s="13"/>
      <c r="GJC37" s="13"/>
      <c r="GJD37" s="13"/>
      <c r="GJE37" s="13"/>
      <c r="GJF37" s="13"/>
      <c r="GJG37" s="13"/>
      <c r="GJH37" s="13"/>
      <c r="GJI37" s="13"/>
      <c r="GJJ37" s="13"/>
      <c r="GJK37" s="13"/>
      <c r="GJL37" s="13"/>
      <c r="GJM37" s="13"/>
      <c r="GJN37" s="13"/>
      <c r="GJO37" s="13"/>
      <c r="GJP37" s="13"/>
      <c r="GJQ37" s="13"/>
      <c r="GJR37" s="13"/>
      <c r="GJS37" s="13"/>
      <c r="GJT37" s="13"/>
      <c r="GJU37" s="13"/>
      <c r="GJV37" s="13"/>
      <c r="GJW37" s="13"/>
      <c r="GJX37" s="13"/>
      <c r="GJY37" s="13"/>
      <c r="GJZ37" s="13"/>
      <c r="GKA37" s="13"/>
      <c r="GKB37" s="13"/>
      <c r="GKC37" s="13"/>
      <c r="GKD37" s="13"/>
      <c r="GKE37" s="13"/>
      <c r="GKF37" s="13"/>
      <c r="GKG37" s="13"/>
      <c r="GKH37" s="13"/>
      <c r="GKI37" s="13"/>
      <c r="GKJ37" s="13"/>
      <c r="GKK37" s="13"/>
      <c r="GKL37" s="13"/>
      <c r="GKM37" s="13"/>
      <c r="GKN37" s="13"/>
      <c r="GKO37" s="13"/>
      <c r="GKP37" s="13"/>
      <c r="GKQ37" s="13"/>
      <c r="GKR37" s="13"/>
      <c r="GKS37" s="13"/>
      <c r="GKT37" s="13"/>
      <c r="GKU37" s="13"/>
      <c r="GKV37" s="13"/>
      <c r="GKW37" s="13"/>
      <c r="GKX37" s="13"/>
      <c r="GKY37" s="13"/>
      <c r="GKZ37" s="13"/>
      <c r="GLA37" s="13"/>
      <c r="GLB37" s="13"/>
      <c r="GLC37" s="13"/>
      <c r="GLD37" s="13"/>
      <c r="GLE37" s="13"/>
      <c r="GLF37" s="13"/>
      <c r="GLG37" s="13"/>
      <c r="GLH37" s="13"/>
      <c r="GLI37" s="13"/>
      <c r="GLJ37" s="13"/>
      <c r="GLK37" s="13"/>
      <c r="GLL37" s="13"/>
      <c r="GLM37" s="13"/>
      <c r="GLN37" s="13"/>
      <c r="GLO37" s="13"/>
      <c r="GLP37" s="13"/>
      <c r="GLQ37" s="13"/>
      <c r="GLR37" s="13"/>
      <c r="GLS37" s="13"/>
      <c r="GLT37" s="13"/>
      <c r="GLU37" s="13"/>
      <c r="GLV37" s="13"/>
      <c r="GLW37" s="13"/>
      <c r="GLX37" s="13"/>
      <c r="GLY37" s="13"/>
      <c r="GLZ37" s="13"/>
      <c r="GMA37" s="13"/>
      <c r="GMB37" s="13"/>
      <c r="GMC37" s="13"/>
      <c r="GMD37" s="13"/>
      <c r="GME37" s="13"/>
      <c r="GMF37" s="13"/>
      <c r="GMG37" s="13"/>
      <c r="GMH37" s="13"/>
      <c r="GMI37" s="13"/>
      <c r="GMJ37" s="13"/>
      <c r="GMK37" s="13"/>
      <c r="GML37" s="13"/>
      <c r="GMM37" s="13"/>
      <c r="GMN37" s="13"/>
      <c r="GMO37" s="13"/>
      <c r="GMP37" s="13"/>
      <c r="GMQ37" s="13"/>
      <c r="GMR37" s="13"/>
      <c r="GMS37" s="13"/>
      <c r="GMT37" s="13"/>
      <c r="GMU37" s="13"/>
      <c r="GMV37" s="13"/>
      <c r="GMW37" s="13"/>
      <c r="GMX37" s="13"/>
      <c r="GMY37" s="13"/>
      <c r="GMZ37" s="13"/>
      <c r="GNA37" s="13"/>
      <c r="GNB37" s="13"/>
      <c r="GNC37" s="13"/>
      <c r="GND37" s="13"/>
      <c r="GNE37" s="13"/>
      <c r="GNF37" s="13"/>
      <c r="GNG37" s="13"/>
      <c r="GNH37" s="13"/>
      <c r="GNI37" s="13"/>
      <c r="GNJ37" s="13"/>
      <c r="GNK37" s="13"/>
      <c r="GNL37" s="13"/>
      <c r="GNM37" s="13"/>
      <c r="GNN37" s="13"/>
      <c r="GNO37" s="13"/>
      <c r="GNP37" s="13"/>
      <c r="GNQ37" s="13"/>
      <c r="GNR37" s="13"/>
      <c r="GNS37" s="13"/>
      <c r="GNT37" s="13"/>
      <c r="GNU37" s="13"/>
      <c r="GNV37" s="13"/>
      <c r="GNW37" s="13"/>
      <c r="GNX37" s="13"/>
      <c r="GNY37" s="13"/>
      <c r="GNZ37" s="13"/>
      <c r="GOA37" s="13"/>
      <c r="GOB37" s="13"/>
      <c r="GOC37" s="13"/>
      <c r="GOD37" s="13"/>
      <c r="GOE37" s="13"/>
      <c r="GOF37" s="13"/>
      <c r="GOG37" s="13"/>
      <c r="GOH37" s="13"/>
      <c r="GOI37" s="13"/>
      <c r="GOJ37" s="13"/>
      <c r="GOK37" s="13"/>
      <c r="GOL37" s="13"/>
      <c r="GOM37" s="13"/>
      <c r="GON37" s="13"/>
      <c r="GOO37" s="13"/>
      <c r="GOP37" s="13"/>
      <c r="GOQ37" s="13"/>
      <c r="GOR37" s="13"/>
      <c r="GOS37" s="13"/>
      <c r="GOT37" s="13"/>
      <c r="GOU37" s="13"/>
      <c r="GOV37" s="13"/>
      <c r="GOW37" s="13"/>
      <c r="GOX37" s="13"/>
      <c r="GOY37" s="13"/>
      <c r="GOZ37" s="13"/>
      <c r="GPA37" s="13"/>
      <c r="GPB37" s="13"/>
      <c r="GPC37" s="13"/>
      <c r="GPD37" s="13"/>
      <c r="GPE37" s="13"/>
      <c r="GPF37" s="13"/>
      <c r="GPG37" s="13"/>
      <c r="GPH37" s="13"/>
      <c r="GPI37" s="13"/>
      <c r="GPJ37" s="13"/>
      <c r="GPK37" s="13"/>
      <c r="GPL37" s="13"/>
      <c r="GPM37" s="13"/>
      <c r="GPN37" s="13"/>
      <c r="GPO37" s="13"/>
      <c r="GPP37" s="13"/>
      <c r="GPQ37" s="13"/>
      <c r="GPR37" s="13"/>
      <c r="GPS37" s="13"/>
      <c r="GPT37" s="13"/>
      <c r="GPU37" s="13"/>
      <c r="GPV37" s="13"/>
      <c r="GPW37" s="13"/>
      <c r="GPX37" s="13"/>
      <c r="GPY37" s="13"/>
      <c r="GPZ37" s="13"/>
      <c r="GQA37" s="13"/>
      <c r="GQB37" s="13"/>
      <c r="GQC37" s="13"/>
      <c r="GQD37" s="13"/>
      <c r="GQE37" s="13"/>
      <c r="GQF37" s="13"/>
      <c r="GQG37" s="13"/>
      <c r="GQH37" s="13"/>
      <c r="GQI37" s="13"/>
      <c r="GQJ37" s="13"/>
      <c r="GQK37" s="13"/>
      <c r="GQL37" s="13"/>
      <c r="GQM37" s="13"/>
      <c r="GQN37" s="13"/>
      <c r="GQO37" s="13"/>
      <c r="GQP37" s="13"/>
      <c r="GQQ37" s="13"/>
      <c r="GQR37" s="13"/>
      <c r="GQS37" s="13"/>
      <c r="GQT37" s="13"/>
      <c r="GQU37" s="13"/>
      <c r="GQV37" s="13"/>
      <c r="GQW37" s="13"/>
      <c r="GQX37" s="13"/>
      <c r="GQY37" s="13"/>
      <c r="GQZ37" s="13"/>
      <c r="GRA37" s="13"/>
      <c r="GRB37" s="13"/>
      <c r="GRC37" s="13"/>
      <c r="GRD37" s="13"/>
      <c r="GRE37" s="13"/>
      <c r="GRF37" s="13"/>
      <c r="GRG37" s="13"/>
      <c r="GRH37" s="13"/>
      <c r="GRI37" s="13"/>
      <c r="GRJ37" s="13"/>
      <c r="GRK37" s="13"/>
      <c r="GRL37" s="13"/>
      <c r="GRM37" s="13"/>
      <c r="GRN37" s="13"/>
      <c r="GRO37" s="13"/>
      <c r="GRP37" s="13"/>
      <c r="GRQ37" s="13"/>
      <c r="GRR37" s="13"/>
      <c r="GRS37" s="13"/>
      <c r="GRT37" s="13"/>
      <c r="GRU37" s="13"/>
      <c r="GRV37" s="13"/>
      <c r="GRW37" s="13"/>
      <c r="GRX37" s="13"/>
      <c r="GRY37" s="13"/>
      <c r="GRZ37" s="13"/>
      <c r="GSA37" s="13"/>
      <c r="GSB37" s="13"/>
      <c r="GSC37" s="13"/>
      <c r="GSD37" s="13"/>
      <c r="GSE37" s="13"/>
      <c r="GSF37" s="13"/>
      <c r="GSG37" s="13"/>
      <c r="GSH37" s="13"/>
      <c r="GSI37" s="13"/>
      <c r="GSJ37" s="13"/>
      <c r="GSK37" s="13"/>
      <c r="GSL37" s="13"/>
      <c r="GSM37" s="13"/>
      <c r="GSN37" s="13"/>
      <c r="GSO37" s="13"/>
      <c r="GSP37" s="13"/>
      <c r="GSQ37" s="13"/>
      <c r="GSR37" s="13"/>
      <c r="GSS37" s="13"/>
      <c r="GST37" s="13"/>
      <c r="GSU37" s="13"/>
      <c r="GSV37" s="13"/>
      <c r="GSW37" s="13"/>
      <c r="GSX37" s="13"/>
      <c r="GSY37" s="13"/>
      <c r="GSZ37" s="13"/>
      <c r="GTA37" s="13"/>
      <c r="GTB37" s="13"/>
      <c r="GTC37" s="13"/>
      <c r="GTD37" s="13"/>
      <c r="GTE37" s="13"/>
      <c r="GTF37" s="13"/>
      <c r="GTG37" s="13"/>
      <c r="GTH37" s="13"/>
      <c r="GTI37" s="13"/>
      <c r="GTJ37" s="13"/>
      <c r="GTK37" s="13"/>
      <c r="GTL37" s="13"/>
      <c r="GTM37" s="13"/>
      <c r="GTN37" s="13"/>
      <c r="GTO37" s="13"/>
      <c r="GTP37" s="13"/>
      <c r="GTQ37" s="13"/>
      <c r="GTR37" s="13"/>
      <c r="GTS37" s="13"/>
      <c r="GTT37" s="13"/>
      <c r="GTU37" s="13"/>
      <c r="GTV37" s="13"/>
      <c r="GTW37" s="13"/>
      <c r="GTX37" s="13"/>
      <c r="GTY37" s="13"/>
      <c r="GTZ37" s="13"/>
      <c r="GUA37" s="13"/>
      <c r="GUB37" s="13"/>
      <c r="GUC37" s="13"/>
      <c r="GUD37" s="13"/>
      <c r="GUE37" s="13"/>
      <c r="GUF37" s="13"/>
      <c r="GUG37" s="13"/>
      <c r="GUH37" s="13"/>
      <c r="GUI37" s="13"/>
      <c r="GUJ37" s="13"/>
      <c r="GUK37" s="13"/>
      <c r="GUL37" s="13"/>
      <c r="GUM37" s="13"/>
      <c r="GUN37" s="13"/>
      <c r="GUO37" s="13"/>
      <c r="GUP37" s="13"/>
      <c r="GUQ37" s="13"/>
      <c r="GUR37" s="13"/>
      <c r="GUS37" s="13"/>
      <c r="GUT37" s="13"/>
      <c r="GUU37" s="13"/>
      <c r="GUV37" s="13"/>
      <c r="GUW37" s="13"/>
      <c r="GUX37" s="13"/>
      <c r="GUY37" s="13"/>
      <c r="GUZ37" s="13"/>
      <c r="GVA37" s="13"/>
      <c r="GVB37" s="13"/>
      <c r="GVC37" s="13"/>
      <c r="GVD37" s="13"/>
      <c r="GVE37" s="13"/>
      <c r="GVF37" s="13"/>
      <c r="GVG37" s="13"/>
      <c r="GVH37" s="13"/>
      <c r="GVI37" s="13"/>
      <c r="GVJ37" s="13"/>
      <c r="GVK37" s="13"/>
      <c r="GVL37" s="13"/>
      <c r="GVM37" s="13"/>
      <c r="GVN37" s="13"/>
      <c r="GVO37" s="13"/>
      <c r="GVP37" s="13"/>
      <c r="GVQ37" s="13"/>
      <c r="GVR37" s="13"/>
      <c r="GVS37" s="13"/>
      <c r="GVT37" s="13"/>
      <c r="GVU37" s="13"/>
      <c r="GVV37" s="13"/>
      <c r="GVW37" s="13"/>
      <c r="GVX37" s="13"/>
      <c r="GVY37" s="13"/>
      <c r="GVZ37" s="13"/>
      <c r="GWA37" s="13"/>
      <c r="GWB37" s="13"/>
      <c r="GWC37" s="13"/>
      <c r="GWD37" s="13"/>
      <c r="GWE37" s="13"/>
      <c r="GWF37" s="13"/>
      <c r="GWG37" s="13"/>
      <c r="GWH37" s="13"/>
      <c r="GWI37" s="13"/>
      <c r="GWJ37" s="13"/>
      <c r="GWK37" s="13"/>
      <c r="GWL37" s="13"/>
      <c r="GWM37" s="13"/>
      <c r="GWN37" s="13"/>
      <c r="GWO37" s="13"/>
      <c r="GWP37" s="13"/>
      <c r="GWQ37" s="13"/>
      <c r="GWR37" s="13"/>
      <c r="GWS37" s="13"/>
      <c r="GWT37" s="13"/>
      <c r="GWU37" s="13"/>
      <c r="GWV37" s="13"/>
      <c r="GWW37" s="13"/>
      <c r="GWX37" s="13"/>
      <c r="GWY37" s="13"/>
      <c r="GWZ37" s="13"/>
      <c r="GXA37" s="13"/>
      <c r="GXB37" s="13"/>
      <c r="GXC37" s="13"/>
      <c r="GXD37" s="13"/>
      <c r="GXE37" s="13"/>
      <c r="GXF37" s="13"/>
      <c r="GXG37" s="13"/>
      <c r="GXH37" s="13"/>
      <c r="GXI37" s="13"/>
      <c r="GXJ37" s="13"/>
      <c r="GXK37" s="13"/>
      <c r="GXL37" s="13"/>
      <c r="GXM37" s="13"/>
      <c r="GXN37" s="13"/>
      <c r="GXO37" s="13"/>
      <c r="GXP37" s="13"/>
      <c r="GXQ37" s="13"/>
      <c r="GXR37" s="13"/>
      <c r="GXS37" s="13"/>
      <c r="GXT37" s="13"/>
      <c r="GXU37" s="13"/>
      <c r="GXV37" s="13"/>
      <c r="GXW37" s="13"/>
      <c r="GXX37" s="13"/>
      <c r="GXY37" s="13"/>
      <c r="GXZ37" s="13"/>
      <c r="GYA37" s="13"/>
      <c r="GYB37" s="13"/>
      <c r="GYC37" s="13"/>
      <c r="GYD37" s="13"/>
      <c r="GYE37" s="13"/>
      <c r="GYF37" s="13"/>
      <c r="GYG37" s="13"/>
      <c r="GYH37" s="13"/>
      <c r="GYI37" s="13"/>
      <c r="GYJ37" s="13"/>
      <c r="GYK37" s="13"/>
      <c r="GYL37" s="13"/>
      <c r="GYM37" s="13"/>
      <c r="GYN37" s="13"/>
      <c r="GYO37" s="13"/>
      <c r="GYP37" s="13"/>
      <c r="GYQ37" s="13"/>
      <c r="GYR37" s="13"/>
      <c r="GYS37" s="13"/>
      <c r="GYT37" s="13"/>
      <c r="GYU37" s="13"/>
      <c r="GYV37" s="13"/>
      <c r="GYW37" s="13"/>
      <c r="GYX37" s="13"/>
      <c r="GYY37" s="13"/>
      <c r="GYZ37" s="13"/>
      <c r="GZA37" s="13"/>
      <c r="GZB37" s="13"/>
      <c r="GZC37" s="13"/>
      <c r="GZD37" s="13"/>
      <c r="GZE37" s="13"/>
      <c r="GZF37" s="13"/>
      <c r="GZG37" s="13"/>
      <c r="GZH37" s="13"/>
      <c r="GZI37" s="13"/>
      <c r="GZJ37" s="13"/>
      <c r="GZK37" s="13"/>
      <c r="GZL37" s="13"/>
      <c r="GZM37" s="13"/>
      <c r="GZN37" s="13"/>
      <c r="GZO37" s="13"/>
      <c r="GZP37" s="13"/>
      <c r="GZQ37" s="13"/>
      <c r="GZR37" s="13"/>
      <c r="GZS37" s="13"/>
      <c r="GZT37" s="13"/>
      <c r="GZU37" s="13"/>
      <c r="GZV37" s="13"/>
      <c r="GZW37" s="13"/>
      <c r="GZX37" s="13"/>
      <c r="GZY37" s="13"/>
      <c r="GZZ37" s="13"/>
      <c r="HAA37" s="13"/>
      <c r="HAB37" s="13"/>
      <c r="HAC37" s="13"/>
      <c r="HAD37" s="13"/>
      <c r="HAE37" s="13"/>
      <c r="HAF37" s="13"/>
      <c r="HAG37" s="13"/>
      <c r="HAH37" s="13"/>
      <c r="HAI37" s="13"/>
      <c r="HAJ37" s="13"/>
      <c r="HAK37" s="13"/>
      <c r="HAL37" s="13"/>
      <c r="HAM37" s="13"/>
      <c r="HAN37" s="13"/>
      <c r="HAO37" s="13"/>
      <c r="HAP37" s="13"/>
      <c r="HAQ37" s="13"/>
      <c r="HAR37" s="13"/>
      <c r="HAS37" s="13"/>
      <c r="HAT37" s="13"/>
      <c r="HAU37" s="13"/>
      <c r="HAV37" s="13"/>
      <c r="HAW37" s="13"/>
      <c r="HAX37" s="13"/>
      <c r="HAY37" s="13"/>
      <c r="HAZ37" s="13"/>
      <c r="HBA37" s="13"/>
      <c r="HBB37" s="13"/>
      <c r="HBC37" s="13"/>
      <c r="HBD37" s="13"/>
      <c r="HBE37" s="13"/>
      <c r="HBF37" s="13"/>
      <c r="HBG37" s="13"/>
      <c r="HBH37" s="13"/>
      <c r="HBI37" s="13"/>
      <c r="HBJ37" s="13"/>
      <c r="HBK37" s="13"/>
      <c r="HBL37" s="13"/>
      <c r="HBM37" s="13"/>
      <c r="HBN37" s="13"/>
      <c r="HBO37" s="13"/>
      <c r="HBP37" s="13"/>
      <c r="HBQ37" s="13"/>
      <c r="HBR37" s="13"/>
      <c r="HBS37" s="13"/>
      <c r="HBT37" s="13"/>
      <c r="HBU37" s="13"/>
      <c r="HBV37" s="13"/>
      <c r="HBW37" s="13"/>
      <c r="HBX37" s="13"/>
      <c r="HBY37" s="13"/>
      <c r="HBZ37" s="13"/>
      <c r="HCA37" s="13"/>
      <c r="HCB37" s="13"/>
      <c r="HCC37" s="13"/>
      <c r="HCD37" s="13"/>
      <c r="HCE37" s="13"/>
      <c r="HCF37" s="13"/>
      <c r="HCG37" s="13"/>
      <c r="HCH37" s="13"/>
      <c r="HCI37" s="13"/>
      <c r="HCJ37" s="13"/>
      <c r="HCK37" s="13"/>
      <c r="HCL37" s="13"/>
      <c r="HCM37" s="13"/>
      <c r="HCN37" s="13"/>
      <c r="HCO37" s="13"/>
      <c r="HCP37" s="13"/>
      <c r="HCQ37" s="13"/>
      <c r="HCR37" s="13"/>
      <c r="HCS37" s="13"/>
      <c r="HCT37" s="13"/>
      <c r="HCU37" s="13"/>
      <c r="HCV37" s="13"/>
      <c r="HCW37" s="13"/>
      <c r="HCX37" s="13"/>
      <c r="HCY37" s="13"/>
      <c r="HCZ37" s="13"/>
      <c r="HDA37" s="13"/>
      <c r="HDB37" s="13"/>
      <c r="HDC37" s="13"/>
      <c r="HDD37" s="13"/>
      <c r="HDE37" s="13"/>
      <c r="HDF37" s="13"/>
      <c r="HDG37" s="13"/>
      <c r="HDH37" s="13"/>
      <c r="HDI37" s="13"/>
      <c r="HDJ37" s="13"/>
      <c r="HDK37" s="13"/>
      <c r="HDL37" s="13"/>
      <c r="HDM37" s="13"/>
      <c r="HDN37" s="13"/>
      <c r="HDO37" s="13"/>
      <c r="HDP37" s="13"/>
      <c r="HDQ37" s="13"/>
      <c r="HDR37" s="13"/>
      <c r="HDS37" s="13"/>
      <c r="HDT37" s="13"/>
      <c r="HDU37" s="13"/>
      <c r="HDV37" s="13"/>
      <c r="HDW37" s="13"/>
      <c r="HDX37" s="13"/>
      <c r="HDY37" s="13"/>
      <c r="HDZ37" s="13"/>
      <c r="HEA37" s="13"/>
      <c r="HEB37" s="13"/>
      <c r="HEC37" s="13"/>
      <c r="HED37" s="13"/>
      <c r="HEE37" s="13"/>
      <c r="HEF37" s="13"/>
      <c r="HEG37" s="13"/>
      <c r="HEH37" s="13"/>
      <c r="HEI37" s="13"/>
      <c r="HEJ37" s="13"/>
      <c r="HEK37" s="13"/>
      <c r="HEL37" s="13"/>
      <c r="HEM37" s="13"/>
      <c r="HEN37" s="13"/>
      <c r="HEO37" s="13"/>
      <c r="HEP37" s="13"/>
      <c r="HEQ37" s="13"/>
      <c r="HER37" s="13"/>
      <c r="HES37" s="13"/>
      <c r="HET37" s="13"/>
      <c r="HEU37" s="13"/>
      <c r="HEV37" s="13"/>
      <c r="HEW37" s="13"/>
      <c r="HEX37" s="13"/>
      <c r="HEY37" s="13"/>
      <c r="HEZ37" s="13"/>
      <c r="HFA37" s="13"/>
      <c r="HFB37" s="13"/>
      <c r="HFC37" s="13"/>
      <c r="HFD37" s="13"/>
      <c r="HFE37" s="13"/>
      <c r="HFF37" s="13"/>
      <c r="HFG37" s="13"/>
      <c r="HFH37" s="13"/>
      <c r="HFI37" s="13"/>
      <c r="HFJ37" s="13"/>
      <c r="HFK37" s="13"/>
      <c r="HFL37" s="13"/>
      <c r="HFM37" s="13"/>
      <c r="HFN37" s="13"/>
      <c r="HFO37" s="13"/>
      <c r="HFP37" s="13"/>
      <c r="HFQ37" s="13"/>
      <c r="HFR37" s="13"/>
      <c r="HFS37" s="13"/>
      <c r="HFT37" s="13"/>
      <c r="HFU37" s="13"/>
      <c r="HFV37" s="13"/>
      <c r="HFW37" s="13"/>
      <c r="HFX37" s="13"/>
      <c r="HFY37" s="13"/>
      <c r="HFZ37" s="13"/>
      <c r="HGA37" s="13"/>
      <c r="HGB37" s="13"/>
      <c r="HGC37" s="13"/>
      <c r="HGD37" s="13"/>
      <c r="HGE37" s="13"/>
      <c r="HGF37" s="13"/>
      <c r="HGG37" s="13"/>
      <c r="HGH37" s="13"/>
      <c r="HGI37" s="13"/>
      <c r="HGJ37" s="13"/>
      <c r="HGK37" s="13"/>
      <c r="HGL37" s="13"/>
      <c r="HGM37" s="13"/>
      <c r="HGN37" s="13"/>
      <c r="HGO37" s="13"/>
      <c r="HGP37" s="13"/>
      <c r="HGQ37" s="13"/>
      <c r="HGR37" s="13"/>
      <c r="HGS37" s="13"/>
      <c r="HGT37" s="13"/>
      <c r="HGU37" s="13"/>
      <c r="HGV37" s="13"/>
      <c r="HGW37" s="13"/>
      <c r="HGX37" s="13"/>
      <c r="HGY37" s="13"/>
      <c r="HGZ37" s="13"/>
      <c r="HHA37" s="13"/>
      <c r="HHB37" s="13"/>
      <c r="HHC37" s="13"/>
      <c r="HHD37" s="13"/>
      <c r="HHE37" s="13"/>
      <c r="HHF37" s="13"/>
      <c r="HHG37" s="13"/>
      <c r="HHH37" s="13"/>
      <c r="HHI37" s="13"/>
      <c r="HHJ37" s="13"/>
      <c r="HHK37" s="13"/>
      <c r="HHL37" s="13"/>
      <c r="HHM37" s="13"/>
      <c r="HHN37" s="13"/>
      <c r="HHO37" s="13"/>
      <c r="HHP37" s="13"/>
      <c r="HHQ37" s="13"/>
      <c r="HHR37" s="13"/>
      <c r="HHS37" s="13"/>
      <c r="HHT37" s="13"/>
      <c r="HHU37" s="13"/>
      <c r="HHV37" s="13"/>
      <c r="HHW37" s="13"/>
      <c r="HHX37" s="13"/>
      <c r="HHY37" s="13"/>
      <c r="HHZ37" s="13"/>
      <c r="HIA37" s="13"/>
      <c r="HIB37" s="13"/>
      <c r="HIC37" s="13"/>
      <c r="HID37" s="13"/>
      <c r="HIE37" s="13"/>
      <c r="HIF37" s="13"/>
      <c r="HIG37" s="13"/>
      <c r="HIH37" s="13"/>
      <c r="HII37" s="13"/>
      <c r="HIJ37" s="13"/>
      <c r="HIK37" s="13"/>
      <c r="HIL37" s="13"/>
      <c r="HIM37" s="13"/>
      <c r="HIN37" s="13"/>
      <c r="HIO37" s="13"/>
      <c r="HIP37" s="13"/>
      <c r="HIQ37" s="13"/>
      <c r="HIR37" s="13"/>
      <c r="HIS37" s="13"/>
      <c r="HIT37" s="13"/>
      <c r="HIU37" s="13"/>
      <c r="HIV37" s="13"/>
      <c r="HIW37" s="13"/>
      <c r="HIX37" s="13"/>
      <c r="HIY37" s="13"/>
      <c r="HIZ37" s="13"/>
      <c r="HJA37" s="13"/>
      <c r="HJB37" s="13"/>
      <c r="HJC37" s="13"/>
      <c r="HJD37" s="13"/>
      <c r="HJE37" s="13"/>
      <c r="HJF37" s="13"/>
      <c r="HJG37" s="13"/>
      <c r="HJH37" s="13"/>
      <c r="HJI37" s="13"/>
      <c r="HJJ37" s="13"/>
      <c r="HJK37" s="13"/>
      <c r="HJL37" s="13"/>
      <c r="HJM37" s="13"/>
      <c r="HJN37" s="13"/>
      <c r="HJO37" s="13"/>
      <c r="HJP37" s="13"/>
      <c r="HJQ37" s="13"/>
      <c r="HJR37" s="13"/>
      <c r="HJS37" s="13"/>
      <c r="HJT37" s="13"/>
      <c r="HJU37" s="13"/>
      <c r="HJV37" s="13"/>
      <c r="HJW37" s="13"/>
      <c r="HJX37" s="13"/>
      <c r="HJY37" s="13"/>
      <c r="HJZ37" s="13"/>
      <c r="HKA37" s="13"/>
      <c r="HKB37" s="13"/>
      <c r="HKC37" s="13"/>
      <c r="HKD37" s="13"/>
      <c r="HKE37" s="13"/>
      <c r="HKF37" s="13"/>
      <c r="HKG37" s="13"/>
      <c r="HKH37" s="13"/>
      <c r="HKI37" s="13"/>
      <c r="HKJ37" s="13"/>
      <c r="HKK37" s="13"/>
      <c r="HKL37" s="13"/>
      <c r="HKM37" s="13"/>
      <c r="HKN37" s="13"/>
      <c r="HKO37" s="13"/>
      <c r="HKP37" s="13"/>
      <c r="HKQ37" s="13"/>
      <c r="HKR37" s="13"/>
      <c r="HKS37" s="13"/>
      <c r="HKT37" s="13"/>
      <c r="HKU37" s="13"/>
      <c r="HKV37" s="13"/>
      <c r="HKW37" s="13"/>
      <c r="HKX37" s="13"/>
      <c r="HKY37" s="13"/>
      <c r="HKZ37" s="13"/>
      <c r="HLA37" s="13"/>
      <c r="HLB37" s="13"/>
      <c r="HLC37" s="13"/>
      <c r="HLD37" s="13"/>
      <c r="HLE37" s="13"/>
      <c r="HLF37" s="13"/>
      <c r="HLG37" s="13"/>
      <c r="HLH37" s="13"/>
      <c r="HLI37" s="13"/>
      <c r="HLJ37" s="13"/>
      <c r="HLK37" s="13"/>
      <c r="HLL37" s="13"/>
      <c r="HLM37" s="13"/>
      <c r="HLN37" s="13"/>
      <c r="HLO37" s="13"/>
      <c r="HLP37" s="13"/>
      <c r="HLQ37" s="13"/>
      <c r="HLR37" s="13"/>
      <c r="HLS37" s="13"/>
      <c r="HLT37" s="13"/>
      <c r="HLU37" s="13"/>
      <c r="HLV37" s="13"/>
      <c r="HLW37" s="13"/>
      <c r="HLX37" s="13"/>
      <c r="HLY37" s="13"/>
      <c r="HLZ37" s="13"/>
      <c r="HMA37" s="13"/>
      <c r="HMB37" s="13"/>
      <c r="HMC37" s="13"/>
      <c r="HMD37" s="13"/>
      <c r="HME37" s="13"/>
      <c r="HMF37" s="13"/>
      <c r="HMG37" s="13"/>
      <c r="HMH37" s="13"/>
      <c r="HMI37" s="13"/>
      <c r="HMJ37" s="13"/>
      <c r="HMK37" s="13"/>
      <c r="HML37" s="13"/>
      <c r="HMM37" s="13"/>
      <c r="HMN37" s="13"/>
      <c r="HMO37" s="13"/>
      <c r="HMP37" s="13"/>
      <c r="HMQ37" s="13"/>
      <c r="HMR37" s="13"/>
      <c r="HMS37" s="13"/>
      <c r="HMT37" s="13"/>
      <c r="HMU37" s="13"/>
      <c r="HMV37" s="13"/>
      <c r="HMW37" s="13"/>
      <c r="HMX37" s="13"/>
      <c r="HMY37" s="13"/>
      <c r="HMZ37" s="13"/>
      <c r="HNA37" s="13"/>
      <c r="HNB37" s="13"/>
      <c r="HNC37" s="13"/>
      <c r="HND37" s="13"/>
      <c r="HNE37" s="13"/>
      <c r="HNF37" s="13"/>
      <c r="HNG37" s="13"/>
      <c r="HNH37" s="13"/>
      <c r="HNI37" s="13"/>
      <c r="HNJ37" s="13"/>
      <c r="HNK37" s="13"/>
      <c r="HNL37" s="13"/>
      <c r="HNM37" s="13"/>
      <c r="HNN37" s="13"/>
      <c r="HNO37" s="13"/>
      <c r="HNP37" s="13"/>
      <c r="HNQ37" s="13"/>
      <c r="HNR37" s="13"/>
      <c r="HNS37" s="13"/>
      <c r="HNT37" s="13"/>
      <c r="HNU37" s="13"/>
      <c r="HNV37" s="13"/>
      <c r="HNW37" s="13"/>
      <c r="HNX37" s="13"/>
      <c r="HNY37" s="13"/>
      <c r="HNZ37" s="13"/>
      <c r="HOA37" s="13"/>
      <c r="HOB37" s="13"/>
      <c r="HOC37" s="13"/>
      <c r="HOD37" s="13"/>
      <c r="HOE37" s="13"/>
      <c r="HOF37" s="13"/>
      <c r="HOG37" s="13"/>
      <c r="HOH37" s="13"/>
      <c r="HOI37" s="13"/>
      <c r="HOJ37" s="13"/>
      <c r="HOK37" s="13"/>
      <c r="HOL37" s="13"/>
      <c r="HOM37" s="13"/>
      <c r="HON37" s="13"/>
      <c r="HOO37" s="13"/>
      <c r="HOP37" s="13"/>
      <c r="HOQ37" s="13"/>
      <c r="HOR37" s="13"/>
      <c r="HOS37" s="13"/>
      <c r="HOT37" s="13"/>
      <c r="HOU37" s="13"/>
      <c r="HOV37" s="13"/>
      <c r="HOW37" s="13"/>
      <c r="HOX37" s="13"/>
      <c r="HOY37" s="13"/>
      <c r="HOZ37" s="13"/>
      <c r="HPA37" s="13"/>
      <c r="HPB37" s="13"/>
      <c r="HPC37" s="13"/>
      <c r="HPD37" s="13"/>
      <c r="HPE37" s="13"/>
      <c r="HPF37" s="13"/>
      <c r="HPG37" s="13"/>
      <c r="HPH37" s="13"/>
      <c r="HPI37" s="13"/>
      <c r="HPJ37" s="13"/>
      <c r="HPK37" s="13"/>
      <c r="HPL37" s="13"/>
      <c r="HPM37" s="13"/>
      <c r="HPN37" s="13"/>
      <c r="HPO37" s="13"/>
      <c r="HPP37" s="13"/>
      <c r="HPQ37" s="13"/>
      <c r="HPR37" s="13"/>
      <c r="HPS37" s="13"/>
      <c r="HPT37" s="13"/>
      <c r="HPU37" s="13"/>
      <c r="HPV37" s="13"/>
      <c r="HPW37" s="13"/>
      <c r="HPX37" s="13"/>
      <c r="HPY37" s="13"/>
      <c r="HPZ37" s="13"/>
      <c r="HQA37" s="13"/>
      <c r="HQB37" s="13"/>
      <c r="HQC37" s="13"/>
      <c r="HQD37" s="13"/>
      <c r="HQE37" s="13"/>
      <c r="HQF37" s="13"/>
      <c r="HQG37" s="13"/>
      <c r="HQH37" s="13"/>
      <c r="HQI37" s="13"/>
      <c r="HQJ37" s="13"/>
      <c r="HQK37" s="13"/>
      <c r="HQL37" s="13"/>
      <c r="HQM37" s="13"/>
      <c r="HQN37" s="13"/>
      <c r="HQO37" s="13"/>
      <c r="HQP37" s="13"/>
      <c r="HQQ37" s="13"/>
      <c r="HQR37" s="13"/>
      <c r="HQS37" s="13"/>
      <c r="HQT37" s="13"/>
      <c r="HQU37" s="13"/>
      <c r="HQV37" s="13"/>
      <c r="HQW37" s="13"/>
      <c r="HQX37" s="13"/>
      <c r="HQY37" s="13"/>
      <c r="HQZ37" s="13"/>
      <c r="HRA37" s="13"/>
      <c r="HRB37" s="13"/>
      <c r="HRC37" s="13"/>
      <c r="HRD37" s="13"/>
      <c r="HRE37" s="13"/>
      <c r="HRF37" s="13"/>
      <c r="HRG37" s="13"/>
      <c r="HRH37" s="13"/>
      <c r="HRI37" s="13"/>
      <c r="HRJ37" s="13"/>
      <c r="HRK37" s="13"/>
      <c r="HRL37" s="13"/>
      <c r="HRM37" s="13"/>
      <c r="HRN37" s="13"/>
      <c r="HRO37" s="13"/>
      <c r="HRP37" s="13"/>
      <c r="HRQ37" s="13"/>
      <c r="HRR37" s="13"/>
      <c r="HRS37" s="13"/>
      <c r="HRT37" s="13"/>
      <c r="HRU37" s="13"/>
      <c r="HRV37" s="13"/>
      <c r="HRW37" s="13"/>
      <c r="HRX37" s="13"/>
      <c r="HRY37" s="13"/>
      <c r="HRZ37" s="13"/>
      <c r="HSA37" s="13"/>
      <c r="HSB37" s="13"/>
      <c r="HSC37" s="13"/>
      <c r="HSD37" s="13"/>
      <c r="HSE37" s="13"/>
      <c r="HSF37" s="13"/>
      <c r="HSG37" s="13"/>
      <c r="HSH37" s="13"/>
      <c r="HSI37" s="13"/>
      <c r="HSJ37" s="13"/>
      <c r="HSK37" s="13"/>
      <c r="HSL37" s="13"/>
      <c r="HSM37" s="13"/>
      <c r="HSN37" s="13"/>
      <c r="HSO37" s="13"/>
      <c r="HSP37" s="13"/>
      <c r="HSQ37" s="13"/>
      <c r="HSR37" s="13"/>
      <c r="HSS37" s="13"/>
      <c r="HST37" s="13"/>
      <c r="HSU37" s="13"/>
      <c r="HSV37" s="13"/>
      <c r="HSW37" s="13"/>
      <c r="HSX37" s="13"/>
      <c r="HSY37" s="13"/>
      <c r="HSZ37" s="13"/>
      <c r="HTA37" s="13"/>
      <c r="HTB37" s="13"/>
      <c r="HTC37" s="13"/>
      <c r="HTD37" s="13"/>
      <c r="HTE37" s="13"/>
      <c r="HTF37" s="13"/>
      <c r="HTG37" s="13"/>
      <c r="HTH37" s="13"/>
      <c r="HTI37" s="13"/>
      <c r="HTJ37" s="13"/>
      <c r="HTK37" s="13"/>
      <c r="HTL37" s="13"/>
      <c r="HTM37" s="13"/>
      <c r="HTN37" s="13"/>
      <c r="HTO37" s="13"/>
      <c r="HTP37" s="13"/>
      <c r="HTQ37" s="13"/>
      <c r="HTR37" s="13"/>
      <c r="HTS37" s="13"/>
      <c r="HTT37" s="13"/>
      <c r="HTU37" s="13"/>
      <c r="HTV37" s="13"/>
      <c r="HTW37" s="13"/>
      <c r="HTX37" s="13"/>
      <c r="HTY37" s="13"/>
      <c r="HTZ37" s="13"/>
      <c r="HUA37" s="13"/>
      <c r="HUB37" s="13"/>
      <c r="HUC37" s="13"/>
      <c r="HUD37" s="13"/>
      <c r="HUE37" s="13"/>
      <c r="HUF37" s="13"/>
      <c r="HUG37" s="13"/>
      <c r="HUH37" s="13"/>
      <c r="HUI37" s="13"/>
      <c r="HUJ37" s="13"/>
      <c r="HUK37" s="13"/>
      <c r="HUL37" s="13"/>
      <c r="HUM37" s="13"/>
      <c r="HUN37" s="13"/>
      <c r="HUO37" s="13"/>
      <c r="HUP37" s="13"/>
      <c r="HUQ37" s="13"/>
      <c r="HUR37" s="13"/>
      <c r="HUS37" s="13"/>
      <c r="HUT37" s="13"/>
      <c r="HUU37" s="13"/>
      <c r="HUV37" s="13"/>
      <c r="HUW37" s="13"/>
      <c r="HUX37" s="13"/>
      <c r="HUY37" s="13"/>
      <c r="HUZ37" s="13"/>
      <c r="HVA37" s="13"/>
      <c r="HVB37" s="13"/>
      <c r="HVC37" s="13"/>
      <c r="HVD37" s="13"/>
      <c r="HVE37" s="13"/>
      <c r="HVF37" s="13"/>
      <c r="HVG37" s="13"/>
      <c r="HVH37" s="13"/>
      <c r="HVI37" s="13"/>
      <c r="HVJ37" s="13"/>
      <c r="HVK37" s="13"/>
      <c r="HVL37" s="13"/>
      <c r="HVM37" s="13"/>
      <c r="HVN37" s="13"/>
      <c r="HVO37" s="13"/>
      <c r="HVP37" s="13"/>
      <c r="HVQ37" s="13"/>
      <c r="HVR37" s="13"/>
      <c r="HVS37" s="13"/>
      <c r="HVT37" s="13"/>
      <c r="HVU37" s="13"/>
      <c r="HVV37" s="13"/>
      <c r="HVW37" s="13"/>
      <c r="HVX37" s="13"/>
      <c r="HVY37" s="13"/>
      <c r="HVZ37" s="13"/>
      <c r="HWA37" s="13"/>
      <c r="HWB37" s="13"/>
      <c r="HWC37" s="13"/>
      <c r="HWD37" s="13"/>
      <c r="HWE37" s="13"/>
      <c r="HWF37" s="13"/>
      <c r="HWG37" s="13"/>
      <c r="HWH37" s="13"/>
      <c r="HWI37" s="13"/>
      <c r="HWJ37" s="13"/>
      <c r="HWK37" s="13"/>
      <c r="HWL37" s="13"/>
      <c r="HWM37" s="13"/>
      <c r="HWN37" s="13"/>
      <c r="HWO37" s="13"/>
      <c r="HWP37" s="13"/>
      <c r="HWQ37" s="13"/>
      <c r="HWR37" s="13"/>
      <c r="HWS37" s="13"/>
      <c r="HWT37" s="13"/>
      <c r="HWU37" s="13"/>
      <c r="HWV37" s="13"/>
      <c r="HWW37" s="13"/>
      <c r="HWX37" s="13"/>
      <c r="HWY37" s="13"/>
      <c r="HWZ37" s="13"/>
      <c r="HXA37" s="13"/>
      <c r="HXB37" s="13"/>
      <c r="HXC37" s="13"/>
      <c r="HXD37" s="13"/>
      <c r="HXE37" s="13"/>
      <c r="HXF37" s="13"/>
      <c r="HXG37" s="13"/>
      <c r="HXH37" s="13"/>
      <c r="HXI37" s="13"/>
      <c r="HXJ37" s="13"/>
      <c r="HXK37" s="13"/>
      <c r="HXL37" s="13"/>
      <c r="HXM37" s="13"/>
      <c r="HXN37" s="13"/>
      <c r="HXO37" s="13"/>
      <c r="HXP37" s="13"/>
      <c r="HXQ37" s="13"/>
      <c r="HXR37" s="13"/>
      <c r="HXS37" s="13"/>
      <c r="HXT37" s="13"/>
      <c r="HXU37" s="13"/>
      <c r="HXV37" s="13"/>
      <c r="HXW37" s="13"/>
      <c r="HXX37" s="13"/>
      <c r="HXY37" s="13"/>
      <c r="HXZ37" s="13"/>
      <c r="HYA37" s="13"/>
      <c r="HYB37" s="13"/>
      <c r="HYC37" s="13"/>
      <c r="HYD37" s="13"/>
      <c r="HYE37" s="13"/>
      <c r="HYF37" s="13"/>
      <c r="HYG37" s="13"/>
      <c r="HYH37" s="13"/>
      <c r="HYI37" s="13"/>
      <c r="HYJ37" s="13"/>
      <c r="HYK37" s="13"/>
      <c r="HYL37" s="13"/>
      <c r="HYM37" s="13"/>
      <c r="HYN37" s="13"/>
      <c r="HYO37" s="13"/>
      <c r="HYP37" s="13"/>
      <c r="HYQ37" s="13"/>
      <c r="HYR37" s="13"/>
      <c r="HYS37" s="13"/>
      <c r="HYT37" s="13"/>
      <c r="HYU37" s="13"/>
      <c r="HYV37" s="13"/>
      <c r="HYW37" s="13"/>
      <c r="HYX37" s="13"/>
      <c r="HYY37" s="13"/>
      <c r="HYZ37" s="13"/>
      <c r="HZA37" s="13"/>
      <c r="HZB37" s="13"/>
      <c r="HZC37" s="13"/>
      <c r="HZD37" s="13"/>
      <c r="HZE37" s="13"/>
      <c r="HZF37" s="13"/>
      <c r="HZG37" s="13"/>
      <c r="HZH37" s="13"/>
      <c r="HZI37" s="13"/>
      <c r="HZJ37" s="13"/>
      <c r="HZK37" s="13"/>
      <c r="HZL37" s="13"/>
      <c r="HZM37" s="13"/>
      <c r="HZN37" s="13"/>
      <c r="HZO37" s="13"/>
      <c r="HZP37" s="13"/>
      <c r="HZQ37" s="13"/>
      <c r="HZR37" s="13"/>
      <c r="HZS37" s="13"/>
      <c r="HZT37" s="13"/>
      <c r="HZU37" s="13"/>
      <c r="HZV37" s="13"/>
      <c r="HZW37" s="13"/>
      <c r="HZX37" s="13"/>
      <c r="HZY37" s="13"/>
      <c r="HZZ37" s="13"/>
      <c r="IAA37" s="13"/>
      <c r="IAB37" s="13"/>
      <c r="IAC37" s="13"/>
      <c r="IAD37" s="13"/>
      <c r="IAE37" s="13"/>
      <c r="IAF37" s="13"/>
      <c r="IAG37" s="13"/>
      <c r="IAH37" s="13"/>
      <c r="IAI37" s="13"/>
      <c r="IAJ37" s="13"/>
      <c r="IAK37" s="13"/>
      <c r="IAL37" s="13"/>
      <c r="IAM37" s="13"/>
      <c r="IAN37" s="13"/>
      <c r="IAO37" s="13"/>
      <c r="IAP37" s="13"/>
      <c r="IAQ37" s="13"/>
      <c r="IAR37" s="13"/>
      <c r="IAS37" s="13"/>
      <c r="IAT37" s="13"/>
      <c r="IAU37" s="13"/>
      <c r="IAV37" s="13"/>
      <c r="IAW37" s="13"/>
      <c r="IAX37" s="13"/>
      <c r="IAY37" s="13"/>
      <c r="IAZ37" s="13"/>
      <c r="IBA37" s="13"/>
      <c r="IBB37" s="13"/>
      <c r="IBC37" s="13"/>
      <c r="IBD37" s="13"/>
      <c r="IBE37" s="13"/>
      <c r="IBF37" s="13"/>
      <c r="IBG37" s="13"/>
      <c r="IBH37" s="13"/>
      <c r="IBI37" s="13"/>
      <c r="IBJ37" s="13"/>
      <c r="IBK37" s="13"/>
      <c r="IBL37" s="13"/>
      <c r="IBM37" s="13"/>
      <c r="IBN37" s="13"/>
      <c r="IBO37" s="13"/>
      <c r="IBP37" s="13"/>
      <c r="IBQ37" s="13"/>
      <c r="IBR37" s="13"/>
      <c r="IBS37" s="13"/>
      <c r="IBT37" s="13"/>
      <c r="IBU37" s="13"/>
      <c r="IBV37" s="13"/>
      <c r="IBW37" s="13"/>
      <c r="IBX37" s="13"/>
      <c r="IBY37" s="13"/>
      <c r="IBZ37" s="13"/>
      <c r="ICA37" s="13"/>
      <c r="ICB37" s="13"/>
      <c r="ICC37" s="13"/>
      <c r="ICD37" s="13"/>
      <c r="ICE37" s="13"/>
      <c r="ICF37" s="13"/>
      <c r="ICG37" s="13"/>
      <c r="ICH37" s="13"/>
      <c r="ICI37" s="13"/>
      <c r="ICJ37" s="13"/>
      <c r="ICK37" s="13"/>
      <c r="ICL37" s="13"/>
      <c r="ICM37" s="13"/>
      <c r="ICN37" s="13"/>
      <c r="ICO37" s="13"/>
      <c r="ICP37" s="13"/>
      <c r="ICQ37" s="13"/>
      <c r="ICR37" s="13"/>
      <c r="ICS37" s="13"/>
      <c r="ICT37" s="13"/>
      <c r="ICU37" s="13"/>
      <c r="ICV37" s="13"/>
      <c r="ICW37" s="13"/>
      <c r="ICX37" s="13"/>
      <c r="ICY37" s="13"/>
      <c r="ICZ37" s="13"/>
      <c r="IDA37" s="13"/>
      <c r="IDB37" s="13"/>
      <c r="IDC37" s="13"/>
      <c r="IDD37" s="13"/>
      <c r="IDE37" s="13"/>
      <c r="IDF37" s="13"/>
      <c r="IDG37" s="13"/>
      <c r="IDH37" s="13"/>
      <c r="IDI37" s="13"/>
      <c r="IDJ37" s="13"/>
      <c r="IDK37" s="13"/>
      <c r="IDL37" s="13"/>
      <c r="IDM37" s="13"/>
      <c r="IDN37" s="13"/>
      <c r="IDO37" s="13"/>
      <c r="IDP37" s="13"/>
      <c r="IDQ37" s="13"/>
      <c r="IDR37" s="13"/>
      <c r="IDS37" s="13"/>
      <c r="IDT37" s="13"/>
      <c r="IDU37" s="13"/>
      <c r="IDV37" s="13"/>
      <c r="IDW37" s="13"/>
      <c r="IDX37" s="13"/>
      <c r="IDY37" s="13"/>
      <c r="IDZ37" s="13"/>
      <c r="IEA37" s="13"/>
      <c r="IEB37" s="13"/>
      <c r="IEC37" s="13"/>
      <c r="IED37" s="13"/>
      <c r="IEE37" s="13"/>
      <c r="IEF37" s="13"/>
      <c r="IEG37" s="13"/>
      <c r="IEH37" s="13"/>
      <c r="IEI37" s="13"/>
      <c r="IEJ37" s="13"/>
      <c r="IEK37" s="13"/>
      <c r="IEL37" s="13"/>
      <c r="IEM37" s="13"/>
      <c r="IEN37" s="13"/>
      <c r="IEO37" s="13"/>
      <c r="IEP37" s="13"/>
      <c r="IEQ37" s="13"/>
      <c r="IER37" s="13"/>
      <c r="IES37" s="13"/>
      <c r="IET37" s="13"/>
      <c r="IEU37" s="13"/>
      <c r="IEV37" s="13"/>
      <c r="IEW37" s="13"/>
      <c r="IEX37" s="13"/>
      <c r="IEY37" s="13"/>
      <c r="IEZ37" s="13"/>
      <c r="IFA37" s="13"/>
      <c r="IFB37" s="13"/>
      <c r="IFC37" s="13"/>
      <c r="IFD37" s="13"/>
      <c r="IFE37" s="13"/>
      <c r="IFF37" s="13"/>
      <c r="IFG37" s="13"/>
      <c r="IFH37" s="13"/>
      <c r="IFI37" s="13"/>
      <c r="IFJ37" s="13"/>
      <c r="IFK37" s="13"/>
      <c r="IFL37" s="13"/>
      <c r="IFM37" s="13"/>
      <c r="IFN37" s="13"/>
      <c r="IFO37" s="13"/>
      <c r="IFP37" s="13"/>
      <c r="IFQ37" s="13"/>
      <c r="IFR37" s="13"/>
      <c r="IFS37" s="13"/>
      <c r="IFT37" s="13"/>
      <c r="IFU37" s="13"/>
      <c r="IFV37" s="13"/>
      <c r="IFW37" s="13"/>
      <c r="IFX37" s="13"/>
      <c r="IFY37" s="13"/>
      <c r="IFZ37" s="13"/>
      <c r="IGA37" s="13"/>
      <c r="IGB37" s="13"/>
      <c r="IGC37" s="13"/>
      <c r="IGD37" s="13"/>
      <c r="IGE37" s="13"/>
      <c r="IGF37" s="13"/>
      <c r="IGG37" s="13"/>
      <c r="IGH37" s="13"/>
      <c r="IGI37" s="13"/>
      <c r="IGJ37" s="13"/>
      <c r="IGK37" s="13"/>
      <c r="IGL37" s="13"/>
      <c r="IGM37" s="13"/>
      <c r="IGN37" s="13"/>
      <c r="IGO37" s="13"/>
      <c r="IGP37" s="13"/>
      <c r="IGQ37" s="13"/>
      <c r="IGR37" s="13"/>
      <c r="IGS37" s="13"/>
      <c r="IGT37" s="13"/>
      <c r="IGU37" s="13"/>
      <c r="IGV37" s="13"/>
      <c r="IGW37" s="13"/>
      <c r="IGX37" s="13"/>
      <c r="IGY37" s="13"/>
      <c r="IGZ37" s="13"/>
      <c r="IHA37" s="13"/>
      <c r="IHB37" s="13"/>
      <c r="IHC37" s="13"/>
      <c r="IHD37" s="13"/>
      <c r="IHE37" s="13"/>
      <c r="IHF37" s="13"/>
      <c r="IHG37" s="13"/>
      <c r="IHH37" s="13"/>
      <c r="IHI37" s="13"/>
      <c r="IHJ37" s="13"/>
      <c r="IHK37" s="13"/>
      <c r="IHL37" s="13"/>
      <c r="IHM37" s="13"/>
      <c r="IHN37" s="13"/>
      <c r="IHO37" s="13"/>
      <c r="IHP37" s="13"/>
      <c r="IHQ37" s="13"/>
      <c r="IHR37" s="13"/>
      <c r="IHS37" s="13"/>
      <c r="IHT37" s="13"/>
      <c r="IHU37" s="13"/>
      <c r="IHV37" s="13"/>
      <c r="IHW37" s="13"/>
      <c r="IHX37" s="13"/>
      <c r="IHY37" s="13"/>
      <c r="IHZ37" s="13"/>
      <c r="IIA37" s="13"/>
      <c r="IIB37" s="13"/>
      <c r="IIC37" s="13"/>
      <c r="IID37" s="13"/>
      <c r="IIE37" s="13"/>
      <c r="IIF37" s="13"/>
      <c r="IIG37" s="13"/>
      <c r="IIH37" s="13"/>
      <c r="III37" s="13"/>
      <c r="IIJ37" s="13"/>
      <c r="IIK37" s="13"/>
      <c r="IIL37" s="13"/>
      <c r="IIM37" s="13"/>
      <c r="IIN37" s="13"/>
      <c r="IIO37" s="13"/>
      <c r="IIP37" s="13"/>
      <c r="IIQ37" s="13"/>
      <c r="IIR37" s="13"/>
      <c r="IIS37" s="13"/>
      <c r="IIT37" s="13"/>
      <c r="IIU37" s="13"/>
      <c r="IIV37" s="13"/>
      <c r="IIW37" s="13"/>
      <c r="IIX37" s="13"/>
      <c r="IIY37" s="13"/>
      <c r="IIZ37" s="13"/>
      <c r="IJA37" s="13"/>
      <c r="IJB37" s="13"/>
      <c r="IJC37" s="13"/>
      <c r="IJD37" s="13"/>
      <c r="IJE37" s="13"/>
      <c r="IJF37" s="13"/>
      <c r="IJG37" s="13"/>
      <c r="IJH37" s="13"/>
      <c r="IJI37" s="13"/>
      <c r="IJJ37" s="13"/>
      <c r="IJK37" s="13"/>
      <c r="IJL37" s="13"/>
      <c r="IJM37" s="13"/>
      <c r="IJN37" s="13"/>
      <c r="IJO37" s="13"/>
      <c r="IJP37" s="13"/>
      <c r="IJQ37" s="13"/>
      <c r="IJR37" s="13"/>
      <c r="IJS37" s="13"/>
      <c r="IJT37" s="13"/>
      <c r="IJU37" s="13"/>
      <c r="IJV37" s="13"/>
      <c r="IJW37" s="13"/>
      <c r="IJX37" s="13"/>
      <c r="IJY37" s="13"/>
      <c r="IJZ37" s="13"/>
      <c r="IKA37" s="13"/>
      <c r="IKB37" s="13"/>
      <c r="IKC37" s="13"/>
      <c r="IKD37" s="13"/>
      <c r="IKE37" s="13"/>
      <c r="IKF37" s="13"/>
      <c r="IKG37" s="13"/>
      <c r="IKH37" s="13"/>
      <c r="IKI37" s="13"/>
      <c r="IKJ37" s="13"/>
      <c r="IKK37" s="13"/>
      <c r="IKL37" s="13"/>
      <c r="IKM37" s="13"/>
      <c r="IKN37" s="13"/>
      <c r="IKO37" s="13"/>
      <c r="IKP37" s="13"/>
      <c r="IKQ37" s="13"/>
      <c r="IKR37" s="13"/>
      <c r="IKS37" s="13"/>
      <c r="IKT37" s="13"/>
      <c r="IKU37" s="13"/>
      <c r="IKV37" s="13"/>
      <c r="IKW37" s="13"/>
      <c r="IKX37" s="13"/>
      <c r="IKY37" s="13"/>
      <c r="IKZ37" s="13"/>
      <c r="ILA37" s="13"/>
      <c r="ILB37" s="13"/>
      <c r="ILC37" s="13"/>
      <c r="ILD37" s="13"/>
      <c r="ILE37" s="13"/>
      <c r="ILF37" s="13"/>
      <c r="ILG37" s="13"/>
      <c r="ILH37" s="13"/>
      <c r="ILI37" s="13"/>
      <c r="ILJ37" s="13"/>
      <c r="ILK37" s="13"/>
      <c r="ILL37" s="13"/>
      <c r="ILM37" s="13"/>
      <c r="ILN37" s="13"/>
      <c r="ILO37" s="13"/>
      <c r="ILP37" s="13"/>
      <c r="ILQ37" s="13"/>
      <c r="ILR37" s="13"/>
      <c r="ILS37" s="13"/>
      <c r="ILT37" s="13"/>
      <c r="ILU37" s="13"/>
      <c r="ILV37" s="13"/>
      <c r="ILW37" s="13"/>
      <c r="ILX37" s="13"/>
      <c r="ILY37" s="13"/>
      <c r="ILZ37" s="13"/>
      <c r="IMA37" s="13"/>
      <c r="IMB37" s="13"/>
      <c r="IMC37" s="13"/>
      <c r="IMD37" s="13"/>
      <c r="IME37" s="13"/>
      <c r="IMF37" s="13"/>
      <c r="IMG37" s="13"/>
      <c r="IMH37" s="13"/>
      <c r="IMI37" s="13"/>
      <c r="IMJ37" s="13"/>
      <c r="IMK37" s="13"/>
      <c r="IML37" s="13"/>
      <c r="IMM37" s="13"/>
      <c r="IMN37" s="13"/>
      <c r="IMO37" s="13"/>
      <c r="IMP37" s="13"/>
      <c r="IMQ37" s="13"/>
      <c r="IMR37" s="13"/>
      <c r="IMS37" s="13"/>
      <c r="IMT37" s="13"/>
      <c r="IMU37" s="13"/>
      <c r="IMV37" s="13"/>
      <c r="IMW37" s="13"/>
      <c r="IMX37" s="13"/>
      <c r="IMY37" s="13"/>
      <c r="IMZ37" s="13"/>
      <c r="INA37" s="13"/>
      <c r="INB37" s="13"/>
      <c r="INC37" s="13"/>
      <c r="IND37" s="13"/>
      <c r="INE37" s="13"/>
      <c r="INF37" s="13"/>
      <c r="ING37" s="13"/>
      <c r="INH37" s="13"/>
      <c r="INI37" s="13"/>
      <c r="INJ37" s="13"/>
      <c r="INK37" s="13"/>
      <c r="INL37" s="13"/>
      <c r="INM37" s="13"/>
      <c r="INN37" s="13"/>
      <c r="INO37" s="13"/>
      <c r="INP37" s="13"/>
      <c r="INQ37" s="13"/>
      <c r="INR37" s="13"/>
      <c r="INS37" s="13"/>
      <c r="INT37" s="13"/>
      <c r="INU37" s="13"/>
      <c r="INV37" s="13"/>
      <c r="INW37" s="13"/>
      <c r="INX37" s="13"/>
      <c r="INY37" s="13"/>
      <c r="INZ37" s="13"/>
      <c r="IOA37" s="13"/>
      <c r="IOB37" s="13"/>
      <c r="IOC37" s="13"/>
      <c r="IOD37" s="13"/>
      <c r="IOE37" s="13"/>
      <c r="IOF37" s="13"/>
      <c r="IOG37" s="13"/>
      <c r="IOH37" s="13"/>
      <c r="IOI37" s="13"/>
      <c r="IOJ37" s="13"/>
      <c r="IOK37" s="13"/>
      <c r="IOL37" s="13"/>
      <c r="IOM37" s="13"/>
      <c r="ION37" s="13"/>
      <c r="IOO37" s="13"/>
      <c r="IOP37" s="13"/>
      <c r="IOQ37" s="13"/>
      <c r="IOR37" s="13"/>
      <c r="IOS37" s="13"/>
      <c r="IOT37" s="13"/>
      <c r="IOU37" s="13"/>
      <c r="IOV37" s="13"/>
      <c r="IOW37" s="13"/>
      <c r="IOX37" s="13"/>
      <c r="IOY37" s="13"/>
      <c r="IOZ37" s="13"/>
      <c r="IPA37" s="13"/>
      <c r="IPB37" s="13"/>
      <c r="IPC37" s="13"/>
      <c r="IPD37" s="13"/>
      <c r="IPE37" s="13"/>
      <c r="IPF37" s="13"/>
      <c r="IPG37" s="13"/>
      <c r="IPH37" s="13"/>
      <c r="IPI37" s="13"/>
      <c r="IPJ37" s="13"/>
      <c r="IPK37" s="13"/>
      <c r="IPL37" s="13"/>
      <c r="IPM37" s="13"/>
      <c r="IPN37" s="13"/>
      <c r="IPO37" s="13"/>
      <c r="IPP37" s="13"/>
      <c r="IPQ37" s="13"/>
      <c r="IPR37" s="13"/>
      <c r="IPS37" s="13"/>
      <c r="IPT37" s="13"/>
      <c r="IPU37" s="13"/>
      <c r="IPV37" s="13"/>
      <c r="IPW37" s="13"/>
      <c r="IPX37" s="13"/>
      <c r="IPY37" s="13"/>
      <c r="IPZ37" s="13"/>
      <c r="IQA37" s="13"/>
      <c r="IQB37" s="13"/>
      <c r="IQC37" s="13"/>
      <c r="IQD37" s="13"/>
      <c r="IQE37" s="13"/>
      <c r="IQF37" s="13"/>
      <c r="IQG37" s="13"/>
      <c r="IQH37" s="13"/>
      <c r="IQI37" s="13"/>
      <c r="IQJ37" s="13"/>
      <c r="IQK37" s="13"/>
      <c r="IQL37" s="13"/>
      <c r="IQM37" s="13"/>
      <c r="IQN37" s="13"/>
      <c r="IQO37" s="13"/>
      <c r="IQP37" s="13"/>
      <c r="IQQ37" s="13"/>
      <c r="IQR37" s="13"/>
      <c r="IQS37" s="13"/>
      <c r="IQT37" s="13"/>
      <c r="IQU37" s="13"/>
      <c r="IQV37" s="13"/>
      <c r="IQW37" s="13"/>
      <c r="IQX37" s="13"/>
      <c r="IQY37" s="13"/>
      <c r="IQZ37" s="13"/>
      <c r="IRA37" s="13"/>
      <c r="IRB37" s="13"/>
      <c r="IRC37" s="13"/>
      <c r="IRD37" s="13"/>
      <c r="IRE37" s="13"/>
      <c r="IRF37" s="13"/>
      <c r="IRG37" s="13"/>
      <c r="IRH37" s="13"/>
      <c r="IRI37" s="13"/>
      <c r="IRJ37" s="13"/>
      <c r="IRK37" s="13"/>
      <c r="IRL37" s="13"/>
      <c r="IRM37" s="13"/>
      <c r="IRN37" s="13"/>
      <c r="IRO37" s="13"/>
      <c r="IRP37" s="13"/>
      <c r="IRQ37" s="13"/>
      <c r="IRR37" s="13"/>
      <c r="IRS37" s="13"/>
      <c r="IRT37" s="13"/>
      <c r="IRU37" s="13"/>
      <c r="IRV37" s="13"/>
      <c r="IRW37" s="13"/>
      <c r="IRX37" s="13"/>
      <c r="IRY37" s="13"/>
      <c r="IRZ37" s="13"/>
      <c r="ISA37" s="13"/>
      <c r="ISB37" s="13"/>
      <c r="ISC37" s="13"/>
      <c r="ISD37" s="13"/>
      <c r="ISE37" s="13"/>
      <c r="ISF37" s="13"/>
      <c r="ISG37" s="13"/>
      <c r="ISH37" s="13"/>
      <c r="ISI37" s="13"/>
      <c r="ISJ37" s="13"/>
      <c r="ISK37" s="13"/>
      <c r="ISL37" s="13"/>
      <c r="ISM37" s="13"/>
      <c r="ISN37" s="13"/>
      <c r="ISO37" s="13"/>
      <c r="ISP37" s="13"/>
      <c r="ISQ37" s="13"/>
      <c r="ISR37" s="13"/>
      <c r="ISS37" s="13"/>
      <c r="IST37" s="13"/>
      <c r="ISU37" s="13"/>
      <c r="ISV37" s="13"/>
      <c r="ISW37" s="13"/>
      <c r="ISX37" s="13"/>
      <c r="ISY37" s="13"/>
      <c r="ISZ37" s="13"/>
      <c r="ITA37" s="13"/>
      <c r="ITB37" s="13"/>
      <c r="ITC37" s="13"/>
      <c r="ITD37" s="13"/>
      <c r="ITE37" s="13"/>
      <c r="ITF37" s="13"/>
      <c r="ITG37" s="13"/>
      <c r="ITH37" s="13"/>
      <c r="ITI37" s="13"/>
      <c r="ITJ37" s="13"/>
      <c r="ITK37" s="13"/>
      <c r="ITL37" s="13"/>
      <c r="ITM37" s="13"/>
      <c r="ITN37" s="13"/>
      <c r="ITO37" s="13"/>
      <c r="ITP37" s="13"/>
      <c r="ITQ37" s="13"/>
      <c r="ITR37" s="13"/>
      <c r="ITS37" s="13"/>
      <c r="ITT37" s="13"/>
      <c r="ITU37" s="13"/>
      <c r="ITV37" s="13"/>
      <c r="ITW37" s="13"/>
      <c r="ITX37" s="13"/>
      <c r="ITY37" s="13"/>
      <c r="ITZ37" s="13"/>
      <c r="IUA37" s="13"/>
      <c r="IUB37" s="13"/>
      <c r="IUC37" s="13"/>
      <c r="IUD37" s="13"/>
      <c r="IUE37" s="13"/>
      <c r="IUF37" s="13"/>
      <c r="IUG37" s="13"/>
      <c r="IUH37" s="13"/>
      <c r="IUI37" s="13"/>
      <c r="IUJ37" s="13"/>
      <c r="IUK37" s="13"/>
      <c r="IUL37" s="13"/>
      <c r="IUM37" s="13"/>
      <c r="IUN37" s="13"/>
      <c r="IUO37" s="13"/>
      <c r="IUP37" s="13"/>
      <c r="IUQ37" s="13"/>
      <c r="IUR37" s="13"/>
      <c r="IUS37" s="13"/>
      <c r="IUT37" s="13"/>
      <c r="IUU37" s="13"/>
      <c r="IUV37" s="13"/>
      <c r="IUW37" s="13"/>
      <c r="IUX37" s="13"/>
      <c r="IUY37" s="13"/>
      <c r="IUZ37" s="13"/>
      <c r="IVA37" s="13"/>
      <c r="IVB37" s="13"/>
      <c r="IVC37" s="13"/>
      <c r="IVD37" s="13"/>
      <c r="IVE37" s="13"/>
      <c r="IVF37" s="13"/>
      <c r="IVG37" s="13"/>
      <c r="IVH37" s="13"/>
      <c r="IVI37" s="13"/>
      <c r="IVJ37" s="13"/>
      <c r="IVK37" s="13"/>
      <c r="IVL37" s="13"/>
      <c r="IVM37" s="13"/>
      <c r="IVN37" s="13"/>
      <c r="IVO37" s="13"/>
      <c r="IVP37" s="13"/>
      <c r="IVQ37" s="13"/>
      <c r="IVR37" s="13"/>
      <c r="IVS37" s="13"/>
      <c r="IVT37" s="13"/>
      <c r="IVU37" s="13"/>
      <c r="IVV37" s="13"/>
      <c r="IVW37" s="13"/>
      <c r="IVX37" s="13"/>
      <c r="IVY37" s="13"/>
      <c r="IVZ37" s="13"/>
      <c r="IWA37" s="13"/>
      <c r="IWB37" s="13"/>
      <c r="IWC37" s="13"/>
      <c r="IWD37" s="13"/>
      <c r="IWE37" s="13"/>
      <c r="IWF37" s="13"/>
      <c r="IWG37" s="13"/>
      <c r="IWH37" s="13"/>
      <c r="IWI37" s="13"/>
      <c r="IWJ37" s="13"/>
      <c r="IWK37" s="13"/>
      <c r="IWL37" s="13"/>
      <c r="IWM37" s="13"/>
      <c r="IWN37" s="13"/>
      <c r="IWO37" s="13"/>
      <c r="IWP37" s="13"/>
      <c r="IWQ37" s="13"/>
      <c r="IWR37" s="13"/>
      <c r="IWS37" s="13"/>
      <c r="IWT37" s="13"/>
      <c r="IWU37" s="13"/>
      <c r="IWV37" s="13"/>
      <c r="IWW37" s="13"/>
      <c r="IWX37" s="13"/>
      <c r="IWY37" s="13"/>
      <c r="IWZ37" s="13"/>
      <c r="IXA37" s="13"/>
      <c r="IXB37" s="13"/>
      <c r="IXC37" s="13"/>
      <c r="IXD37" s="13"/>
      <c r="IXE37" s="13"/>
      <c r="IXF37" s="13"/>
      <c r="IXG37" s="13"/>
      <c r="IXH37" s="13"/>
      <c r="IXI37" s="13"/>
      <c r="IXJ37" s="13"/>
      <c r="IXK37" s="13"/>
      <c r="IXL37" s="13"/>
      <c r="IXM37" s="13"/>
      <c r="IXN37" s="13"/>
      <c r="IXO37" s="13"/>
      <c r="IXP37" s="13"/>
      <c r="IXQ37" s="13"/>
      <c r="IXR37" s="13"/>
      <c r="IXS37" s="13"/>
      <c r="IXT37" s="13"/>
      <c r="IXU37" s="13"/>
      <c r="IXV37" s="13"/>
      <c r="IXW37" s="13"/>
      <c r="IXX37" s="13"/>
      <c r="IXY37" s="13"/>
      <c r="IXZ37" s="13"/>
      <c r="IYA37" s="13"/>
      <c r="IYB37" s="13"/>
      <c r="IYC37" s="13"/>
      <c r="IYD37" s="13"/>
      <c r="IYE37" s="13"/>
      <c r="IYF37" s="13"/>
      <c r="IYG37" s="13"/>
      <c r="IYH37" s="13"/>
      <c r="IYI37" s="13"/>
      <c r="IYJ37" s="13"/>
      <c r="IYK37" s="13"/>
      <c r="IYL37" s="13"/>
      <c r="IYM37" s="13"/>
      <c r="IYN37" s="13"/>
      <c r="IYO37" s="13"/>
      <c r="IYP37" s="13"/>
      <c r="IYQ37" s="13"/>
      <c r="IYR37" s="13"/>
      <c r="IYS37" s="13"/>
      <c r="IYT37" s="13"/>
      <c r="IYU37" s="13"/>
      <c r="IYV37" s="13"/>
      <c r="IYW37" s="13"/>
      <c r="IYX37" s="13"/>
      <c r="IYY37" s="13"/>
      <c r="IYZ37" s="13"/>
      <c r="IZA37" s="13"/>
      <c r="IZB37" s="13"/>
      <c r="IZC37" s="13"/>
      <c r="IZD37" s="13"/>
      <c r="IZE37" s="13"/>
      <c r="IZF37" s="13"/>
      <c r="IZG37" s="13"/>
      <c r="IZH37" s="13"/>
      <c r="IZI37" s="13"/>
      <c r="IZJ37" s="13"/>
      <c r="IZK37" s="13"/>
      <c r="IZL37" s="13"/>
      <c r="IZM37" s="13"/>
      <c r="IZN37" s="13"/>
      <c r="IZO37" s="13"/>
      <c r="IZP37" s="13"/>
      <c r="IZQ37" s="13"/>
      <c r="IZR37" s="13"/>
      <c r="IZS37" s="13"/>
      <c r="IZT37" s="13"/>
      <c r="IZU37" s="13"/>
      <c r="IZV37" s="13"/>
      <c r="IZW37" s="13"/>
      <c r="IZX37" s="13"/>
      <c r="IZY37" s="13"/>
      <c r="IZZ37" s="13"/>
      <c r="JAA37" s="13"/>
      <c r="JAB37" s="13"/>
      <c r="JAC37" s="13"/>
      <c r="JAD37" s="13"/>
      <c r="JAE37" s="13"/>
      <c r="JAF37" s="13"/>
      <c r="JAG37" s="13"/>
      <c r="JAH37" s="13"/>
      <c r="JAI37" s="13"/>
      <c r="JAJ37" s="13"/>
      <c r="JAK37" s="13"/>
      <c r="JAL37" s="13"/>
      <c r="JAM37" s="13"/>
      <c r="JAN37" s="13"/>
      <c r="JAO37" s="13"/>
      <c r="JAP37" s="13"/>
      <c r="JAQ37" s="13"/>
      <c r="JAR37" s="13"/>
      <c r="JAS37" s="13"/>
      <c r="JAT37" s="13"/>
      <c r="JAU37" s="13"/>
      <c r="JAV37" s="13"/>
      <c r="JAW37" s="13"/>
      <c r="JAX37" s="13"/>
      <c r="JAY37" s="13"/>
      <c r="JAZ37" s="13"/>
      <c r="JBA37" s="13"/>
      <c r="JBB37" s="13"/>
      <c r="JBC37" s="13"/>
      <c r="JBD37" s="13"/>
      <c r="JBE37" s="13"/>
      <c r="JBF37" s="13"/>
      <c r="JBG37" s="13"/>
      <c r="JBH37" s="13"/>
      <c r="JBI37" s="13"/>
      <c r="JBJ37" s="13"/>
      <c r="JBK37" s="13"/>
      <c r="JBL37" s="13"/>
      <c r="JBM37" s="13"/>
      <c r="JBN37" s="13"/>
      <c r="JBO37" s="13"/>
      <c r="JBP37" s="13"/>
      <c r="JBQ37" s="13"/>
      <c r="JBR37" s="13"/>
      <c r="JBS37" s="13"/>
      <c r="JBT37" s="13"/>
      <c r="JBU37" s="13"/>
      <c r="JBV37" s="13"/>
      <c r="JBW37" s="13"/>
      <c r="JBX37" s="13"/>
      <c r="JBY37" s="13"/>
      <c r="JBZ37" s="13"/>
      <c r="JCA37" s="13"/>
      <c r="JCB37" s="13"/>
      <c r="JCC37" s="13"/>
      <c r="JCD37" s="13"/>
      <c r="JCE37" s="13"/>
      <c r="JCF37" s="13"/>
      <c r="JCG37" s="13"/>
      <c r="JCH37" s="13"/>
      <c r="JCI37" s="13"/>
      <c r="JCJ37" s="13"/>
      <c r="JCK37" s="13"/>
      <c r="JCL37" s="13"/>
      <c r="JCM37" s="13"/>
      <c r="JCN37" s="13"/>
      <c r="JCO37" s="13"/>
      <c r="JCP37" s="13"/>
      <c r="JCQ37" s="13"/>
      <c r="JCR37" s="13"/>
      <c r="JCS37" s="13"/>
      <c r="JCT37" s="13"/>
      <c r="JCU37" s="13"/>
      <c r="JCV37" s="13"/>
      <c r="JCW37" s="13"/>
      <c r="JCX37" s="13"/>
      <c r="JCY37" s="13"/>
      <c r="JCZ37" s="13"/>
      <c r="JDA37" s="13"/>
      <c r="JDB37" s="13"/>
      <c r="JDC37" s="13"/>
      <c r="JDD37" s="13"/>
      <c r="JDE37" s="13"/>
      <c r="JDF37" s="13"/>
      <c r="JDG37" s="13"/>
      <c r="JDH37" s="13"/>
      <c r="JDI37" s="13"/>
      <c r="JDJ37" s="13"/>
      <c r="JDK37" s="13"/>
      <c r="JDL37" s="13"/>
      <c r="JDM37" s="13"/>
      <c r="JDN37" s="13"/>
      <c r="JDO37" s="13"/>
      <c r="JDP37" s="13"/>
      <c r="JDQ37" s="13"/>
      <c r="JDR37" s="13"/>
      <c r="JDS37" s="13"/>
      <c r="JDT37" s="13"/>
      <c r="JDU37" s="13"/>
      <c r="JDV37" s="13"/>
      <c r="JDW37" s="13"/>
      <c r="JDX37" s="13"/>
      <c r="JDY37" s="13"/>
      <c r="JDZ37" s="13"/>
      <c r="JEA37" s="13"/>
      <c r="JEB37" s="13"/>
      <c r="JEC37" s="13"/>
      <c r="JED37" s="13"/>
      <c r="JEE37" s="13"/>
      <c r="JEF37" s="13"/>
      <c r="JEG37" s="13"/>
      <c r="JEH37" s="13"/>
      <c r="JEI37" s="13"/>
      <c r="JEJ37" s="13"/>
      <c r="JEK37" s="13"/>
      <c r="JEL37" s="13"/>
      <c r="JEM37" s="13"/>
      <c r="JEN37" s="13"/>
      <c r="JEO37" s="13"/>
      <c r="JEP37" s="13"/>
      <c r="JEQ37" s="13"/>
      <c r="JER37" s="13"/>
      <c r="JES37" s="13"/>
      <c r="JET37" s="13"/>
      <c r="JEU37" s="13"/>
      <c r="JEV37" s="13"/>
      <c r="JEW37" s="13"/>
      <c r="JEX37" s="13"/>
      <c r="JEY37" s="13"/>
      <c r="JEZ37" s="13"/>
      <c r="JFA37" s="13"/>
      <c r="JFB37" s="13"/>
      <c r="JFC37" s="13"/>
      <c r="JFD37" s="13"/>
      <c r="JFE37" s="13"/>
      <c r="JFF37" s="13"/>
      <c r="JFG37" s="13"/>
      <c r="JFH37" s="13"/>
      <c r="JFI37" s="13"/>
      <c r="JFJ37" s="13"/>
      <c r="JFK37" s="13"/>
      <c r="JFL37" s="13"/>
      <c r="JFM37" s="13"/>
      <c r="JFN37" s="13"/>
      <c r="JFO37" s="13"/>
      <c r="JFP37" s="13"/>
      <c r="JFQ37" s="13"/>
      <c r="JFR37" s="13"/>
      <c r="JFS37" s="13"/>
      <c r="JFT37" s="13"/>
      <c r="JFU37" s="13"/>
      <c r="JFV37" s="13"/>
      <c r="JFW37" s="13"/>
      <c r="JFX37" s="13"/>
      <c r="JFY37" s="13"/>
      <c r="JFZ37" s="13"/>
      <c r="JGA37" s="13"/>
      <c r="JGB37" s="13"/>
      <c r="JGC37" s="13"/>
      <c r="JGD37" s="13"/>
      <c r="JGE37" s="13"/>
      <c r="JGF37" s="13"/>
      <c r="JGG37" s="13"/>
      <c r="JGH37" s="13"/>
      <c r="JGI37" s="13"/>
      <c r="JGJ37" s="13"/>
      <c r="JGK37" s="13"/>
      <c r="JGL37" s="13"/>
      <c r="JGM37" s="13"/>
      <c r="JGN37" s="13"/>
      <c r="JGO37" s="13"/>
      <c r="JGP37" s="13"/>
      <c r="JGQ37" s="13"/>
      <c r="JGR37" s="13"/>
      <c r="JGS37" s="13"/>
      <c r="JGT37" s="13"/>
      <c r="JGU37" s="13"/>
      <c r="JGV37" s="13"/>
      <c r="JGW37" s="13"/>
      <c r="JGX37" s="13"/>
      <c r="JGY37" s="13"/>
      <c r="JGZ37" s="13"/>
      <c r="JHA37" s="13"/>
      <c r="JHB37" s="13"/>
      <c r="JHC37" s="13"/>
      <c r="JHD37" s="13"/>
      <c r="JHE37" s="13"/>
      <c r="JHF37" s="13"/>
      <c r="JHG37" s="13"/>
      <c r="JHH37" s="13"/>
      <c r="JHI37" s="13"/>
      <c r="JHJ37" s="13"/>
      <c r="JHK37" s="13"/>
      <c r="JHL37" s="13"/>
      <c r="JHM37" s="13"/>
      <c r="JHN37" s="13"/>
      <c r="JHO37" s="13"/>
      <c r="JHP37" s="13"/>
      <c r="JHQ37" s="13"/>
      <c r="JHR37" s="13"/>
      <c r="JHS37" s="13"/>
      <c r="JHT37" s="13"/>
      <c r="JHU37" s="13"/>
      <c r="JHV37" s="13"/>
      <c r="JHW37" s="13"/>
      <c r="JHX37" s="13"/>
      <c r="JHY37" s="13"/>
      <c r="JHZ37" s="13"/>
      <c r="JIA37" s="13"/>
      <c r="JIB37" s="13"/>
      <c r="JIC37" s="13"/>
      <c r="JID37" s="13"/>
      <c r="JIE37" s="13"/>
      <c r="JIF37" s="13"/>
      <c r="JIG37" s="13"/>
      <c r="JIH37" s="13"/>
      <c r="JII37" s="13"/>
      <c r="JIJ37" s="13"/>
      <c r="JIK37" s="13"/>
      <c r="JIL37" s="13"/>
      <c r="JIM37" s="13"/>
      <c r="JIN37" s="13"/>
      <c r="JIO37" s="13"/>
      <c r="JIP37" s="13"/>
      <c r="JIQ37" s="13"/>
      <c r="JIR37" s="13"/>
      <c r="JIS37" s="13"/>
      <c r="JIT37" s="13"/>
      <c r="JIU37" s="13"/>
      <c r="JIV37" s="13"/>
      <c r="JIW37" s="13"/>
      <c r="JIX37" s="13"/>
      <c r="JIY37" s="13"/>
      <c r="JIZ37" s="13"/>
      <c r="JJA37" s="13"/>
      <c r="JJB37" s="13"/>
      <c r="JJC37" s="13"/>
      <c r="JJD37" s="13"/>
      <c r="JJE37" s="13"/>
      <c r="JJF37" s="13"/>
      <c r="JJG37" s="13"/>
      <c r="JJH37" s="13"/>
      <c r="JJI37" s="13"/>
      <c r="JJJ37" s="13"/>
      <c r="JJK37" s="13"/>
      <c r="JJL37" s="13"/>
      <c r="JJM37" s="13"/>
      <c r="JJN37" s="13"/>
      <c r="JJO37" s="13"/>
      <c r="JJP37" s="13"/>
      <c r="JJQ37" s="13"/>
      <c r="JJR37" s="13"/>
      <c r="JJS37" s="13"/>
      <c r="JJT37" s="13"/>
      <c r="JJU37" s="13"/>
      <c r="JJV37" s="13"/>
      <c r="JJW37" s="13"/>
      <c r="JJX37" s="13"/>
      <c r="JJY37" s="13"/>
      <c r="JJZ37" s="13"/>
      <c r="JKA37" s="13"/>
      <c r="JKB37" s="13"/>
      <c r="JKC37" s="13"/>
      <c r="JKD37" s="13"/>
      <c r="JKE37" s="13"/>
      <c r="JKF37" s="13"/>
      <c r="JKG37" s="13"/>
      <c r="JKH37" s="13"/>
      <c r="JKI37" s="13"/>
      <c r="JKJ37" s="13"/>
      <c r="JKK37" s="13"/>
      <c r="JKL37" s="13"/>
      <c r="JKM37" s="13"/>
      <c r="JKN37" s="13"/>
      <c r="JKO37" s="13"/>
      <c r="JKP37" s="13"/>
      <c r="JKQ37" s="13"/>
      <c r="JKR37" s="13"/>
      <c r="JKS37" s="13"/>
      <c r="JKT37" s="13"/>
      <c r="JKU37" s="13"/>
      <c r="JKV37" s="13"/>
      <c r="JKW37" s="13"/>
      <c r="JKX37" s="13"/>
      <c r="JKY37" s="13"/>
      <c r="JKZ37" s="13"/>
      <c r="JLA37" s="13"/>
      <c r="JLB37" s="13"/>
      <c r="JLC37" s="13"/>
      <c r="JLD37" s="13"/>
      <c r="JLE37" s="13"/>
      <c r="JLF37" s="13"/>
      <c r="JLG37" s="13"/>
      <c r="JLH37" s="13"/>
      <c r="JLI37" s="13"/>
      <c r="JLJ37" s="13"/>
      <c r="JLK37" s="13"/>
      <c r="JLL37" s="13"/>
      <c r="JLM37" s="13"/>
      <c r="JLN37" s="13"/>
      <c r="JLO37" s="13"/>
      <c r="JLP37" s="13"/>
      <c r="JLQ37" s="13"/>
      <c r="JLR37" s="13"/>
      <c r="JLS37" s="13"/>
      <c r="JLT37" s="13"/>
      <c r="JLU37" s="13"/>
      <c r="JLV37" s="13"/>
      <c r="JLW37" s="13"/>
      <c r="JLX37" s="13"/>
      <c r="JLY37" s="13"/>
      <c r="JLZ37" s="13"/>
      <c r="JMA37" s="13"/>
      <c r="JMB37" s="13"/>
      <c r="JMC37" s="13"/>
      <c r="JMD37" s="13"/>
      <c r="JME37" s="13"/>
      <c r="JMF37" s="13"/>
      <c r="JMG37" s="13"/>
      <c r="JMH37" s="13"/>
      <c r="JMI37" s="13"/>
      <c r="JMJ37" s="13"/>
      <c r="JMK37" s="13"/>
      <c r="JML37" s="13"/>
      <c r="JMM37" s="13"/>
      <c r="JMN37" s="13"/>
      <c r="JMO37" s="13"/>
      <c r="JMP37" s="13"/>
      <c r="JMQ37" s="13"/>
      <c r="JMR37" s="13"/>
      <c r="JMS37" s="13"/>
      <c r="JMT37" s="13"/>
      <c r="JMU37" s="13"/>
      <c r="JMV37" s="13"/>
      <c r="JMW37" s="13"/>
      <c r="JMX37" s="13"/>
      <c r="JMY37" s="13"/>
      <c r="JMZ37" s="13"/>
      <c r="JNA37" s="13"/>
      <c r="JNB37" s="13"/>
      <c r="JNC37" s="13"/>
      <c r="JND37" s="13"/>
      <c r="JNE37" s="13"/>
      <c r="JNF37" s="13"/>
      <c r="JNG37" s="13"/>
      <c r="JNH37" s="13"/>
      <c r="JNI37" s="13"/>
      <c r="JNJ37" s="13"/>
      <c r="JNK37" s="13"/>
      <c r="JNL37" s="13"/>
      <c r="JNM37" s="13"/>
      <c r="JNN37" s="13"/>
      <c r="JNO37" s="13"/>
      <c r="JNP37" s="13"/>
      <c r="JNQ37" s="13"/>
      <c r="JNR37" s="13"/>
      <c r="JNS37" s="13"/>
      <c r="JNT37" s="13"/>
      <c r="JNU37" s="13"/>
      <c r="JNV37" s="13"/>
      <c r="JNW37" s="13"/>
      <c r="JNX37" s="13"/>
      <c r="JNY37" s="13"/>
      <c r="JNZ37" s="13"/>
      <c r="JOA37" s="13"/>
      <c r="JOB37" s="13"/>
      <c r="JOC37" s="13"/>
      <c r="JOD37" s="13"/>
      <c r="JOE37" s="13"/>
      <c r="JOF37" s="13"/>
      <c r="JOG37" s="13"/>
      <c r="JOH37" s="13"/>
      <c r="JOI37" s="13"/>
      <c r="JOJ37" s="13"/>
      <c r="JOK37" s="13"/>
      <c r="JOL37" s="13"/>
      <c r="JOM37" s="13"/>
      <c r="JON37" s="13"/>
      <c r="JOO37" s="13"/>
      <c r="JOP37" s="13"/>
      <c r="JOQ37" s="13"/>
      <c r="JOR37" s="13"/>
      <c r="JOS37" s="13"/>
      <c r="JOT37" s="13"/>
      <c r="JOU37" s="13"/>
      <c r="JOV37" s="13"/>
      <c r="JOW37" s="13"/>
      <c r="JOX37" s="13"/>
      <c r="JOY37" s="13"/>
      <c r="JOZ37" s="13"/>
      <c r="JPA37" s="13"/>
      <c r="JPB37" s="13"/>
      <c r="JPC37" s="13"/>
      <c r="JPD37" s="13"/>
      <c r="JPE37" s="13"/>
      <c r="JPF37" s="13"/>
      <c r="JPG37" s="13"/>
      <c r="JPH37" s="13"/>
      <c r="JPI37" s="13"/>
      <c r="JPJ37" s="13"/>
      <c r="JPK37" s="13"/>
      <c r="JPL37" s="13"/>
      <c r="JPM37" s="13"/>
      <c r="JPN37" s="13"/>
      <c r="JPO37" s="13"/>
      <c r="JPP37" s="13"/>
      <c r="JPQ37" s="13"/>
      <c r="JPR37" s="13"/>
      <c r="JPS37" s="13"/>
      <c r="JPT37" s="13"/>
      <c r="JPU37" s="13"/>
      <c r="JPV37" s="13"/>
      <c r="JPW37" s="13"/>
      <c r="JPX37" s="13"/>
      <c r="JPY37" s="13"/>
      <c r="JPZ37" s="13"/>
      <c r="JQA37" s="13"/>
      <c r="JQB37" s="13"/>
      <c r="JQC37" s="13"/>
      <c r="JQD37" s="13"/>
      <c r="JQE37" s="13"/>
      <c r="JQF37" s="13"/>
      <c r="JQG37" s="13"/>
      <c r="JQH37" s="13"/>
      <c r="JQI37" s="13"/>
      <c r="JQJ37" s="13"/>
      <c r="JQK37" s="13"/>
      <c r="JQL37" s="13"/>
      <c r="JQM37" s="13"/>
      <c r="JQN37" s="13"/>
      <c r="JQO37" s="13"/>
      <c r="JQP37" s="13"/>
      <c r="JQQ37" s="13"/>
      <c r="JQR37" s="13"/>
      <c r="JQS37" s="13"/>
      <c r="JQT37" s="13"/>
      <c r="JQU37" s="13"/>
      <c r="JQV37" s="13"/>
      <c r="JQW37" s="13"/>
      <c r="JQX37" s="13"/>
      <c r="JQY37" s="13"/>
      <c r="JQZ37" s="13"/>
      <c r="JRA37" s="13"/>
      <c r="JRB37" s="13"/>
      <c r="JRC37" s="13"/>
      <c r="JRD37" s="13"/>
      <c r="JRE37" s="13"/>
      <c r="JRF37" s="13"/>
      <c r="JRG37" s="13"/>
      <c r="JRH37" s="13"/>
      <c r="JRI37" s="13"/>
      <c r="JRJ37" s="13"/>
      <c r="JRK37" s="13"/>
      <c r="JRL37" s="13"/>
      <c r="JRM37" s="13"/>
      <c r="JRN37" s="13"/>
      <c r="JRO37" s="13"/>
      <c r="JRP37" s="13"/>
      <c r="JRQ37" s="13"/>
      <c r="JRR37" s="13"/>
      <c r="JRS37" s="13"/>
      <c r="JRT37" s="13"/>
      <c r="JRU37" s="13"/>
      <c r="JRV37" s="13"/>
      <c r="JRW37" s="13"/>
      <c r="JRX37" s="13"/>
      <c r="JRY37" s="13"/>
      <c r="JRZ37" s="13"/>
      <c r="JSA37" s="13"/>
      <c r="JSB37" s="13"/>
      <c r="JSC37" s="13"/>
      <c r="JSD37" s="13"/>
      <c r="JSE37" s="13"/>
      <c r="JSF37" s="13"/>
      <c r="JSG37" s="13"/>
      <c r="JSH37" s="13"/>
      <c r="JSI37" s="13"/>
      <c r="JSJ37" s="13"/>
      <c r="JSK37" s="13"/>
      <c r="JSL37" s="13"/>
      <c r="JSM37" s="13"/>
      <c r="JSN37" s="13"/>
      <c r="JSO37" s="13"/>
      <c r="JSP37" s="13"/>
      <c r="JSQ37" s="13"/>
      <c r="JSR37" s="13"/>
      <c r="JSS37" s="13"/>
      <c r="JST37" s="13"/>
      <c r="JSU37" s="13"/>
      <c r="JSV37" s="13"/>
      <c r="JSW37" s="13"/>
      <c r="JSX37" s="13"/>
      <c r="JSY37" s="13"/>
      <c r="JSZ37" s="13"/>
      <c r="JTA37" s="13"/>
      <c r="JTB37" s="13"/>
      <c r="JTC37" s="13"/>
      <c r="JTD37" s="13"/>
      <c r="JTE37" s="13"/>
      <c r="JTF37" s="13"/>
      <c r="JTG37" s="13"/>
      <c r="JTH37" s="13"/>
      <c r="JTI37" s="13"/>
      <c r="JTJ37" s="13"/>
      <c r="JTK37" s="13"/>
      <c r="JTL37" s="13"/>
      <c r="JTM37" s="13"/>
      <c r="JTN37" s="13"/>
      <c r="JTO37" s="13"/>
      <c r="JTP37" s="13"/>
      <c r="JTQ37" s="13"/>
      <c r="JTR37" s="13"/>
      <c r="JTS37" s="13"/>
      <c r="JTT37" s="13"/>
      <c r="JTU37" s="13"/>
      <c r="JTV37" s="13"/>
      <c r="JTW37" s="13"/>
      <c r="JTX37" s="13"/>
      <c r="JTY37" s="13"/>
      <c r="JTZ37" s="13"/>
      <c r="JUA37" s="13"/>
      <c r="JUB37" s="13"/>
      <c r="JUC37" s="13"/>
      <c r="JUD37" s="13"/>
      <c r="JUE37" s="13"/>
      <c r="JUF37" s="13"/>
      <c r="JUG37" s="13"/>
      <c r="JUH37" s="13"/>
      <c r="JUI37" s="13"/>
      <c r="JUJ37" s="13"/>
      <c r="JUK37" s="13"/>
      <c r="JUL37" s="13"/>
      <c r="JUM37" s="13"/>
      <c r="JUN37" s="13"/>
      <c r="JUO37" s="13"/>
      <c r="JUP37" s="13"/>
      <c r="JUQ37" s="13"/>
      <c r="JUR37" s="13"/>
      <c r="JUS37" s="13"/>
      <c r="JUT37" s="13"/>
      <c r="JUU37" s="13"/>
      <c r="JUV37" s="13"/>
      <c r="JUW37" s="13"/>
      <c r="JUX37" s="13"/>
      <c r="JUY37" s="13"/>
      <c r="JUZ37" s="13"/>
      <c r="JVA37" s="13"/>
      <c r="JVB37" s="13"/>
      <c r="JVC37" s="13"/>
      <c r="JVD37" s="13"/>
      <c r="JVE37" s="13"/>
      <c r="JVF37" s="13"/>
      <c r="JVG37" s="13"/>
      <c r="JVH37" s="13"/>
      <c r="JVI37" s="13"/>
      <c r="JVJ37" s="13"/>
      <c r="JVK37" s="13"/>
      <c r="JVL37" s="13"/>
      <c r="JVM37" s="13"/>
      <c r="JVN37" s="13"/>
      <c r="JVO37" s="13"/>
      <c r="JVP37" s="13"/>
      <c r="JVQ37" s="13"/>
      <c r="JVR37" s="13"/>
      <c r="JVS37" s="13"/>
      <c r="JVT37" s="13"/>
      <c r="JVU37" s="13"/>
      <c r="JVV37" s="13"/>
      <c r="JVW37" s="13"/>
      <c r="JVX37" s="13"/>
      <c r="JVY37" s="13"/>
      <c r="JVZ37" s="13"/>
      <c r="JWA37" s="13"/>
      <c r="JWB37" s="13"/>
      <c r="JWC37" s="13"/>
      <c r="JWD37" s="13"/>
      <c r="JWE37" s="13"/>
      <c r="JWF37" s="13"/>
      <c r="JWG37" s="13"/>
      <c r="JWH37" s="13"/>
      <c r="JWI37" s="13"/>
      <c r="JWJ37" s="13"/>
      <c r="JWK37" s="13"/>
      <c r="JWL37" s="13"/>
      <c r="JWM37" s="13"/>
      <c r="JWN37" s="13"/>
      <c r="JWO37" s="13"/>
      <c r="JWP37" s="13"/>
      <c r="JWQ37" s="13"/>
      <c r="JWR37" s="13"/>
      <c r="JWS37" s="13"/>
      <c r="JWT37" s="13"/>
      <c r="JWU37" s="13"/>
      <c r="JWV37" s="13"/>
      <c r="JWW37" s="13"/>
      <c r="JWX37" s="13"/>
      <c r="JWY37" s="13"/>
      <c r="JWZ37" s="13"/>
      <c r="JXA37" s="13"/>
      <c r="JXB37" s="13"/>
      <c r="JXC37" s="13"/>
      <c r="JXD37" s="13"/>
      <c r="JXE37" s="13"/>
      <c r="JXF37" s="13"/>
      <c r="JXG37" s="13"/>
      <c r="JXH37" s="13"/>
      <c r="JXI37" s="13"/>
      <c r="JXJ37" s="13"/>
      <c r="JXK37" s="13"/>
      <c r="JXL37" s="13"/>
      <c r="JXM37" s="13"/>
      <c r="JXN37" s="13"/>
      <c r="JXO37" s="13"/>
      <c r="JXP37" s="13"/>
      <c r="JXQ37" s="13"/>
      <c r="JXR37" s="13"/>
      <c r="JXS37" s="13"/>
      <c r="JXT37" s="13"/>
      <c r="JXU37" s="13"/>
      <c r="JXV37" s="13"/>
      <c r="JXW37" s="13"/>
      <c r="JXX37" s="13"/>
      <c r="JXY37" s="13"/>
      <c r="JXZ37" s="13"/>
      <c r="JYA37" s="13"/>
      <c r="JYB37" s="13"/>
      <c r="JYC37" s="13"/>
      <c r="JYD37" s="13"/>
      <c r="JYE37" s="13"/>
      <c r="JYF37" s="13"/>
      <c r="JYG37" s="13"/>
      <c r="JYH37" s="13"/>
      <c r="JYI37" s="13"/>
      <c r="JYJ37" s="13"/>
      <c r="JYK37" s="13"/>
      <c r="JYL37" s="13"/>
      <c r="JYM37" s="13"/>
      <c r="JYN37" s="13"/>
      <c r="JYO37" s="13"/>
      <c r="JYP37" s="13"/>
      <c r="JYQ37" s="13"/>
      <c r="JYR37" s="13"/>
      <c r="JYS37" s="13"/>
      <c r="JYT37" s="13"/>
      <c r="JYU37" s="13"/>
      <c r="JYV37" s="13"/>
      <c r="JYW37" s="13"/>
      <c r="JYX37" s="13"/>
      <c r="JYY37" s="13"/>
      <c r="JYZ37" s="13"/>
      <c r="JZA37" s="13"/>
      <c r="JZB37" s="13"/>
      <c r="JZC37" s="13"/>
      <c r="JZD37" s="13"/>
      <c r="JZE37" s="13"/>
      <c r="JZF37" s="13"/>
      <c r="JZG37" s="13"/>
      <c r="JZH37" s="13"/>
      <c r="JZI37" s="13"/>
      <c r="JZJ37" s="13"/>
      <c r="JZK37" s="13"/>
      <c r="JZL37" s="13"/>
      <c r="JZM37" s="13"/>
      <c r="JZN37" s="13"/>
      <c r="JZO37" s="13"/>
      <c r="JZP37" s="13"/>
      <c r="JZQ37" s="13"/>
      <c r="JZR37" s="13"/>
      <c r="JZS37" s="13"/>
      <c r="JZT37" s="13"/>
      <c r="JZU37" s="13"/>
      <c r="JZV37" s="13"/>
      <c r="JZW37" s="13"/>
      <c r="JZX37" s="13"/>
      <c r="JZY37" s="13"/>
      <c r="JZZ37" s="13"/>
      <c r="KAA37" s="13"/>
      <c r="KAB37" s="13"/>
      <c r="KAC37" s="13"/>
      <c r="KAD37" s="13"/>
      <c r="KAE37" s="13"/>
      <c r="KAF37" s="13"/>
      <c r="KAG37" s="13"/>
      <c r="KAH37" s="13"/>
      <c r="KAI37" s="13"/>
      <c r="KAJ37" s="13"/>
      <c r="KAK37" s="13"/>
      <c r="KAL37" s="13"/>
      <c r="KAM37" s="13"/>
      <c r="KAN37" s="13"/>
      <c r="KAO37" s="13"/>
      <c r="KAP37" s="13"/>
      <c r="KAQ37" s="13"/>
      <c r="KAR37" s="13"/>
      <c r="KAS37" s="13"/>
      <c r="KAT37" s="13"/>
      <c r="KAU37" s="13"/>
      <c r="KAV37" s="13"/>
      <c r="KAW37" s="13"/>
      <c r="KAX37" s="13"/>
      <c r="KAY37" s="13"/>
      <c r="KAZ37" s="13"/>
      <c r="KBA37" s="13"/>
      <c r="KBB37" s="13"/>
      <c r="KBC37" s="13"/>
      <c r="KBD37" s="13"/>
      <c r="KBE37" s="13"/>
      <c r="KBF37" s="13"/>
      <c r="KBG37" s="13"/>
      <c r="KBH37" s="13"/>
      <c r="KBI37" s="13"/>
      <c r="KBJ37" s="13"/>
      <c r="KBK37" s="13"/>
      <c r="KBL37" s="13"/>
      <c r="KBM37" s="13"/>
      <c r="KBN37" s="13"/>
      <c r="KBO37" s="13"/>
      <c r="KBP37" s="13"/>
      <c r="KBQ37" s="13"/>
      <c r="KBR37" s="13"/>
      <c r="KBS37" s="13"/>
      <c r="KBT37" s="13"/>
      <c r="KBU37" s="13"/>
      <c r="KBV37" s="13"/>
      <c r="KBW37" s="13"/>
      <c r="KBX37" s="13"/>
      <c r="KBY37" s="13"/>
      <c r="KBZ37" s="13"/>
      <c r="KCA37" s="13"/>
      <c r="KCB37" s="13"/>
      <c r="KCC37" s="13"/>
      <c r="KCD37" s="13"/>
      <c r="KCE37" s="13"/>
      <c r="KCF37" s="13"/>
      <c r="KCG37" s="13"/>
      <c r="KCH37" s="13"/>
      <c r="KCI37" s="13"/>
      <c r="KCJ37" s="13"/>
      <c r="KCK37" s="13"/>
      <c r="KCL37" s="13"/>
      <c r="KCM37" s="13"/>
      <c r="KCN37" s="13"/>
      <c r="KCO37" s="13"/>
      <c r="KCP37" s="13"/>
      <c r="KCQ37" s="13"/>
      <c r="KCR37" s="13"/>
      <c r="KCS37" s="13"/>
      <c r="KCT37" s="13"/>
      <c r="KCU37" s="13"/>
      <c r="KCV37" s="13"/>
      <c r="KCW37" s="13"/>
      <c r="KCX37" s="13"/>
      <c r="KCY37" s="13"/>
      <c r="KCZ37" s="13"/>
      <c r="KDA37" s="13"/>
      <c r="KDB37" s="13"/>
      <c r="KDC37" s="13"/>
      <c r="KDD37" s="13"/>
      <c r="KDE37" s="13"/>
      <c r="KDF37" s="13"/>
      <c r="KDG37" s="13"/>
      <c r="KDH37" s="13"/>
      <c r="KDI37" s="13"/>
      <c r="KDJ37" s="13"/>
      <c r="KDK37" s="13"/>
      <c r="KDL37" s="13"/>
      <c r="KDM37" s="13"/>
      <c r="KDN37" s="13"/>
      <c r="KDO37" s="13"/>
      <c r="KDP37" s="13"/>
      <c r="KDQ37" s="13"/>
      <c r="KDR37" s="13"/>
      <c r="KDS37" s="13"/>
      <c r="KDT37" s="13"/>
      <c r="KDU37" s="13"/>
      <c r="KDV37" s="13"/>
      <c r="KDW37" s="13"/>
      <c r="KDX37" s="13"/>
      <c r="KDY37" s="13"/>
      <c r="KDZ37" s="13"/>
      <c r="KEA37" s="13"/>
      <c r="KEB37" s="13"/>
      <c r="KEC37" s="13"/>
      <c r="KED37" s="13"/>
      <c r="KEE37" s="13"/>
      <c r="KEF37" s="13"/>
      <c r="KEG37" s="13"/>
      <c r="KEH37" s="13"/>
      <c r="KEI37" s="13"/>
      <c r="KEJ37" s="13"/>
      <c r="KEK37" s="13"/>
      <c r="KEL37" s="13"/>
      <c r="KEM37" s="13"/>
      <c r="KEN37" s="13"/>
      <c r="KEO37" s="13"/>
      <c r="KEP37" s="13"/>
      <c r="KEQ37" s="13"/>
      <c r="KER37" s="13"/>
      <c r="KES37" s="13"/>
      <c r="KET37" s="13"/>
      <c r="KEU37" s="13"/>
      <c r="KEV37" s="13"/>
      <c r="KEW37" s="13"/>
      <c r="KEX37" s="13"/>
      <c r="KEY37" s="13"/>
      <c r="KEZ37" s="13"/>
      <c r="KFA37" s="13"/>
      <c r="KFB37" s="13"/>
      <c r="KFC37" s="13"/>
      <c r="KFD37" s="13"/>
      <c r="KFE37" s="13"/>
      <c r="KFF37" s="13"/>
      <c r="KFG37" s="13"/>
      <c r="KFH37" s="13"/>
      <c r="KFI37" s="13"/>
      <c r="KFJ37" s="13"/>
      <c r="KFK37" s="13"/>
      <c r="KFL37" s="13"/>
      <c r="KFM37" s="13"/>
      <c r="KFN37" s="13"/>
      <c r="KFO37" s="13"/>
      <c r="KFP37" s="13"/>
      <c r="KFQ37" s="13"/>
      <c r="KFR37" s="13"/>
      <c r="KFS37" s="13"/>
      <c r="KFT37" s="13"/>
      <c r="KFU37" s="13"/>
      <c r="KFV37" s="13"/>
      <c r="KFW37" s="13"/>
      <c r="KFX37" s="13"/>
      <c r="KFY37" s="13"/>
      <c r="KFZ37" s="13"/>
      <c r="KGA37" s="13"/>
      <c r="KGB37" s="13"/>
      <c r="KGC37" s="13"/>
      <c r="KGD37" s="13"/>
      <c r="KGE37" s="13"/>
      <c r="KGF37" s="13"/>
      <c r="KGG37" s="13"/>
      <c r="KGH37" s="13"/>
      <c r="KGI37" s="13"/>
      <c r="KGJ37" s="13"/>
      <c r="KGK37" s="13"/>
      <c r="KGL37" s="13"/>
      <c r="KGM37" s="13"/>
      <c r="KGN37" s="13"/>
      <c r="KGO37" s="13"/>
      <c r="KGP37" s="13"/>
      <c r="KGQ37" s="13"/>
      <c r="KGR37" s="13"/>
      <c r="KGS37" s="13"/>
      <c r="KGT37" s="13"/>
      <c r="KGU37" s="13"/>
      <c r="KGV37" s="13"/>
      <c r="KGW37" s="13"/>
      <c r="KGX37" s="13"/>
      <c r="KGY37" s="13"/>
      <c r="KGZ37" s="13"/>
      <c r="KHA37" s="13"/>
      <c r="KHB37" s="13"/>
      <c r="KHC37" s="13"/>
      <c r="KHD37" s="13"/>
      <c r="KHE37" s="13"/>
      <c r="KHF37" s="13"/>
      <c r="KHG37" s="13"/>
      <c r="KHH37" s="13"/>
      <c r="KHI37" s="13"/>
      <c r="KHJ37" s="13"/>
      <c r="KHK37" s="13"/>
      <c r="KHL37" s="13"/>
      <c r="KHM37" s="13"/>
      <c r="KHN37" s="13"/>
      <c r="KHO37" s="13"/>
      <c r="KHP37" s="13"/>
      <c r="KHQ37" s="13"/>
      <c r="KHR37" s="13"/>
      <c r="KHS37" s="13"/>
      <c r="KHT37" s="13"/>
      <c r="KHU37" s="13"/>
      <c r="KHV37" s="13"/>
      <c r="KHW37" s="13"/>
      <c r="KHX37" s="13"/>
      <c r="KHY37" s="13"/>
      <c r="KHZ37" s="13"/>
      <c r="KIA37" s="13"/>
      <c r="KIB37" s="13"/>
      <c r="KIC37" s="13"/>
      <c r="KID37" s="13"/>
      <c r="KIE37" s="13"/>
      <c r="KIF37" s="13"/>
      <c r="KIG37" s="13"/>
      <c r="KIH37" s="13"/>
      <c r="KII37" s="13"/>
      <c r="KIJ37" s="13"/>
      <c r="KIK37" s="13"/>
      <c r="KIL37" s="13"/>
      <c r="KIM37" s="13"/>
      <c r="KIN37" s="13"/>
      <c r="KIO37" s="13"/>
      <c r="KIP37" s="13"/>
      <c r="KIQ37" s="13"/>
      <c r="KIR37" s="13"/>
      <c r="KIS37" s="13"/>
      <c r="KIT37" s="13"/>
      <c r="KIU37" s="13"/>
      <c r="KIV37" s="13"/>
      <c r="KIW37" s="13"/>
      <c r="KIX37" s="13"/>
      <c r="KIY37" s="13"/>
      <c r="KIZ37" s="13"/>
      <c r="KJA37" s="13"/>
      <c r="KJB37" s="13"/>
      <c r="KJC37" s="13"/>
      <c r="KJD37" s="13"/>
      <c r="KJE37" s="13"/>
      <c r="KJF37" s="13"/>
      <c r="KJG37" s="13"/>
      <c r="KJH37" s="13"/>
      <c r="KJI37" s="13"/>
      <c r="KJJ37" s="13"/>
      <c r="KJK37" s="13"/>
      <c r="KJL37" s="13"/>
      <c r="KJM37" s="13"/>
      <c r="KJN37" s="13"/>
      <c r="KJO37" s="13"/>
      <c r="KJP37" s="13"/>
      <c r="KJQ37" s="13"/>
      <c r="KJR37" s="13"/>
      <c r="KJS37" s="13"/>
      <c r="KJT37" s="13"/>
      <c r="KJU37" s="13"/>
      <c r="KJV37" s="13"/>
      <c r="KJW37" s="13"/>
      <c r="KJX37" s="13"/>
      <c r="KJY37" s="13"/>
      <c r="KJZ37" s="13"/>
      <c r="KKA37" s="13"/>
      <c r="KKB37" s="13"/>
      <c r="KKC37" s="13"/>
      <c r="KKD37" s="13"/>
      <c r="KKE37" s="13"/>
      <c r="KKF37" s="13"/>
      <c r="KKG37" s="13"/>
      <c r="KKH37" s="13"/>
      <c r="KKI37" s="13"/>
      <c r="KKJ37" s="13"/>
      <c r="KKK37" s="13"/>
      <c r="KKL37" s="13"/>
      <c r="KKM37" s="13"/>
      <c r="KKN37" s="13"/>
      <c r="KKO37" s="13"/>
      <c r="KKP37" s="13"/>
      <c r="KKQ37" s="13"/>
      <c r="KKR37" s="13"/>
      <c r="KKS37" s="13"/>
      <c r="KKT37" s="13"/>
      <c r="KKU37" s="13"/>
      <c r="KKV37" s="13"/>
      <c r="KKW37" s="13"/>
      <c r="KKX37" s="13"/>
      <c r="KKY37" s="13"/>
      <c r="KKZ37" s="13"/>
      <c r="KLA37" s="13"/>
      <c r="KLB37" s="13"/>
      <c r="KLC37" s="13"/>
      <c r="KLD37" s="13"/>
      <c r="KLE37" s="13"/>
      <c r="KLF37" s="13"/>
      <c r="KLG37" s="13"/>
      <c r="KLH37" s="13"/>
      <c r="KLI37" s="13"/>
      <c r="KLJ37" s="13"/>
      <c r="KLK37" s="13"/>
      <c r="KLL37" s="13"/>
      <c r="KLM37" s="13"/>
      <c r="KLN37" s="13"/>
      <c r="KLO37" s="13"/>
      <c r="KLP37" s="13"/>
      <c r="KLQ37" s="13"/>
      <c r="KLR37" s="13"/>
      <c r="KLS37" s="13"/>
      <c r="KLT37" s="13"/>
      <c r="KLU37" s="13"/>
      <c r="KLV37" s="13"/>
      <c r="KLW37" s="13"/>
      <c r="KLX37" s="13"/>
      <c r="KLY37" s="13"/>
      <c r="KLZ37" s="13"/>
      <c r="KMA37" s="13"/>
      <c r="KMB37" s="13"/>
      <c r="KMC37" s="13"/>
      <c r="KMD37" s="13"/>
      <c r="KME37" s="13"/>
      <c r="KMF37" s="13"/>
      <c r="KMG37" s="13"/>
      <c r="KMH37" s="13"/>
      <c r="KMI37" s="13"/>
      <c r="KMJ37" s="13"/>
      <c r="KMK37" s="13"/>
      <c r="KML37" s="13"/>
      <c r="KMM37" s="13"/>
      <c r="KMN37" s="13"/>
      <c r="KMO37" s="13"/>
      <c r="KMP37" s="13"/>
      <c r="KMQ37" s="13"/>
      <c r="KMR37" s="13"/>
      <c r="KMS37" s="13"/>
      <c r="KMT37" s="13"/>
      <c r="KMU37" s="13"/>
      <c r="KMV37" s="13"/>
      <c r="KMW37" s="13"/>
      <c r="KMX37" s="13"/>
      <c r="KMY37" s="13"/>
      <c r="KMZ37" s="13"/>
      <c r="KNA37" s="13"/>
      <c r="KNB37" s="13"/>
      <c r="KNC37" s="13"/>
      <c r="KND37" s="13"/>
      <c r="KNE37" s="13"/>
      <c r="KNF37" s="13"/>
      <c r="KNG37" s="13"/>
      <c r="KNH37" s="13"/>
      <c r="KNI37" s="13"/>
      <c r="KNJ37" s="13"/>
      <c r="KNK37" s="13"/>
      <c r="KNL37" s="13"/>
      <c r="KNM37" s="13"/>
      <c r="KNN37" s="13"/>
      <c r="KNO37" s="13"/>
      <c r="KNP37" s="13"/>
      <c r="KNQ37" s="13"/>
      <c r="KNR37" s="13"/>
      <c r="KNS37" s="13"/>
      <c r="KNT37" s="13"/>
      <c r="KNU37" s="13"/>
      <c r="KNV37" s="13"/>
      <c r="KNW37" s="13"/>
      <c r="KNX37" s="13"/>
      <c r="KNY37" s="13"/>
      <c r="KNZ37" s="13"/>
      <c r="KOA37" s="13"/>
      <c r="KOB37" s="13"/>
      <c r="KOC37" s="13"/>
      <c r="KOD37" s="13"/>
      <c r="KOE37" s="13"/>
      <c r="KOF37" s="13"/>
      <c r="KOG37" s="13"/>
      <c r="KOH37" s="13"/>
      <c r="KOI37" s="13"/>
      <c r="KOJ37" s="13"/>
      <c r="KOK37" s="13"/>
      <c r="KOL37" s="13"/>
      <c r="KOM37" s="13"/>
      <c r="KON37" s="13"/>
      <c r="KOO37" s="13"/>
      <c r="KOP37" s="13"/>
      <c r="KOQ37" s="13"/>
      <c r="KOR37" s="13"/>
      <c r="KOS37" s="13"/>
      <c r="KOT37" s="13"/>
      <c r="KOU37" s="13"/>
      <c r="KOV37" s="13"/>
      <c r="KOW37" s="13"/>
      <c r="KOX37" s="13"/>
      <c r="KOY37" s="13"/>
      <c r="KOZ37" s="13"/>
      <c r="KPA37" s="13"/>
      <c r="KPB37" s="13"/>
      <c r="KPC37" s="13"/>
      <c r="KPD37" s="13"/>
      <c r="KPE37" s="13"/>
      <c r="KPF37" s="13"/>
      <c r="KPG37" s="13"/>
      <c r="KPH37" s="13"/>
      <c r="KPI37" s="13"/>
      <c r="KPJ37" s="13"/>
      <c r="KPK37" s="13"/>
      <c r="KPL37" s="13"/>
      <c r="KPM37" s="13"/>
      <c r="KPN37" s="13"/>
      <c r="KPO37" s="13"/>
      <c r="KPP37" s="13"/>
      <c r="KPQ37" s="13"/>
      <c r="KPR37" s="13"/>
      <c r="KPS37" s="13"/>
      <c r="KPT37" s="13"/>
      <c r="KPU37" s="13"/>
      <c r="KPV37" s="13"/>
      <c r="KPW37" s="13"/>
      <c r="KPX37" s="13"/>
      <c r="KPY37" s="13"/>
      <c r="KPZ37" s="13"/>
      <c r="KQA37" s="13"/>
      <c r="KQB37" s="13"/>
      <c r="KQC37" s="13"/>
      <c r="KQD37" s="13"/>
      <c r="KQE37" s="13"/>
      <c r="KQF37" s="13"/>
      <c r="KQG37" s="13"/>
      <c r="KQH37" s="13"/>
      <c r="KQI37" s="13"/>
      <c r="KQJ37" s="13"/>
      <c r="KQK37" s="13"/>
      <c r="KQL37" s="13"/>
      <c r="KQM37" s="13"/>
      <c r="KQN37" s="13"/>
      <c r="KQO37" s="13"/>
      <c r="KQP37" s="13"/>
      <c r="KQQ37" s="13"/>
      <c r="KQR37" s="13"/>
      <c r="KQS37" s="13"/>
      <c r="KQT37" s="13"/>
      <c r="KQU37" s="13"/>
      <c r="KQV37" s="13"/>
      <c r="KQW37" s="13"/>
      <c r="KQX37" s="13"/>
      <c r="KQY37" s="13"/>
      <c r="KQZ37" s="13"/>
      <c r="KRA37" s="13"/>
      <c r="KRB37" s="13"/>
      <c r="KRC37" s="13"/>
      <c r="KRD37" s="13"/>
      <c r="KRE37" s="13"/>
      <c r="KRF37" s="13"/>
      <c r="KRG37" s="13"/>
      <c r="KRH37" s="13"/>
      <c r="KRI37" s="13"/>
      <c r="KRJ37" s="13"/>
      <c r="KRK37" s="13"/>
      <c r="KRL37" s="13"/>
      <c r="KRM37" s="13"/>
      <c r="KRN37" s="13"/>
      <c r="KRO37" s="13"/>
      <c r="KRP37" s="13"/>
      <c r="KRQ37" s="13"/>
      <c r="KRR37" s="13"/>
      <c r="KRS37" s="13"/>
      <c r="KRT37" s="13"/>
      <c r="KRU37" s="13"/>
      <c r="KRV37" s="13"/>
      <c r="KRW37" s="13"/>
      <c r="KRX37" s="13"/>
      <c r="KRY37" s="13"/>
      <c r="KRZ37" s="13"/>
      <c r="KSA37" s="13"/>
      <c r="KSB37" s="13"/>
      <c r="KSC37" s="13"/>
      <c r="KSD37" s="13"/>
      <c r="KSE37" s="13"/>
      <c r="KSF37" s="13"/>
      <c r="KSG37" s="13"/>
      <c r="KSH37" s="13"/>
      <c r="KSI37" s="13"/>
      <c r="KSJ37" s="13"/>
      <c r="KSK37" s="13"/>
      <c r="KSL37" s="13"/>
      <c r="KSM37" s="13"/>
      <c r="KSN37" s="13"/>
      <c r="KSO37" s="13"/>
      <c r="KSP37" s="13"/>
      <c r="KSQ37" s="13"/>
      <c r="KSR37" s="13"/>
      <c r="KSS37" s="13"/>
      <c r="KST37" s="13"/>
      <c r="KSU37" s="13"/>
      <c r="KSV37" s="13"/>
      <c r="KSW37" s="13"/>
      <c r="KSX37" s="13"/>
      <c r="KSY37" s="13"/>
      <c r="KSZ37" s="13"/>
      <c r="KTA37" s="13"/>
      <c r="KTB37" s="13"/>
      <c r="KTC37" s="13"/>
      <c r="KTD37" s="13"/>
      <c r="KTE37" s="13"/>
      <c r="KTF37" s="13"/>
      <c r="KTG37" s="13"/>
      <c r="KTH37" s="13"/>
      <c r="KTI37" s="13"/>
      <c r="KTJ37" s="13"/>
      <c r="KTK37" s="13"/>
      <c r="KTL37" s="13"/>
      <c r="KTM37" s="13"/>
      <c r="KTN37" s="13"/>
      <c r="KTO37" s="13"/>
      <c r="KTP37" s="13"/>
      <c r="KTQ37" s="13"/>
      <c r="KTR37" s="13"/>
      <c r="KTS37" s="13"/>
      <c r="KTT37" s="13"/>
      <c r="KTU37" s="13"/>
      <c r="KTV37" s="13"/>
      <c r="KTW37" s="13"/>
      <c r="KTX37" s="13"/>
      <c r="KTY37" s="13"/>
      <c r="KTZ37" s="13"/>
      <c r="KUA37" s="13"/>
      <c r="KUB37" s="13"/>
      <c r="KUC37" s="13"/>
      <c r="KUD37" s="13"/>
      <c r="KUE37" s="13"/>
      <c r="KUF37" s="13"/>
      <c r="KUG37" s="13"/>
      <c r="KUH37" s="13"/>
      <c r="KUI37" s="13"/>
      <c r="KUJ37" s="13"/>
      <c r="KUK37" s="13"/>
      <c r="KUL37" s="13"/>
      <c r="KUM37" s="13"/>
      <c r="KUN37" s="13"/>
      <c r="KUO37" s="13"/>
      <c r="KUP37" s="13"/>
      <c r="KUQ37" s="13"/>
      <c r="KUR37" s="13"/>
      <c r="KUS37" s="13"/>
      <c r="KUT37" s="13"/>
      <c r="KUU37" s="13"/>
      <c r="KUV37" s="13"/>
      <c r="KUW37" s="13"/>
      <c r="KUX37" s="13"/>
      <c r="KUY37" s="13"/>
      <c r="KUZ37" s="13"/>
      <c r="KVA37" s="13"/>
      <c r="KVB37" s="13"/>
      <c r="KVC37" s="13"/>
      <c r="KVD37" s="13"/>
      <c r="KVE37" s="13"/>
      <c r="KVF37" s="13"/>
      <c r="KVG37" s="13"/>
      <c r="KVH37" s="13"/>
      <c r="KVI37" s="13"/>
      <c r="KVJ37" s="13"/>
      <c r="KVK37" s="13"/>
      <c r="KVL37" s="13"/>
      <c r="KVM37" s="13"/>
      <c r="KVN37" s="13"/>
      <c r="KVO37" s="13"/>
      <c r="KVP37" s="13"/>
      <c r="KVQ37" s="13"/>
      <c r="KVR37" s="13"/>
      <c r="KVS37" s="13"/>
      <c r="KVT37" s="13"/>
      <c r="KVU37" s="13"/>
      <c r="KVV37" s="13"/>
      <c r="KVW37" s="13"/>
      <c r="KVX37" s="13"/>
      <c r="KVY37" s="13"/>
      <c r="KVZ37" s="13"/>
      <c r="KWA37" s="13"/>
      <c r="KWB37" s="13"/>
      <c r="KWC37" s="13"/>
      <c r="KWD37" s="13"/>
      <c r="KWE37" s="13"/>
      <c r="KWF37" s="13"/>
      <c r="KWG37" s="13"/>
      <c r="KWH37" s="13"/>
      <c r="KWI37" s="13"/>
      <c r="KWJ37" s="13"/>
      <c r="KWK37" s="13"/>
      <c r="KWL37" s="13"/>
      <c r="KWM37" s="13"/>
      <c r="KWN37" s="13"/>
      <c r="KWO37" s="13"/>
      <c r="KWP37" s="13"/>
      <c r="KWQ37" s="13"/>
      <c r="KWR37" s="13"/>
      <c r="KWS37" s="13"/>
      <c r="KWT37" s="13"/>
      <c r="KWU37" s="13"/>
      <c r="KWV37" s="13"/>
      <c r="KWW37" s="13"/>
      <c r="KWX37" s="13"/>
      <c r="KWY37" s="13"/>
      <c r="KWZ37" s="13"/>
      <c r="KXA37" s="13"/>
      <c r="KXB37" s="13"/>
      <c r="KXC37" s="13"/>
      <c r="KXD37" s="13"/>
      <c r="KXE37" s="13"/>
      <c r="KXF37" s="13"/>
      <c r="KXG37" s="13"/>
      <c r="KXH37" s="13"/>
      <c r="KXI37" s="13"/>
      <c r="KXJ37" s="13"/>
      <c r="KXK37" s="13"/>
      <c r="KXL37" s="13"/>
      <c r="KXM37" s="13"/>
      <c r="KXN37" s="13"/>
      <c r="KXO37" s="13"/>
      <c r="KXP37" s="13"/>
      <c r="KXQ37" s="13"/>
      <c r="KXR37" s="13"/>
      <c r="KXS37" s="13"/>
      <c r="KXT37" s="13"/>
      <c r="KXU37" s="13"/>
      <c r="KXV37" s="13"/>
      <c r="KXW37" s="13"/>
      <c r="KXX37" s="13"/>
      <c r="KXY37" s="13"/>
      <c r="KXZ37" s="13"/>
      <c r="KYA37" s="13"/>
      <c r="KYB37" s="13"/>
      <c r="KYC37" s="13"/>
      <c r="KYD37" s="13"/>
      <c r="KYE37" s="13"/>
      <c r="KYF37" s="13"/>
      <c r="KYG37" s="13"/>
      <c r="KYH37" s="13"/>
      <c r="KYI37" s="13"/>
      <c r="KYJ37" s="13"/>
      <c r="KYK37" s="13"/>
      <c r="KYL37" s="13"/>
      <c r="KYM37" s="13"/>
      <c r="KYN37" s="13"/>
      <c r="KYO37" s="13"/>
      <c r="KYP37" s="13"/>
      <c r="KYQ37" s="13"/>
      <c r="KYR37" s="13"/>
      <c r="KYS37" s="13"/>
      <c r="KYT37" s="13"/>
      <c r="KYU37" s="13"/>
      <c r="KYV37" s="13"/>
      <c r="KYW37" s="13"/>
      <c r="KYX37" s="13"/>
      <c r="KYY37" s="13"/>
      <c r="KYZ37" s="13"/>
      <c r="KZA37" s="13"/>
      <c r="KZB37" s="13"/>
      <c r="KZC37" s="13"/>
      <c r="KZD37" s="13"/>
      <c r="KZE37" s="13"/>
      <c r="KZF37" s="13"/>
      <c r="KZG37" s="13"/>
      <c r="KZH37" s="13"/>
      <c r="KZI37" s="13"/>
      <c r="KZJ37" s="13"/>
      <c r="KZK37" s="13"/>
      <c r="KZL37" s="13"/>
      <c r="KZM37" s="13"/>
      <c r="KZN37" s="13"/>
      <c r="KZO37" s="13"/>
      <c r="KZP37" s="13"/>
      <c r="KZQ37" s="13"/>
      <c r="KZR37" s="13"/>
      <c r="KZS37" s="13"/>
      <c r="KZT37" s="13"/>
      <c r="KZU37" s="13"/>
      <c r="KZV37" s="13"/>
      <c r="KZW37" s="13"/>
      <c r="KZX37" s="13"/>
      <c r="KZY37" s="13"/>
      <c r="KZZ37" s="13"/>
      <c r="LAA37" s="13"/>
      <c r="LAB37" s="13"/>
      <c r="LAC37" s="13"/>
      <c r="LAD37" s="13"/>
      <c r="LAE37" s="13"/>
      <c r="LAF37" s="13"/>
      <c r="LAG37" s="13"/>
      <c r="LAH37" s="13"/>
      <c r="LAI37" s="13"/>
      <c r="LAJ37" s="13"/>
      <c r="LAK37" s="13"/>
      <c r="LAL37" s="13"/>
      <c r="LAM37" s="13"/>
      <c r="LAN37" s="13"/>
      <c r="LAO37" s="13"/>
      <c r="LAP37" s="13"/>
      <c r="LAQ37" s="13"/>
      <c r="LAR37" s="13"/>
      <c r="LAS37" s="13"/>
      <c r="LAT37" s="13"/>
      <c r="LAU37" s="13"/>
      <c r="LAV37" s="13"/>
      <c r="LAW37" s="13"/>
      <c r="LAX37" s="13"/>
      <c r="LAY37" s="13"/>
      <c r="LAZ37" s="13"/>
      <c r="LBA37" s="13"/>
      <c r="LBB37" s="13"/>
      <c r="LBC37" s="13"/>
      <c r="LBD37" s="13"/>
      <c r="LBE37" s="13"/>
      <c r="LBF37" s="13"/>
      <c r="LBG37" s="13"/>
      <c r="LBH37" s="13"/>
      <c r="LBI37" s="13"/>
      <c r="LBJ37" s="13"/>
      <c r="LBK37" s="13"/>
      <c r="LBL37" s="13"/>
      <c r="LBM37" s="13"/>
      <c r="LBN37" s="13"/>
      <c r="LBO37" s="13"/>
      <c r="LBP37" s="13"/>
      <c r="LBQ37" s="13"/>
      <c r="LBR37" s="13"/>
      <c r="LBS37" s="13"/>
      <c r="LBT37" s="13"/>
      <c r="LBU37" s="13"/>
      <c r="LBV37" s="13"/>
      <c r="LBW37" s="13"/>
      <c r="LBX37" s="13"/>
      <c r="LBY37" s="13"/>
      <c r="LBZ37" s="13"/>
      <c r="LCA37" s="13"/>
      <c r="LCB37" s="13"/>
      <c r="LCC37" s="13"/>
      <c r="LCD37" s="13"/>
      <c r="LCE37" s="13"/>
      <c r="LCF37" s="13"/>
      <c r="LCG37" s="13"/>
      <c r="LCH37" s="13"/>
      <c r="LCI37" s="13"/>
      <c r="LCJ37" s="13"/>
      <c r="LCK37" s="13"/>
      <c r="LCL37" s="13"/>
      <c r="LCM37" s="13"/>
      <c r="LCN37" s="13"/>
      <c r="LCO37" s="13"/>
      <c r="LCP37" s="13"/>
      <c r="LCQ37" s="13"/>
      <c r="LCR37" s="13"/>
      <c r="LCS37" s="13"/>
      <c r="LCT37" s="13"/>
      <c r="LCU37" s="13"/>
      <c r="LCV37" s="13"/>
      <c r="LCW37" s="13"/>
      <c r="LCX37" s="13"/>
      <c r="LCY37" s="13"/>
      <c r="LCZ37" s="13"/>
      <c r="LDA37" s="13"/>
      <c r="LDB37" s="13"/>
      <c r="LDC37" s="13"/>
      <c r="LDD37" s="13"/>
      <c r="LDE37" s="13"/>
      <c r="LDF37" s="13"/>
      <c r="LDG37" s="13"/>
      <c r="LDH37" s="13"/>
      <c r="LDI37" s="13"/>
      <c r="LDJ37" s="13"/>
      <c r="LDK37" s="13"/>
      <c r="LDL37" s="13"/>
      <c r="LDM37" s="13"/>
      <c r="LDN37" s="13"/>
      <c r="LDO37" s="13"/>
      <c r="LDP37" s="13"/>
      <c r="LDQ37" s="13"/>
      <c r="LDR37" s="13"/>
      <c r="LDS37" s="13"/>
      <c r="LDT37" s="13"/>
      <c r="LDU37" s="13"/>
      <c r="LDV37" s="13"/>
      <c r="LDW37" s="13"/>
      <c r="LDX37" s="13"/>
      <c r="LDY37" s="13"/>
      <c r="LDZ37" s="13"/>
      <c r="LEA37" s="13"/>
      <c r="LEB37" s="13"/>
      <c r="LEC37" s="13"/>
      <c r="LED37" s="13"/>
      <c r="LEE37" s="13"/>
      <c r="LEF37" s="13"/>
      <c r="LEG37" s="13"/>
      <c r="LEH37" s="13"/>
      <c r="LEI37" s="13"/>
      <c r="LEJ37" s="13"/>
      <c r="LEK37" s="13"/>
      <c r="LEL37" s="13"/>
      <c r="LEM37" s="13"/>
      <c r="LEN37" s="13"/>
      <c r="LEO37" s="13"/>
      <c r="LEP37" s="13"/>
      <c r="LEQ37" s="13"/>
      <c r="LER37" s="13"/>
      <c r="LES37" s="13"/>
      <c r="LET37" s="13"/>
      <c r="LEU37" s="13"/>
      <c r="LEV37" s="13"/>
      <c r="LEW37" s="13"/>
      <c r="LEX37" s="13"/>
      <c r="LEY37" s="13"/>
      <c r="LEZ37" s="13"/>
      <c r="LFA37" s="13"/>
      <c r="LFB37" s="13"/>
      <c r="LFC37" s="13"/>
      <c r="LFD37" s="13"/>
      <c r="LFE37" s="13"/>
      <c r="LFF37" s="13"/>
      <c r="LFG37" s="13"/>
      <c r="LFH37" s="13"/>
      <c r="LFI37" s="13"/>
      <c r="LFJ37" s="13"/>
      <c r="LFK37" s="13"/>
      <c r="LFL37" s="13"/>
      <c r="LFM37" s="13"/>
      <c r="LFN37" s="13"/>
      <c r="LFO37" s="13"/>
      <c r="LFP37" s="13"/>
      <c r="LFQ37" s="13"/>
      <c r="LFR37" s="13"/>
      <c r="LFS37" s="13"/>
      <c r="LFT37" s="13"/>
      <c r="LFU37" s="13"/>
      <c r="LFV37" s="13"/>
      <c r="LFW37" s="13"/>
      <c r="LFX37" s="13"/>
      <c r="LFY37" s="13"/>
      <c r="LFZ37" s="13"/>
      <c r="LGA37" s="13"/>
      <c r="LGB37" s="13"/>
      <c r="LGC37" s="13"/>
      <c r="LGD37" s="13"/>
      <c r="LGE37" s="13"/>
      <c r="LGF37" s="13"/>
      <c r="LGG37" s="13"/>
      <c r="LGH37" s="13"/>
      <c r="LGI37" s="13"/>
      <c r="LGJ37" s="13"/>
      <c r="LGK37" s="13"/>
      <c r="LGL37" s="13"/>
      <c r="LGM37" s="13"/>
      <c r="LGN37" s="13"/>
      <c r="LGO37" s="13"/>
      <c r="LGP37" s="13"/>
      <c r="LGQ37" s="13"/>
      <c r="LGR37" s="13"/>
      <c r="LGS37" s="13"/>
      <c r="LGT37" s="13"/>
      <c r="LGU37" s="13"/>
      <c r="LGV37" s="13"/>
      <c r="LGW37" s="13"/>
      <c r="LGX37" s="13"/>
      <c r="LGY37" s="13"/>
      <c r="LGZ37" s="13"/>
      <c r="LHA37" s="13"/>
      <c r="LHB37" s="13"/>
      <c r="LHC37" s="13"/>
      <c r="LHD37" s="13"/>
      <c r="LHE37" s="13"/>
      <c r="LHF37" s="13"/>
      <c r="LHG37" s="13"/>
      <c r="LHH37" s="13"/>
      <c r="LHI37" s="13"/>
      <c r="LHJ37" s="13"/>
      <c r="LHK37" s="13"/>
      <c r="LHL37" s="13"/>
      <c r="LHM37" s="13"/>
      <c r="LHN37" s="13"/>
      <c r="LHO37" s="13"/>
      <c r="LHP37" s="13"/>
      <c r="LHQ37" s="13"/>
      <c r="LHR37" s="13"/>
      <c r="LHS37" s="13"/>
      <c r="LHT37" s="13"/>
      <c r="LHU37" s="13"/>
      <c r="LHV37" s="13"/>
      <c r="LHW37" s="13"/>
      <c r="LHX37" s="13"/>
      <c r="LHY37" s="13"/>
      <c r="LHZ37" s="13"/>
      <c r="LIA37" s="13"/>
      <c r="LIB37" s="13"/>
      <c r="LIC37" s="13"/>
      <c r="LID37" s="13"/>
      <c r="LIE37" s="13"/>
      <c r="LIF37" s="13"/>
      <c r="LIG37" s="13"/>
      <c r="LIH37" s="13"/>
      <c r="LII37" s="13"/>
      <c r="LIJ37" s="13"/>
      <c r="LIK37" s="13"/>
      <c r="LIL37" s="13"/>
      <c r="LIM37" s="13"/>
      <c r="LIN37" s="13"/>
      <c r="LIO37" s="13"/>
      <c r="LIP37" s="13"/>
      <c r="LIQ37" s="13"/>
      <c r="LIR37" s="13"/>
      <c r="LIS37" s="13"/>
      <c r="LIT37" s="13"/>
      <c r="LIU37" s="13"/>
      <c r="LIV37" s="13"/>
      <c r="LIW37" s="13"/>
      <c r="LIX37" s="13"/>
      <c r="LIY37" s="13"/>
      <c r="LIZ37" s="13"/>
      <c r="LJA37" s="13"/>
      <c r="LJB37" s="13"/>
      <c r="LJC37" s="13"/>
      <c r="LJD37" s="13"/>
      <c r="LJE37" s="13"/>
      <c r="LJF37" s="13"/>
      <c r="LJG37" s="13"/>
      <c r="LJH37" s="13"/>
      <c r="LJI37" s="13"/>
      <c r="LJJ37" s="13"/>
      <c r="LJK37" s="13"/>
      <c r="LJL37" s="13"/>
      <c r="LJM37" s="13"/>
      <c r="LJN37" s="13"/>
      <c r="LJO37" s="13"/>
      <c r="LJP37" s="13"/>
      <c r="LJQ37" s="13"/>
      <c r="LJR37" s="13"/>
      <c r="LJS37" s="13"/>
      <c r="LJT37" s="13"/>
      <c r="LJU37" s="13"/>
      <c r="LJV37" s="13"/>
      <c r="LJW37" s="13"/>
      <c r="LJX37" s="13"/>
      <c r="LJY37" s="13"/>
      <c r="LJZ37" s="13"/>
      <c r="LKA37" s="13"/>
      <c r="LKB37" s="13"/>
      <c r="LKC37" s="13"/>
      <c r="LKD37" s="13"/>
      <c r="LKE37" s="13"/>
      <c r="LKF37" s="13"/>
      <c r="LKG37" s="13"/>
      <c r="LKH37" s="13"/>
      <c r="LKI37" s="13"/>
      <c r="LKJ37" s="13"/>
      <c r="LKK37" s="13"/>
      <c r="LKL37" s="13"/>
      <c r="LKM37" s="13"/>
      <c r="LKN37" s="13"/>
      <c r="LKO37" s="13"/>
      <c r="LKP37" s="13"/>
      <c r="LKQ37" s="13"/>
      <c r="LKR37" s="13"/>
      <c r="LKS37" s="13"/>
      <c r="LKT37" s="13"/>
      <c r="LKU37" s="13"/>
      <c r="LKV37" s="13"/>
      <c r="LKW37" s="13"/>
      <c r="LKX37" s="13"/>
      <c r="LKY37" s="13"/>
      <c r="LKZ37" s="13"/>
      <c r="LLA37" s="13"/>
      <c r="LLB37" s="13"/>
      <c r="LLC37" s="13"/>
      <c r="LLD37" s="13"/>
      <c r="LLE37" s="13"/>
      <c r="LLF37" s="13"/>
      <c r="LLG37" s="13"/>
      <c r="LLH37" s="13"/>
      <c r="LLI37" s="13"/>
      <c r="LLJ37" s="13"/>
      <c r="LLK37" s="13"/>
      <c r="LLL37" s="13"/>
      <c r="LLM37" s="13"/>
      <c r="LLN37" s="13"/>
      <c r="LLO37" s="13"/>
      <c r="LLP37" s="13"/>
      <c r="LLQ37" s="13"/>
      <c r="LLR37" s="13"/>
      <c r="LLS37" s="13"/>
      <c r="LLT37" s="13"/>
      <c r="LLU37" s="13"/>
      <c r="LLV37" s="13"/>
      <c r="LLW37" s="13"/>
      <c r="LLX37" s="13"/>
      <c r="LLY37" s="13"/>
      <c r="LLZ37" s="13"/>
      <c r="LMA37" s="13"/>
      <c r="LMB37" s="13"/>
      <c r="LMC37" s="13"/>
      <c r="LMD37" s="13"/>
      <c r="LME37" s="13"/>
      <c r="LMF37" s="13"/>
      <c r="LMG37" s="13"/>
      <c r="LMH37" s="13"/>
      <c r="LMI37" s="13"/>
      <c r="LMJ37" s="13"/>
      <c r="LMK37" s="13"/>
      <c r="LML37" s="13"/>
      <c r="LMM37" s="13"/>
      <c r="LMN37" s="13"/>
      <c r="LMO37" s="13"/>
      <c r="LMP37" s="13"/>
      <c r="LMQ37" s="13"/>
      <c r="LMR37" s="13"/>
      <c r="LMS37" s="13"/>
      <c r="LMT37" s="13"/>
      <c r="LMU37" s="13"/>
      <c r="LMV37" s="13"/>
      <c r="LMW37" s="13"/>
      <c r="LMX37" s="13"/>
      <c r="LMY37" s="13"/>
      <c r="LMZ37" s="13"/>
      <c r="LNA37" s="13"/>
      <c r="LNB37" s="13"/>
      <c r="LNC37" s="13"/>
      <c r="LND37" s="13"/>
      <c r="LNE37" s="13"/>
      <c r="LNF37" s="13"/>
      <c r="LNG37" s="13"/>
      <c r="LNH37" s="13"/>
      <c r="LNI37" s="13"/>
      <c r="LNJ37" s="13"/>
      <c r="LNK37" s="13"/>
      <c r="LNL37" s="13"/>
      <c r="LNM37" s="13"/>
      <c r="LNN37" s="13"/>
      <c r="LNO37" s="13"/>
      <c r="LNP37" s="13"/>
      <c r="LNQ37" s="13"/>
      <c r="LNR37" s="13"/>
      <c r="LNS37" s="13"/>
      <c r="LNT37" s="13"/>
      <c r="LNU37" s="13"/>
      <c r="LNV37" s="13"/>
      <c r="LNW37" s="13"/>
      <c r="LNX37" s="13"/>
      <c r="LNY37" s="13"/>
      <c r="LNZ37" s="13"/>
      <c r="LOA37" s="13"/>
      <c r="LOB37" s="13"/>
      <c r="LOC37" s="13"/>
      <c r="LOD37" s="13"/>
      <c r="LOE37" s="13"/>
      <c r="LOF37" s="13"/>
      <c r="LOG37" s="13"/>
      <c r="LOH37" s="13"/>
      <c r="LOI37" s="13"/>
      <c r="LOJ37" s="13"/>
      <c r="LOK37" s="13"/>
      <c r="LOL37" s="13"/>
      <c r="LOM37" s="13"/>
      <c r="LON37" s="13"/>
      <c r="LOO37" s="13"/>
      <c r="LOP37" s="13"/>
      <c r="LOQ37" s="13"/>
      <c r="LOR37" s="13"/>
      <c r="LOS37" s="13"/>
      <c r="LOT37" s="13"/>
      <c r="LOU37" s="13"/>
      <c r="LOV37" s="13"/>
      <c r="LOW37" s="13"/>
      <c r="LOX37" s="13"/>
      <c r="LOY37" s="13"/>
      <c r="LOZ37" s="13"/>
      <c r="LPA37" s="13"/>
      <c r="LPB37" s="13"/>
      <c r="LPC37" s="13"/>
      <c r="LPD37" s="13"/>
      <c r="LPE37" s="13"/>
      <c r="LPF37" s="13"/>
      <c r="LPG37" s="13"/>
      <c r="LPH37" s="13"/>
      <c r="LPI37" s="13"/>
      <c r="LPJ37" s="13"/>
      <c r="LPK37" s="13"/>
      <c r="LPL37" s="13"/>
      <c r="LPM37" s="13"/>
      <c r="LPN37" s="13"/>
      <c r="LPO37" s="13"/>
      <c r="LPP37" s="13"/>
      <c r="LPQ37" s="13"/>
      <c r="LPR37" s="13"/>
      <c r="LPS37" s="13"/>
      <c r="LPT37" s="13"/>
      <c r="LPU37" s="13"/>
      <c r="LPV37" s="13"/>
      <c r="LPW37" s="13"/>
      <c r="LPX37" s="13"/>
      <c r="LPY37" s="13"/>
      <c r="LPZ37" s="13"/>
      <c r="LQA37" s="13"/>
      <c r="LQB37" s="13"/>
      <c r="LQC37" s="13"/>
      <c r="LQD37" s="13"/>
      <c r="LQE37" s="13"/>
      <c r="LQF37" s="13"/>
      <c r="LQG37" s="13"/>
      <c r="LQH37" s="13"/>
      <c r="LQI37" s="13"/>
      <c r="LQJ37" s="13"/>
      <c r="LQK37" s="13"/>
      <c r="LQL37" s="13"/>
      <c r="LQM37" s="13"/>
      <c r="LQN37" s="13"/>
      <c r="LQO37" s="13"/>
      <c r="LQP37" s="13"/>
      <c r="LQQ37" s="13"/>
      <c r="LQR37" s="13"/>
      <c r="LQS37" s="13"/>
      <c r="LQT37" s="13"/>
      <c r="LQU37" s="13"/>
      <c r="LQV37" s="13"/>
      <c r="LQW37" s="13"/>
      <c r="LQX37" s="13"/>
      <c r="LQY37" s="13"/>
      <c r="LQZ37" s="13"/>
      <c r="LRA37" s="13"/>
      <c r="LRB37" s="13"/>
      <c r="LRC37" s="13"/>
      <c r="LRD37" s="13"/>
      <c r="LRE37" s="13"/>
      <c r="LRF37" s="13"/>
      <c r="LRG37" s="13"/>
      <c r="LRH37" s="13"/>
      <c r="LRI37" s="13"/>
      <c r="LRJ37" s="13"/>
      <c r="LRK37" s="13"/>
      <c r="LRL37" s="13"/>
      <c r="LRM37" s="13"/>
      <c r="LRN37" s="13"/>
      <c r="LRO37" s="13"/>
      <c r="LRP37" s="13"/>
      <c r="LRQ37" s="13"/>
      <c r="LRR37" s="13"/>
      <c r="LRS37" s="13"/>
      <c r="LRT37" s="13"/>
      <c r="LRU37" s="13"/>
      <c r="LRV37" s="13"/>
      <c r="LRW37" s="13"/>
      <c r="LRX37" s="13"/>
      <c r="LRY37" s="13"/>
      <c r="LRZ37" s="13"/>
      <c r="LSA37" s="13"/>
      <c r="LSB37" s="13"/>
      <c r="LSC37" s="13"/>
      <c r="LSD37" s="13"/>
      <c r="LSE37" s="13"/>
      <c r="LSF37" s="13"/>
      <c r="LSG37" s="13"/>
      <c r="LSH37" s="13"/>
      <c r="LSI37" s="13"/>
      <c r="LSJ37" s="13"/>
      <c r="LSK37" s="13"/>
      <c r="LSL37" s="13"/>
      <c r="LSM37" s="13"/>
      <c r="LSN37" s="13"/>
      <c r="LSO37" s="13"/>
      <c r="LSP37" s="13"/>
      <c r="LSQ37" s="13"/>
      <c r="LSR37" s="13"/>
      <c r="LSS37" s="13"/>
      <c r="LST37" s="13"/>
      <c r="LSU37" s="13"/>
      <c r="LSV37" s="13"/>
      <c r="LSW37" s="13"/>
      <c r="LSX37" s="13"/>
      <c r="LSY37" s="13"/>
      <c r="LSZ37" s="13"/>
      <c r="LTA37" s="13"/>
      <c r="LTB37" s="13"/>
      <c r="LTC37" s="13"/>
      <c r="LTD37" s="13"/>
      <c r="LTE37" s="13"/>
      <c r="LTF37" s="13"/>
      <c r="LTG37" s="13"/>
      <c r="LTH37" s="13"/>
      <c r="LTI37" s="13"/>
      <c r="LTJ37" s="13"/>
      <c r="LTK37" s="13"/>
      <c r="LTL37" s="13"/>
      <c r="LTM37" s="13"/>
      <c r="LTN37" s="13"/>
      <c r="LTO37" s="13"/>
      <c r="LTP37" s="13"/>
      <c r="LTQ37" s="13"/>
      <c r="LTR37" s="13"/>
      <c r="LTS37" s="13"/>
      <c r="LTT37" s="13"/>
      <c r="LTU37" s="13"/>
      <c r="LTV37" s="13"/>
      <c r="LTW37" s="13"/>
      <c r="LTX37" s="13"/>
      <c r="LTY37" s="13"/>
      <c r="LTZ37" s="13"/>
      <c r="LUA37" s="13"/>
      <c r="LUB37" s="13"/>
      <c r="LUC37" s="13"/>
      <c r="LUD37" s="13"/>
      <c r="LUE37" s="13"/>
      <c r="LUF37" s="13"/>
      <c r="LUG37" s="13"/>
      <c r="LUH37" s="13"/>
      <c r="LUI37" s="13"/>
      <c r="LUJ37" s="13"/>
      <c r="LUK37" s="13"/>
      <c r="LUL37" s="13"/>
      <c r="LUM37" s="13"/>
      <c r="LUN37" s="13"/>
      <c r="LUO37" s="13"/>
      <c r="LUP37" s="13"/>
      <c r="LUQ37" s="13"/>
      <c r="LUR37" s="13"/>
      <c r="LUS37" s="13"/>
      <c r="LUT37" s="13"/>
      <c r="LUU37" s="13"/>
      <c r="LUV37" s="13"/>
      <c r="LUW37" s="13"/>
      <c r="LUX37" s="13"/>
      <c r="LUY37" s="13"/>
      <c r="LUZ37" s="13"/>
      <c r="LVA37" s="13"/>
      <c r="LVB37" s="13"/>
      <c r="LVC37" s="13"/>
      <c r="LVD37" s="13"/>
      <c r="LVE37" s="13"/>
      <c r="LVF37" s="13"/>
      <c r="LVG37" s="13"/>
      <c r="LVH37" s="13"/>
      <c r="LVI37" s="13"/>
      <c r="LVJ37" s="13"/>
      <c r="LVK37" s="13"/>
      <c r="LVL37" s="13"/>
      <c r="LVM37" s="13"/>
      <c r="LVN37" s="13"/>
      <c r="LVO37" s="13"/>
      <c r="LVP37" s="13"/>
      <c r="LVQ37" s="13"/>
      <c r="LVR37" s="13"/>
      <c r="LVS37" s="13"/>
      <c r="LVT37" s="13"/>
      <c r="LVU37" s="13"/>
      <c r="LVV37" s="13"/>
      <c r="LVW37" s="13"/>
      <c r="LVX37" s="13"/>
      <c r="LVY37" s="13"/>
      <c r="LVZ37" s="13"/>
      <c r="LWA37" s="13"/>
      <c r="LWB37" s="13"/>
      <c r="LWC37" s="13"/>
      <c r="LWD37" s="13"/>
      <c r="LWE37" s="13"/>
      <c r="LWF37" s="13"/>
      <c r="LWG37" s="13"/>
      <c r="LWH37" s="13"/>
      <c r="LWI37" s="13"/>
      <c r="LWJ37" s="13"/>
      <c r="LWK37" s="13"/>
      <c r="LWL37" s="13"/>
      <c r="LWM37" s="13"/>
      <c r="LWN37" s="13"/>
      <c r="LWO37" s="13"/>
      <c r="LWP37" s="13"/>
      <c r="LWQ37" s="13"/>
      <c r="LWR37" s="13"/>
      <c r="LWS37" s="13"/>
      <c r="LWT37" s="13"/>
      <c r="LWU37" s="13"/>
      <c r="LWV37" s="13"/>
      <c r="LWW37" s="13"/>
      <c r="LWX37" s="13"/>
      <c r="LWY37" s="13"/>
      <c r="LWZ37" s="13"/>
      <c r="LXA37" s="13"/>
      <c r="LXB37" s="13"/>
      <c r="LXC37" s="13"/>
      <c r="LXD37" s="13"/>
      <c r="LXE37" s="13"/>
      <c r="LXF37" s="13"/>
      <c r="LXG37" s="13"/>
      <c r="LXH37" s="13"/>
      <c r="LXI37" s="13"/>
      <c r="LXJ37" s="13"/>
      <c r="LXK37" s="13"/>
      <c r="LXL37" s="13"/>
      <c r="LXM37" s="13"/>
      <c r="LXN37" s="13"/>
      <c r="LXO37" s="13"/>
      <c r="LXP37" s="13"/>
      <c r="LXQ37" s="13"/>
      <c r="LXR37" s="13"/>
      <c r="LXS37" s="13"/>
      <c r="LXT37" s="13"/>
      <c r="LXU37" s="13"/>
      <c r="LXV37" s="13"/>
      <c r="LXW37" s="13"/>
      <c r="LXX37" s="13"/>
      <c r="LXY37" s="13"/>
      <c r="LXZ37" s="13"/>
      <c r="LYA37" s="13"/>
      <c r="LYB37" s="13"/>
      <c r="LYC37" s="13"/>
      <c r="LYD37" s="13"/>
      <c r="LYE37" s="13"/>
      <c r="LYF37" s="13"/>
      <c r="LYG37" s="13"/>
      <c r="LYH37" s="13"/>
      <c r="LYI37" s="13"/>
      <c r="LYJ37" s="13"/>
      <c r="LYK37" s="13"/>
      <c r="LYL37" s="13"/>
      <c r="LYM37" s="13"/>
      <c r="LYN37" s="13"/>
      <c r="LYO37" s="13"/>
      <c r="LYP37" s="13"/>
      <c r="LYQ37" s="13"/>
      <c r="LYR37" s="13"/>
      <c r="LYS37" s="13"/>
      <c r="LYT37" s="13"/>
      <c r="LYU37" s="13"/>
      <c r="LYV37" s="13"/>
      <c r="LYW37" s="13"/>
      <c r="LYX37" s="13"/>
      <c r="LYY37" s="13"/>
      <c r="LYZ37" s="13"/>
      <c r="LZA37" s="13"/>
      <c r="LZB37" s="13"/>
      <c r="LZC37" s="13"/>
      <c r="LZD37" s="13"/>
      <c r="LZE37" s="13"/>
      <c r="LZF37" s="13"/>
      <c r="LZG37" s="13"/>
      <c r="LZH37" s="13"/>
      <c r="LZI37" s="13"/>
      <c r="LZJ37" s="13"/>
      <c r="LZK37" s="13"/>
      <c r="LZL37" s="13"/>
      <c r="LZM37" s="13"/>
      <c r="LZN37" s="13"/>
      <c r="LZO37" s="13"/>
      <c r="LZP37" s="13"/>
      <c r="LZQ37" s="13"/>
      <c r="LZR37" s="13"/>
      <c r="LZS37" s="13"/>
      <c r="LZT37" s="13"/>
      <c r="LZU37" s="13"/>
      <c r="LZV37" s="13"/>
      <c r="LZW37" s="13"/>
      <c r="LZX37" s="13"/>
      <c r="LZY37" s="13"/>
      <c r="LZZ37" s="13"/>
      <c r="MAA37" s="13"/>
      <c r="MAB37" s="13"/>
      <c r="MAC37" s="13"/>
      <c r="MAD37" s="13"/>
      <c r="MAE37" s="13"/>
      <c r="MAF37" s="13"/>
      <c r="MAG37" s="13"/>
      <c r="MAH37" s="13"/>
      <c r="MAI37" s="13"/>
      <c r="MAJ37" s="13"/>
      <c r="MAK37" s="13"/>
      <c r="MAL37" s="13"/>
      <c r="MAM37" s="13"/>
      <c r="MAN37" s="13"/>
      <c r="MAO37" s="13"/>
      <c r="MAP37" s="13"/>
      <c r="MAQ37" s="13"/>
      <c r="MAR37" s="13"/>
      <c r="MAS37" s="13"/>
      <c r="MAT37" s="13"/>
      <c r="MAU37" s="13"/>
      <c r="MAV37" s="13"/>
      <c r="MAW37" s="13"/>
      <c r="MAX37" s="13"/>
      <c r="MAY37" s="13"/>
      <c r="MAZ37" s="13"/>
      <c r="MBA37" s="13"/>
      <c r="MBB37" s="13"/>
      <c r="MBC37" s="13"/>
      <c r="MBD37" s="13"/>
      <c r="MBE37" s="13"/>
      <c r="MBF37" s="13"/>
      <c r="MBG37" s="13"/>
      <c r="MBH37" s="13"/>
      <c r="MBI37" s="13"/>
      <c r="MBJ37" s="13"/>
      <c r="MBK37" s="13"/>
      <c r="MBL37" s="13"/>
      <c r="MBM37" s="13"/>
      <c r="MBN37" s="13"/>
      <c r="MBO37" s="13"/>
      <c r="MBP37" s="13"/>
      <c r="MBQ37" s="13"/>
      <c r="MBR37" s="13"/>
      <c r="MBS37" s="13"/>
      <c r="MBT37" s="13"/>
      <c r="MBU37" s="13"/>
      <c r="MBV37" s="13"/>
      <c r="MBW37" s="13"/>
      <c r="MBX37" s="13"/>
      <c r="MBY37" s="13"/>
      <c r="MBZ37" s="13"/>
      <c r="MCA37" s="13"/>
      <c r="MCB37" s="13"/>
      <c r="MCC37" s="13"/>
      <c r="MCD37" s="13"/>
      <c r="MCE37" s="13"/>
      <c r="MCF37" s="13"/>
      <c r="MCG37" s="13"/>
      <c r="MCH37" s="13"/>
      <c r="MCI37" s="13"/>
      <c r="MCJ37" s="13"/>
      <c r="MCK37" s="13"/>
      <c r="MCL37" s="13"/>
      <c r="MCM37" s="13"/>
      <c r="MCN37" s="13"/>
      <c r="MCO37" s="13"/>
      <c r="MCP37" s="13"/>
      <c r="MCQ37" s="13"/>
      <c r="MCR37" s="13"/>
      <c r="MCS37" s="13"/>
      <c r="MCT37" s="13"/>
      <c r="MCU37" s="13"/>
      <c r="MCV37" s="13"/>
      <c r="MCW37" s="13"/>
      <c r="MCX37" s="13"/>
      <c r="MCY37" s="13"/>
      <c r="MCZ37" s="13"/>
      <c r="MDA37" s="13"/>
      <c r="MDB37" s="13"/>
      <c r="MDC37" s="13"/>
      <c r="MDD37" s="13"/>
      <c r="MDE37" s="13"/>
      <c r="MDF37" s="13"/>
      <c r="MDG37" s="13"/>
      <c r="MDH37" s="13"/>
      <c r="MDI37" s="13"/>
      <c r="MDJ37" s="13"/>
      <c r="MDK37" s="13"/>
      <c r="MDL37" s="13"/>
      <c r="MDM37" s="13"/>
      <c r="MDN37" s="13"/>
      <c r="MDO37" s="13"/>
      <c r="MDP37" s="13"/>
      <c r="MDQ37" s="13"/>
      <c r="MDR37" s="13"/>
      <c r="MDS37" s="13"/>
      <c r="MDT37" s="13"/>
      <c r="MDU37" s="13"/>
      <c r="MDV37" s="13"/>
      <c r="MDW37" s="13"/>
      <c r="MDX37" s="13"/>
      <c r="MDY37" s="13"/>
      <c r="MDZ37" s="13"/>
      <c r="MEA37" s="13"/>
      <c r="MEB37" s="13"/>
      <c r="MEC37" s="13"/>
      <c r="MED37" s="13"/>
      <c r="MEE37" s="13"/>
      <c r="MEF37" s="13"/>
      <c r="MEG37" s="13"/>
      <c r="MEH37" s="13"/>
      <c r="MEI37" s="13"/>
      <c r="MEJ37" s="13"/>
      <c r="MEK37" s="13"/>
      <c r="MEL37" s="13"/>
      <c r="MEM37" s="13"/>
      <c r="MEN37" s="13"/>
      <c r="MEO37" s="13"/>
      <c r="MEP37" s="13"/>
      <c r="MEQ37" s="13"/>
      <c r="MER37" s="13"/>
      <c r="MES37" s="13"/>
      <c r="MET37" s="13"/>
      <c r="MEU37" s="13"/>
      <c r="MEV37" s="13"/>
      <c r="MEW37" s="13"/>
      <c r="MEX37" s="13"/>
      <c r="MEY37" s="13"/>
      <c r="MEZ37" s="13"/>
      <c r="MFA37" s="13"/>
      <c r="MFB37" s="13"/>
      <c r="MFC37" s="13"/>
      <c r="MFD37" s="13"/>
      <c r="MFE37" s="13"/>
      <c r="MFF37" s="13"/>
      <c r="MFG37" s="13"/>
      <c r="MFH37" s="13"/>
      <c r="MFI37" s="13"/>
      <c r="MFJ37" s="13"/>
      <c r="MFK37" s="13"/>
      <c r="MFL37" s="13"/>
      <c r="MFM37" s="13"/>
      <c r="MFN37" s="13"/>
      <c r="MFO37" s="13"/>
      <c r="MFP37" s="13"/>
      <c r="MFQ37" s="13"/>
      <c r="MFR37" s="13"/>
      <c r="MFS37" s="13"/>
      <c r="MFT37" s="13"/>
      <c r="MFU37" s="13"/>
      <c r="MFV37" s="13"/>
      <c r="MFW37" s="13"/>
      <c r="MFX37" s="13"/>
      <c r="MFY37" s="13"/>
      <c r="MFZ37" s="13"/>
      <c r="MGA37" s="13"/>
      <c r="MGB37" s="13"/>
      <c r="MGC37" s="13"/>
      <c r="MGD37" s="13"/>
      <c r="MGE37" s="13"/>
      <c r="MGF37" s="13"/>
      <c r="MGG37" s="13"/>
      <c r="MGH37" s="13"/>
      <c r="MGI37" s="13"/>
      <c r="MGJ37" s="13"/>
      <c r="MGK37" s="13"/>
      <c r="MGL37" s="13"/>
      <c r="MGM37" s="13"/>
      <c r="MGN37" s="13"/>
      <c r="MGO37" s="13"/>
      <c r="MGP37" s="13"/>
      <c r="MGQ37" s="13"/>
      <c r="MGR37" s="13"/>
      <c r="MGS37" s="13"/>
      <c r="MGT37" s="13"/>
      <c r="MGU37" s="13"/>
      <c r="MGV37" s="13"/>
      <c r="MGW37" s="13"/>
      <c r="MGX37" s="13"/>
      <c r="MGY37" s="13"/>
      <c r="MGZ37" s="13"/>
      <c r="MHA37" s="13"/>
      <c r="MHB37" s="13"/>
      <c r="MHC37" s="13"/>
      <c r="MHD37" s="13"/>
      <c r="MHE37" s="13"/>
      <c r="MHF37" s="13"/>
      <c r="MHG37" s="13"/>
      <c r="MHH37" s="13"/>
      <c r="MHI37" s="13"/>
      <c r="MHJ37" s="13"/>
      <c r="MHK37" s="13"/>
      <c r="MHL37" s="13"/>
      <c r="MHM37" s="13"/>
      <c r="MHN37" s="13"/>
      <c r="MHO37" s="13"/>
      <c r="MHP37" s="13"/>
      <c r="MHQ37" s="13"/>
      <c r="MHR37" s="13"/>
      <c r="MHS37" s="13"/>
      <c r="MHT37" s="13"/>
      <c r="MHU37" s="13"/>
      <c r="MHV37" s="13"/>
      <c r="MHW37" s="13"/>
      <c r="MHX37" s="13"/>
      <c r="MHY37" s="13"/>
      <c r="MHZ37" s="13"/>
      <c r="MIA37" s="13"/>
      <c r="MIB37" s="13"/>
      <c r="MIC37" s="13"/>
      <c r="MID37" s="13"/>
      <c r="MIE37" s="13"/>
      <c r="MIF37" s="13"/>
      <c r="MIG37" s="13"/>
      <c r="MIH37" s="13"/>
      <c r="MII37" s="13"/>
      <c r="MIJ37" s="13"/>
      <c r="MIK37" s="13"/>
      <c r="MIL37" s="13"/>
      <c r="MIM37" s="13"/>
      <c r="MIN37" s="13"/>
      <c r="MIO37" s="13"/>
      <c r="MIP37" s="13"/>
      <c r="MIQ37" s="13"/>
      <c r="MIR37" s="13"/>
      <c r="MIS37" s="13"/>
      <c r="MIT37" s="13"/>
      <c r="MIU37" s="13"/>
      <c r="MIV37" s="13"/>
      <c r="MIW37" s="13"/>
      <c r="MIX37" s="13"/>
      <c r="MIY37" s="13"/>
      <c r="MIZ37" s="13"/>
      <c r="MJA37" s="13"/>
      <c r="MJB37" s="13"/>
      <c r="MJC37" s="13"/>
      <c r="MJD37" s="13"/>
      <c r="MJE37" s="13"/>
      <c r="MJF37" s="13"/>
      <c r="MJG37" s="13"/>
      <c r="MJH37" s="13"/>
      <c r="MJI37" s="13"/>
      <c r="MJJ37" s="13"/>
      <c r="MJK37" s="13"/>
      <c r="MJL37" s="13"/>
      <c r="MJM37" s="13"/>
      <c r="MJN37" s="13"/>
      <c r="MJO37" s="13"/>
      <c r="MJP37" s="13"/>
      <c r="MJQ37" s="13"/>
      <c r="MJR37" s="13"/>
      <c r="MJS37" s="13"/>
      <c r="MJT37" s="13"/>
      <c r="MJU37" s="13"/>
      <c r="MJV37" s="13"/>
      <c r="MJW37" s="13"/>
      <c r="MJX37" s="13"/>
      <c r="MJY37" s="13"/>
      <c r="MJZ37" s="13"/>
      <c r="MKA37" s="13"/>
      <c r="MKB37" s="13"/>
      <c r="MKC37" s="13"/>
      <c r="MKD37" s="13"/>
      <c r="MKE37" s="13"/>
      <c r="MKF37" s="13"/>
      <c r="MKG37" s="13"/>
      <c r="MKH37" s="13"/>
      <c r="MKI37" s="13"/>
      <c r="MKJ37" s="13"/>
      <c r="MKK37" s="13"/>
      <c r="MKL37" s="13"/>
      <c r="MKM37" s="13"/>
      <c r="MKN37" s="13"/>
      <c r="MKO37" s="13"/>
      <c r="MKP37" s="13"/>
      <c r="MKQ37" s="13"/>
      <c r="MKR37" s="13"/>
      <c r="MKS37" s="13"/>
      <c r="MKT37" s="13"/>
      <c r="MKU37" s="13"/>
      <c r="MKV37" s="13"/>
      <c r="MKW37" s="13"/>
      <c r="MKX37" s="13"/>
      <c r="MKY37" s="13"/>
      <c r="MKZ37" s="13"/>
      <c r="MLA37" s="13"/>
      <c r="MLB37" s="13"/>
      <c r="MLC37" s="13"/>
      <c r="MLD37" s="13"/>
      <c r="MLE37" s="13"/>
      <c r="MLF37" s="13"/>
      <c r="MLG37" s="13"/>
      <c r="MLH37" s="13"/>
      <c r="MLI37" s="13"/>
      <c r="MLJ37" s="13"/>
      <c r="MLK37" s="13"/>
      <c r="MLL37" s="13"/>
      <c r="MLM37" s="13"/>
      <c r="MLN37" s="13"/>
      <c r="MLO37" s="13"/>
      <c r="MLP37" s="13"/>
      <c r="MLQ37" s="13"/>
      <c r="MLR37" s="13"/>
      <c r="MLS37" s="13"/>
      <c r="MLT37" s="13"/>
      <c r="MLU37" s="13"/>
      <c r="MLV37" s="13"/>
      <c r="MLW37" s="13"/>
      <c r="MLX37" s="13"/>
      <c r="MLY37" s="13"/>
      <c r="MLZ37" s="13"/>
      <c r="MMA37" s="13"/>
      <c r="MMB37" s="13"/>
      <c r="MMC37" s="13"/>
      <c r="MMD37" s="13"/>
      <c r="MME37" s="13"/>
      <c r="MMF37" s="13"/>
      <c r="MMG37" s="13"/>
      <c r="MMH37" s="13"/>
      <c r="MMI37" s="13"/>
      <c r="MMJ37" s="13"/>
      <c r="MMK37" s="13"/>
      <c r="MML37" s="13"/>
      <c r="MMM37" s="13"/>
      <c r="MMN37" s="13"/>
      <c r="MMO37" s="13"/>
      <c r="MMP37" s="13"/>
      <c r="MMQ37" s="13"/>
      <c r="MMR37" s="13"/>
      <c r="MMS37" s="13"/>
      <c r="MMT37" s="13"/>
      <c r="MMU37" s="13"/>
      <c r="MMV37" s="13"/>
      <c r="MMW37" s="13"/>
      <c r="MMX37" s="13"/>
      <c r="MMY37" s="13"/>
      <c r="MMZ37" s="13"/>
      <c r="MNA37" s="13"/>
      <c r="MNB37" s="13"/>
      <c r="MNC37" s="13"/>
      <c r="MND37" s="13"/>
      <c r="MNE37" s="13"/>
      <c r="MNF37" s="13"/>
      <c r="MNG37" s="13"/>
      <c r="MNH37" s="13"/>
      <c r="MNI37" s="13"/>
      <c r="MNJ37" s="13"/>
      <c r="MNK37" s="13"/>
      <c r="MNL37" s="13"/>
      <c r="MNM37" s="13"/>
      <c r="MNN37" s="13"/>
      <c r="MNO37" s="13"/>
      <c r="MNP37" s="13"/>
      <c r="MNQ37" s="13"/>
      <c r="MNR37" s="13"/>
      <c r="MNS37" s="13"/>
      <c r="MNT37" s="13"/>
      <c r="MNU37" s="13"/>
      <c r="MNV37" s="13"/>
      <c r="MNW37" s="13"/>
      <c r="MNX37" s="13"/>
      <c r="MNY37" s="13"/>
      <c r="MNZ37" s="13"/>
      <c r="MOA37" s="13"/>
      <c r="MOB37" s="13"/>
      <c r="MOC37" s="13"/>
      <c r="MOD37" s="13"/>
      <c r="MOE37" s="13"/>
      <c r="MOF37" s="13"/>
      <c r="MOG37" s="13"/>
      <c r="MOH37" s="13"/>
      <c r="MOI37" s="13"/>
      <c r="MOJ37" s="13"/>
      <c r="MOK37" s="13"/>
      <c r="MOL37" s="13"/>
      <c r="MOM37" s="13"/>
      <c r="MON37" s="13"/>
      <c r="MOO37" s="13"/>
      <c r="MOP37" s="13"/>
      <c r="MOQ37" s="13"/>
      <c r="MOR37" s="13"/>
      <c r="MOS37" s="13"/>
      <c r="MOT37" s="13"/>
      <c r="MOU37" s="13"/>
      <c r="MOV37" s="13"/>
      <c r="MOW37" s="13"/>
      <c r="MOX37" s="13"/>
      <c r="MOY37" s="13"/>
      <c r="MOZ37" s="13"/>
      <c r="MPA37" s="13"/>
      <c r="MPB37" s="13"/>
      <c r="MPC37" s="13"/>
      <c r="MPD37" s="13"/>
      <c r="MPE37" s="13"/>
      <c r="MPF37" s="13"/>
      <c r="MPG37" s="13"/>
      <c r="MPH37" s="13"/>
      <c r="MPI37" s="13"/>
      <c r="MPJ37" s="13"/>
      <c r="MPK37" s="13"/>
      <c r="MPL37" s="13"/>
      <c r="MPM37" s="13"/>
      <c r="MPN37" s="13"/>
      <c r="MPO37" s="13"/>
      <c r="MPP37" s="13"/>
      <c r="MPQ37" s="13"/>
      <c r="MPR37" s="13"/>
      <c r="MPS37" s="13"/>
      <c r="MPT37" s="13"/>
      <c r="MPU37" s="13"/>
      <c r="MPV37" s="13"/>
      <c r="MPW37" s="13"/>
      <c r="MPX37" s="13"/>
      <c r="MPY37" s="13"/>
      <c r="MPZ37" s="13"/>
      <c r="MQA37" s="13"/>
      <c r="MQB37" s="13"/>
      <c r="MQC37" s="13"/>
      <c r="MQD37" s="13"/>
      <c r="MQE37" s="13"/>
      <c r="MQF37" s="13"/>
      <c r="MQG37" s="13"/>
      <c r="MQH37" s="13"/>
      <c r="MQI37" s="13"/>
      <c r="MQJ37" s="13"/>
      <c r="MQK37" s="13"/>
      <c r="MQL37" s="13"/>
      <c r="MQM37" s="13"/>
      <c r="MQN37" s="13"/>
      <c r="MQO37" s="13"/>
      <c r="MQP37" s="13"/>
      <c r="MQQ37" s="13"/>
      <c r="MQR37" s="13"/>
      <c r="MQS37" s="13"/>
      <c r="MQT37" s="13"/>
      <c r="MQU37" s="13"/>
      <c r="MQV37" s="13"/>
      <c r="MQW37" s="13"/>
      <c r="MQX37" s="13"/>
      <c r="MQY37" s="13"/>
      <c r="MQZ37" s="13"/>
      <c r="MRA37" s="13"/>
      <c r="MRB37" s="13"/>
      <c r="MRC37" s="13"/>
      <c r="MRD37" s="13"/>
      <c r="MRE37" s="13"/>
      <c r="MRF37" s="13"/>
      <c r="MRG37" s="13"/>
      <c r="MRH37" s="13"/>
      <c r="MRI37" s="13"/>
      <c r="MRJ37" s="13"/>
      <c r="MRK37" s="13"/>
      <c r="MRL37" s="13"/>
      <c r="MRM37" s="13"/>
      <c r="MRN37" s="13"/>
      <c r="MRO37" s="13"/>
      <c r="MRP37" s="13"/>
      <c r="MRQ37" s="13"/>
      <c r="MRR37" s="13"/>
      <c r="MRS37" s="13"/>
      <c r="MRT37" s="13"/>
      <c r="MRU37" s="13"/>
      <c r="MRV37" s="13"/>
      <c r="MRW37" s="13"/>
      <c r="MRX37" s="13"/>
      <c r="MRY37" s="13"/>
      <c r="MRZ37" s="13"/>
      <c r="MSA37" s="13"/>
      <c r="MSB37" s="13"/>
      <c r="MSC37" s="13"/>
      <c r="MSD37" s="13"/>
      <c r="MSE37" s="13"/>
      <c r="MSF37" s="13"/>
      <c r="MSG37" s="13"/>
      <c r="MSH37" s="13"/>
      <c r="MSI37" s="13"/>
      <c r="MSJ37" s="13"/>
      <c r="MSK37" s="13"/>
      <c r="MSL37" s="13"/>
      <c r="MSM37" s="13"/>
      <c r="MSN37" s="13"/>
      <c r="MSO37" s="13"/>
      <c r="MSP37" s="13"/>
      <c r="MSQ37" s="13"/>
      <c r="MSR37" s="13"/>
      <c r="MSS37" s="13"/>
      <c r="MST37" s="13"/>
      <c r="MSU37" s="13"/>
      <c r="MSV37" s="13"/>
      <c r="MSW37" s="13"/>
      <c r="MSX37" s="13"/>
      <c r="MSY37" s="13"/>
      <c r="MSZ37" s="13"/>
      <c r="MTA37" s="13"/>
      <c r="MTB37" s="13"/>
      <c r="MTC37" s="13"/>
      <c r="MTD37" s="13"/>
      <c r="MTE37" s="13"/>
      <c r="MTF37" s="13"/>
      <c r="MTG37" s="13"/>
      <c r="MTH37" s="13"/>
      <c r="MTI37" s="13"/>
      <c r="MTJ37" s="13"/>
      <c r="MTK37" s="13"/>
      <c r="MTL37" s="13"/>
      <c r="MTM37" s="13"/>
      <c r="MTN37" s="13"/>
      <c r="MTO37" s="13"/>
      <c r="MTP37" s="13"/>
      <c r="MTQ37" s="13"/>
      <c r="MTR37" s="13"/>
      <c r="MTS37" s="13"/>
      <c r="MTT37" s="13"/>
      <c r="MTU37" s="13"/>
      <c r="MTV37" s="13"/>
      <c r="MTW37" s="13"/>
      <c r="MTX37" s="13"/>
      <c r="MTY37" s="13"/>
      <c r="MTZ37" s="13"/>
      <c r="MUA37" s="13"/>
      <c r="MUB37" s="13"/>
      <c r="MUC37" s="13"/>
      <c r="MUD37" s="13"/>
      <c r="MUE37" s="13"/>
      <c r="MUF37" s="13"/>
      <c r="MUG37" s="13"/>
      <c r="MUH37" s="13"/>
      <c r="MUI37" s="13"/>
      <c r="MUJ37" s="13"/>
      <c r="MUK37" s="13"/>
      <c r="MUL37" s="13"/>
      <c r="MUM37" s="13"/>
      <c r="MUN37" s="13"/>
      <c r="MUO37" s="13"/>
      <c r="MUP37" s="13"/>
      <c r="MUQ37" s="13"/>
      <c r="MUR37" s="13"/>
      <c r="MUS37" s="13"/>
      <c r="MUT37" s="13"/>
      <c r="MUU37" s="13"/>
      <c r="MUV37" s="13"/>
      <c r="MUW37" s="13"/>
      <c r="MUX37" s="13"/>
      <c r="MUY37" s="13"/>
      <c r="MUZ37" s="13"/>
      <c r="MVA37" s="13"/>
      <c r="MVB37" s="13"/>
      <c r="MVC37" s="13"/>
      <c r="MVD37" s="13"/>
      <c r="MVE37" s="13"/>
      <c r="MVF37" s="13"/>
      <c r="MVG37" s="13"/>
      <c r="MVH37" s="13"/>
      <c r="MVI37" s="13"/>
      <c r="MVJ37" s="13"/>
      <c r="MVK37" s="13"/>
      <c r="MVL37" s="13"/>
      <c r="MVM37" s="13"/>
      <c r="MVN37" s="13"/>
      <c r="MVO37" s="13"/>
      <c r="MVP37" s="13"/>
      <c r="MVQ37" s="13"/>
      <c r="MVR37" s="13"/>
      <c r="MVS37" s="13"/>
      <c r="MVT37" s="13"/>
      <c r="MVU37" s="13"/>
      <c r="MVV37" s="13"/>
      <c r="MVW37" s="13"/>
      <c r="MVX37" s="13"/>
      <c r="MVY37" s="13"/>
      <c r="MVZ37" s="13"/>
      <c r="MWA37" s="13"/>
      <c r="MWB37" s="13"/>
      <c r="MWC37" s="13"/>
      <c r="MWD37" s="13"/>
      <c r="MWE37" s="13"/>
      <c r="MWF37" s="13"/>
      <c r="MWG37" s="13"/>
      <c r="MWH37" s="13"/>
      <c r="MWI37" s="13"/>
      <c r="MWJ37" s="13"/>
      <c r="MWK37" s="13"/>
      <c r="MWL37" s="13"/>
      <c r="MWM37" s="13"/>
      <c r="MWN37" s="13"/>
      <c r="MWO37" s="13"/>
      <c r="MWP37" s="13"/>
      <c r="MWQ37" s="13"/>
      <c r="MWR37" s="13"/>
      <c r="MWS37" s="13"/>
      <c r="MWT37" s="13"/>
      <c r="MWU37" s="13"/>
      <c r="MWV37" s="13"/>
      <c r="MWW37" s="13"/>
      <c r="MWX37" s="13"/>
      <c r="MWY37" s="13"/>
      <c r="MWZ37" s="13"/>
      <c r="MXA37" s="13"/>
      <c r="MXB37" s="13"/>
      <c r="MXC37" s="13"/>
      <c r="MXD37" s="13"/>
      <c r="MXE37" s="13"/>
      <c r="MXF37" s="13"/>
      <c r="MXG37" s="13"/>
      <c r="MXH37" s="13"/>
      <c r="MXI37" s="13"/>
      <c r="MXJ37" s="13"/>
      <c r="MXK37" s="13"/>
      <c r="MXL37" s="13"/>
      <c r="MXM37" s="13"/>
      <c r="MXN37" s="13"/>
      <c r="MXO37" s="13"/>
      <c r="MXP37" s="13"/>
      <c r="MXQ37" s="13"/>
      <c r="MXR37" s="13"/>
      <c r="MXS37" s="13"/>
      <c r="MXT37" s="13"/>
      <c r="MXU37" s="13"/>
      <c r="MXV37" s="13"/>
      <c r="MXW37" s="13"/>
      <c r="MXX37" s="13"/>
      <c r="MXY37" s="13"/>
      <c r="MXZ37" s="13"/>
      <c r="MYA37" s="13"/>
      <c r="MYB37" s="13"/>
      <c r="MYC37" s="13"/>
      <c r="MYD37" s="13"/>
      <c r="MYE37" s="13"/>
      <c r="MYF37" s="13"/>
      <c r="MYG37" s="13"/>
      <c r="MYH37" s="13"/>
      <c r="MYI37" s="13"/>
      <c r="MYJ37" s="13"/>
      <c r="MYK37" s="13"/>
      <c r="MYL37" s="13"/>
      <c r="MYM37" s="13"/>
      <c r="MYN37" s="13"/>
      <c r="MYO37" s="13"/>
      <c r="MYP37" s="13"/>
      <c r="MYQ37" s="13"/>
      <c r="MYR37" s="13"/>
      <c r="MYS37" s="13"/>
      <c r="MYT37" s="13"/>
      <c r="MYU37" s="13"/>
      <c r="MYV37" s="13"/>
      <c r="MYW37" s="13"/>
      <c r="MYX37" s="13"/>
      <c r="MYY37" s="13"/>
      <c r="MYZ37" s="13"/>
      <c r="MZA37" s="13"/>
      <c r="MZB37" s="13"/>
      <c r="MZC37" s="13"/>
      <c r="MZD37" s="13"/>
      <c r="MZE37" s="13"/>
      <c r="MZF37" s="13"/>
      <c r="MZG37" s="13"/>
      <c r="MZH37" s="13"/>
      <c r="MZI37" s="13"/>
      <c r="MZJ37" s="13"/>
      <c r="MZK37" s="13"/>
      <c r="MZL37" s="13"/>
      <c r="MZM37" s="13"/>
      <c r="MZN37" s="13"/>
      <c r="MZO37" s="13"/>
      <c r="MZP37" s="13"/>
      <c r="MZQ37" s="13"/>
      <c r="MZR37" s="13"/>
      <c r="MZS37" s="13"/>
      <c r="MZT37" s="13"/>
      <c r="MZU37" s="13"/>
      <c r="MZV37" s="13"/>
      <c r="MZW37" s="13"/>
      <c r="MZX37" s="13"/>
      <c r="MZY37" s="13"/>
      <c r="MZZ37" s="13"/>
      <c r="NAA37" s="13"/>
      <c r="NAB37" s="13"/>
      <c r="NAC37" s="13"/>
      <c r="NAD37" s="13"/>
      <c r="NAE37" s="13"/>
      <c r="NAF37" s="13"/>
      <c r="NAG37" s="13"/>
      <c r="NAH37" s="13"/>
      <c r="NAI37" s="13"/>
      <c r="NAJ37" s="13"/>
      <c r="NAK37" s="13"/>
      <c r="NAL37" s="13"/>
      <c r="NAM37" s="13"/>
      <c r="NAN37" s="13"/>
      <c r="NAO37" s="13"/>
      <c r="NAP37" s="13"/>
      <c r="NAQ37" s="13"/>
      <c r="NAR37" s="13"/>
      <c r="NAS37" s="13"/>
      <c r="NAT37" s="13"/>
      <c r="NAU37" s="13"/>
      <c r="NAV37" s="13"/>
      <c r="NAW37" s="13"/>
      <c r="NAX37" s="13"/>
      <c r="NAY37" s="13"/>
      <c r="NAZ37" s="13"/>
      <c r="NBA37" s="13"/>
      <c r="NBB37" s="13"/>
      <c r="NBC37" s="13"/>
      <c r="NBD37" s="13"/>
      <c r="NBE37" s="13"/>
      <c r="NBF37" s="13"/>
      <c r="NBG37" s="13"/>
      <c r="NBH37" s="13"/>
      <c r="NBI37" s="13"/>
      <c r="NBJ37" s="13"/>
      <c r="NBK37" s="13"/>
      <c r="NBL37" s="13"/>
      <c r="NBM37" s="13"/>
      <c r="NBN37" s="13"/>
      <c r="NBO37" s="13"/>
      <c r="NBP37" s="13"/>
      <c r="NBQ37" s="13"/>
      <c r="NBR37" s="13"/>
      <c r="NBS37" s="13"/>
      <c r="NBT37" s="13"/>
      <c r="NBU37" s="13"/>
      <c r="NBV37" s="13"/>
      <c r="NBW37" s="13"/>
      <c r="NBX37" s="13"/>
      <c r="NBY37" s="13"/>
      <c r="NBZ37" s="13"/>
      <c r="NCA37" s="13"/>
      <c r="NCB37" s="13"/>
      <c r="NCC37" s="13"/>
      <c r="NCD37" s="13"/>
      <c r="NCE37" s="13"/>
      <c r="NCF37" s="13"/>
      <c r="NCG37" s="13"/>
      <c r="NCH37" s="13"/>
      <c r="NCI37" s="13"/>
      <c r="NCJ37" s="13"/>
      <c r="NCK37" s="13"/>
      <c r="NCL37" s="13"/>
      <c r="NCM37" s="13"/>
      <c r="NCN37" s="13"/>
      <c r="NCO37" s="13"/>
      <c r="NCP37" s="13"/>
      <c r="NCQ37" s="13"/>
      <c r="NCR37" s="13"/>
      <c r="NCS37" s="13"/>
      <c r="NCT37" s="13"/>
      <c r="NCU37" s="13"/>
      <c r="NCV37" s="13"/>
      <c r="NCW37" s="13"/>
      <c r="NCX37" s="13"/>
      <c r="NCY37" s="13"/>
      <c r="NCZ37" s="13"/>
      <c r="NDA37" s="13"/>
      <c r="NDB37" s="13"/>
      <c r="NDC37" s="13"/>
      <c r="NDD37" s="13"/>
      <c r="NDE37" s="13"/>
      <c r="NDF37" s="13"/>
      <c r="NDG37" s="13"/>
      <c r="NDH37" s="13"/>
      <c r="NDI37" s="13"/>
      <c r="NDJ37" s="13"/>
      <c r="NDK37" s="13"/>
      <c r="NDL37" s="13"/>
      <c r="NDM37" s="13"/>
      <c r="NDN37" s="13"/>
      <c r="NDO37" s="13"/>
      <c r="NDP37" s="13"/>
      <c r="NDQ37" s="13"/>
      <c r="NDR37" s="13"/>
      <c r="NDS37" s="13"/>
      <c r="NDT37" s="13"/>
      <c r="NDU37" s="13"/>
      <c r="NDV37" s="13"/>
      <c r="NDW37" s="13"/>
      <c r="NDX37" s="13"/>
      <c r="NDY37" s="13"/>
      <c r="NDZ37" s="13"/>
      <c r="NEA37" s="13"/>
      <c r="NEB37" s="13"/>
      <c r="NEC37" s="13"/>
      <c r="NED37" s="13"/>
      <c r="NEE37" s="13"/>
      <c r="NEF37" s="13"/>
      <c r="NEG37" s="13"/>
      <c r="NEH37" s="13"/>
      <c r="NEI37" s="13"/>
      <c r="NEJ37" s="13"/>
      <c r="NEK37" s="13"/>
      <c r="NEL37" s="13"/>
      <c r="NEM37" s="13"/>
      <c r="NEN37" s="13"/>
      <c r="NEO37" s="13"/>
      <c r="NEP37" s="13"/>
      <c r="NEQ37" s="13"/>
      <c r="NER37" s="13"/>
      <c r="NES37" s="13"/>
      <c r="NET37" s="13"/>
      <c r="NEU37" s="13"/>
      <c r="NEV37" s="13"/>
      <c r="NEW37" s="13"/>
      <c r="NEX37" s="13"/>
      <c r="NEY37" s="13"/>
      <c r="NEZ37" s="13"/>
      <c r="NFA37" s="13"/>
      <c r="NFB37" s="13"/>
      <c r="NFC37" s="13"/>
      <c r="NFD37" s="13"/>
      <c r="NFE37" s="13"/>
      <c r="NFF37" s="13"/>
      <c r="NFG37" s="13"/>
      <c r="NFH37" s="13"/>
      <c r="NFI37" s="13"/>
      <c r="NFJ37" s="13"/>
      <c r="NFK37" s="13"/>
      <c r="NFL37" s="13"/>
      <c r="NFM37" s="13"/>
      <c r="NFN37" s="13"/>
      <c r="NFO37" s="13"/>
      <c r="NFP37" s="13"/>
      <c r="NFQ37" s="13"/>
      <c r="NFR37" s="13"/>
      <c r="NFS37" s="13"/>
      <c r="NFT37" s="13"/>
      <c r="NFU37" s="13"/>
      <c r="NFV37" s="13"/>
      <c r="NFW37" s="13"/>
      <c r="NFX37" s="13"/>
      <c r="NFY37" s="13"/>
      <c r="NFZ37" s="13"/>
      <c r="NGA37" s="13"/>
      <c r="NGB37" s="13"/>
      <c r="NGC37" s="13"/>
      <c r="NGD37" s="13"/>
      <c r="NGE37" s="13"/>
      <c r="NGF37" s="13"/>
      <c r="NGG37" s="13"/>
      <c r="NGH37" s="13"/>
      <c r="NGI37" s="13"/>
      <c r="NGJ37" s="13"/>
      <c r="NGK37" s="13"/>
      <c r="NGL37" s="13"/>
      <c r="NGM37" s="13"/>
      <c r="NGN37" s="13"/>
      <c r="NGO37" s="13"/>
      <c r="NGP37" s="13"/>
      <c r="NGQ37" s="13"/>
      <c r="NGR37" s="13"/>
      <c r="NGS37" s="13"/>
      <c r="NGT37" s="13"/>
      <c r="NGU37" s="13"/>
      <c r="NGV37" s="13"/>
      <c r="NGW37" s="13"/>
      <c r="NGX37" s="13"/>
      <c r="NGY37" s="13"/>
      <c r="NGZ37" s="13"/>
      <c r="NHA37" s="13"/>
      <c r="NHB37" s="13"/>
      <c r="NHC37" s="13"/>
      <c r="NHD37" s="13"/>
      <c r="NHE37" s="13"/>
      <c r="NHF37" s="13"/>
      <c r="NHG37" s="13"/>
      <c r="NHH37" s="13"/>
      <c r="NHI37" s="13"/>
      <c r="NHJ37" s="13"/>
      <c r="NHK37" s="13"/>
      <c r="NHL37" s="13"/>
      <c r="NHM37" s="13"/>
      <c r="NHN37" s="13"/>
      <c r="NHO37" s="13"/>
      <c r="NHP37" s="13"/>
      <c r="NHQ37" s="13"/>
      <c r="NHR37" s="13"/>
      <c r="NHS37" s="13"/>
      <c r="NHT37" s="13"/>
      <c r="NHU37" s="13"/>
      <c r="NHV37" s="13"/>
      <c r="NHW37" s="13"/>
      <c r="NHX37" s="13"/>
      <c r="NHY37" s="13"/>
      <c r="NHZ37" s="13"/>
      <c r="NIA37" s="13"/>
      <c r="NIB37" s="13"/>
      <c r="NIC37" s="13"/>
      <c r="NID37" s="13"/>
      <c r="NIE37" s="13"/>
      <c r="NIF37" s="13"/>
      <c r="NIG37" s="13"/>
      <c r="NIH37" s="13"/>
      <c r="NII37" s="13"/>
      <c r="NIJ37" s="13"/>
      <c r="NIK37" s="13"/>
      <c r="NIL37" s="13"/>
      <c r="NIM37" s="13"/>
      <c r="NIN37" s="13"/>
      <c r="NIO37" s="13"/>
      <c r="NIP37" s="13"/>
      <c r="NIQ37" s="13"/>
      <c r="NIR37" s="13"/>
      <c r="NIS37" s="13"/>
      <c r="NIT37" s="13"/>
      <c r="NIU37" s="13"/>
      <c r="NIV37" s="13"/>
      <c r="NIW37" s="13"/>
      <c r="NIX37" s="13"/>
      <c r="NIY37" s="13"/>
      <c r="NIZ37" s="13"/>
      <c r="NJA37" s="13"/>
      <c r="NJB37" s="13"/>
      <c r="NJC37" s="13"/>
      <c r="NJD37" s="13"/>
      <c r="NJE37" s="13"/>
      <c r="NJF37" s="13"/>
      <c r="NJG37" s="13"/>
      <c r="NJH37" s="13"/>
      <c r="NJI37" s="13"/>
      <c r="NJJ37" s="13"/>
      <c r="NJK37" s="13"/>
      <c r="NJL37" s="13"/>
      <c r="NJM37" s="13"/>
      <c r="NJN37" s="13"/>
      <c r="NJO37" s="13"/>
      <c r="NJP37" s="13"/>
      <c r="NJQ37" s="13"/>
      <c r="NJR37" s="13"/>
      <c r="NJS37" s="13"/>
      <c r="NJT37" s="13"/>
      <c r="NJU37" s="13"/>
      <c r="NJV37" s="13"/>
      <c r="NJW37" s="13"/>
      <c r="NJX37" s="13"/>
      <c r="NJY37" s="13"/>
      <c r="NJZ37" s="13"/>
      <c r="NKA37" s="13"/>
      <c r="NKB37" s="13"/>
      <c r="NKC37" s="13"/>
      <c r="NKD37" s="13"/>
      <c r="NKE37" s="13"/>
      <c r="NKF37" s="13"/>
      <c r="NKG37" s="13"/>
      <c r="NKH37" s="13"/>
      <c r="NKI37" s="13"/>
      <c r="NKJ37" s="13"/>
      <c r="NKK37" s="13"/>
      <c r="NKL37" s="13"/>
      <c r="NKM37" s="13"/>
      <c r="NKN37" s="13"/>
      <c r="NKO37" s="13"/>
      <c r="NKP37" s="13"/>
      <c r="NKQ37" s="13"/>
      <c r="NKR37" s="13"/>
      <c r="NKS37" s="13"/>
      <c r="NKT37" s="13"/>
      <c r="NKU37" s="13"/>
      <c r="NKV37" s="13"/>
      <c r="NKW37" s="13"/>
      <c r="NKX37" s="13"/>
      <c r="NKY37" s="13"/>
      <c r="NKZ37" s="13"/>
      <c r="NLA37" s="13"/>
      <c r="NLB37" s="13"/>
      <c r="NLC37" s="13"/>
      <c r="NLD37" s="13"/>
      <c r="NLE37" s="13"/>
      <c r="NLF37" s="13"/>
      <c r="NLG37" s="13"/>
      <c r="NLH37" s="13"/>
      <c r="NLI37" s="13"/>
      <c r="NLJ37" s="13"/>
      <c r="NLK37" s="13"/>
      <c r="NLL37" s="13"/>
      <c r="NLM37" s="13"/>
      <c r="NLN37" s="13"/>
      <c r="NLO37" s="13"/>
      <c r="NLP37" s="13"/>
      <c r="NLQ37" s="13"/>
      <c r="NLR37" s="13"/>
      <c r="NLS37" s="13"/>
      <c r="NLT37" s="13"/>
      <c r="NLU37" s="13"/>
      <c r="NLV37" s="13"/>
      <c r="NLW37" s="13"/>
      <c r="NLX37" s="13"/>
      <c r="NLY37" s="13"/>
      <c r="NLZ37" s="13"/>
      <c r="NMA37" s="13"/>
      <c r="NMB37" s="13"/>
      <c r="NMC37" s="13"/>
      <c r="NMD37" s="13"/>
      <c r="NME37" s="13"/>
      <c r="NMF37" s="13"/>
      <c r="NMG37" s="13"/>
      <c r="NMH37" s="13"/>
      <c r="NMI37" s="13"/>
      <c r="NMJ37" s="13"/>
      <c r="NMK37" s="13"/>
      <c r="NML37" s="13"/>
      <c r="NMM37" s="13"/>
      <c r="NMN37" s="13"/>
      <c r="NMO37" s="13"/>
      <c r="NMP37" s="13"/>
      <c r="NMQ37" s="13"/>
      <c r="NMR37" s="13"/>
      <c r="NMS37" s="13"/>
      <c r="NMT37" s="13"/>
      <c r="NMU37" s="13"/>
      <c r="NMV37" s="13"/>
      <c r="NMW37" s="13"/>
      <c r="NMX37" s="13"/>
      <c r="NMY37" s="13"/>
      <c r="NMZ37" s="13"/>
      <c r="NNA37" s="13"/>
      <c r="NNB37" s="13"/>
      <c r="NNC37" s="13"/>
      <c r="NND37" s="13"/>
      <c r="NNE37" s="13"/>
      <c r="NNF37" s="13"/>
      <c r="NNG37" s="13"/>
      <c r="NNH37" s="13"/>
      <c r="NNI37" s="13"/>
      <c r="NNJ37" s="13"/>
      <c r="NNK37" s="13"/>
      <c r="NNL37" s="13"/>
      <c r="NNM37" s="13"/>
      <c r="NNN37" s="13"/>
      <c r="NNO37" s="13"/>
      <c r="NNP37" s="13"/>
      <c r="NNQ37" s="13"/>
      <c r="NNR37" s="13"/>
      <c r="NNS37" s="13"/>
      <c r="NNT37" s="13"/>
      <c r="NNU37" s="13"/>
      <c r="NNV37" s="13"/>
      <c r="NNW37" s="13"/>
      <c r="NNX37" s="13"/>
      <c r="NNY37" s="13"/>
      <c r="NNZ37" s="13"/>
      <c r="NOA37" s="13"/>
      <c r="NOB37" s="13"/>
      <c r="NOC37" s="13"/>
      <c r="NOD37" s="13"/>
      <c r="NOE37" s="13"/>
      <c r="NOF37" s="13"/>
      <c r="NOG37" s="13"/>
      <c r="NOH37" s="13"/>
      <c r="NOI37" s="13"/>
      <c r="NOJ37" s="13"/>
      <c r="NOK37" s="13"/>
      <c r="NOL37" s="13"/>
      <c r="NOM37" s="13"/>
      <c r="NON37" s="13"/>
      <c r="NOO37" s="13"/>
      <c r="NOP37" s="13"/>
      <c r="NOQ37" s="13"/>
      <c r="NOR37" s="13"/>
      <c r="NOS37" s="13"/>
      <c r="NOT37" s="13"/>
      <c r="NOU37" s="13"/>
      <c r="NOV37" s="13"/>
      <c r="NOW37" s="13"/>
      <c r="NOX37" s="13"/>
      <c r="NOY37" s="13"/>
      <c r="NOZ37" s="13"/>
      <c r="NPA37" s="13"/>
      <c r="NPB37" s="13"/>
      <c r="NPC37" s="13"/>
      <c r="NPD37" s="13"/>
      <c r="NPE37" s="13"/>
      <c r="NPF37" s="13"/>
      <c r="NPG37" s="13"/>
      <c r="NPH37" s="13"/>
      <c r="NPI37" s="13"/>
      <c r="NPJ37" s="13"/>
      <c r="NPK37" s="13"/>
      <c r="NPL37" s="13"/>
      <c r="NPM37" s="13"/>
      <c r="NPN37" s="13"/>
      <c r="NPO37" s="13"/>
      <c r="NPP37" s="13"/>
      <c r="NPQ37" s="13"/>
      <c r="NPR37" s="13"/>
      <c r="NPS37" s="13"/>
      <c r="NPT37" s="13"/>
      <c r="NPU37" s="13"/>
      <c r="NPV37" s="13"/>
      <c r="NPW37" s="13"/>
      <c r="NPX37" s="13"/>
      <c r="NPY37" s="13"/>
      <c r="NPZ37" s="13"/>
      <c r="NQA37" s="13"/>
      <c r="NQB37" s="13"/>
      <c r="NQC37" s="13"/>
      <c r="NQD37" s="13"/>
      <c r="NQE37" s="13"/>
      <c r="NQF37" s="13"/>
      <c r="NQG37" s="13"/>
      <c r="NQH37" s="13"/>
      <c r="NQI37" s="13"/>
      <c r="NQJ37" s="13"/>
      <c r="NQK37" s="13"/>
      <c r="NQL37" s="13"/>
      <c r="NQM37" s="13"/>
      <c r="NQN37" s="13"/>
      <c r="NQO37" s="13"/>
      <c r="NQP37" s="13"/>
      <c r="NQQ37" s="13"/>
      <c r="NQR37" s="13"/>
      <c r="NQS37" s="13"/>
      <c r="NQT37" s="13"/>
      <c r="NQU37" s="13"/>
      <c r="NQV37" s="13"/>
      <c r="NQW37" s="13"/>
      <c r="NQX37" s="13"/>
      <c r="NQY37" s="13"/>
      <c r="NQZ37" s="13"/>
      <c r="NRA37" s="13"/>
      <c r="NRB37" s="13"/>
      <c r="NRC37" s="13"/>
      <c r="NRD37" s="13"/>
      <c r="NRE37" s="13"/>
      <c r="NRF37" s="13"/>
      <c r="NRG37" s="13"/>
      <c r="NRH37" s="13"/>
      <c r="NRI37" s="13"/>
      <c r="NRJ37" s="13"/>
      <c r="NRK37" s="13"/>
      <c r="NRL37" s="13"/>
      <c r="NRM37" s="13"/>
      <c r="NRN37" s="13"/>
      <c r="NRO37" s="13"/>
      <c r="NRP37" s="13"/>
      <c r="NRQ37" s="13"/>
      <c r="NRR37" s="13"/>
      <c r="NRS37" s="13"/>
      <c r="NRT37" s="13"/>
      <c r="NRU37" s="13"/>
      <c r="NRV37" s="13"/>
      <c r="NRW37" s="13"/>
      <c r="NRX37" s="13"/>
      <c r="NRY37" s="13"/>
      <c r="NRZ37" s="13"/>
      <c r="NSA37" s="13"/>
      <c r="NSB37" s="13"/>
      <c r="NSC37" s="13"/>
      <c r="NSD37" s="13"/>
      <c r="NSE37" s="13"/>
      <c r="NSF37" s="13"/>
      <c r="NSG37" s="13"/>
      <c r="NSH37" s="13"/>
      <c r="NSI37" s="13"/>
      <c r="NSJ37" s="13"/>
      <c r="NSK37" s="13"/>
      <c r="NSL37" s="13"/>
      <c r="NSM37" s="13"/>
      <c r="NSN37" s="13"/>
      <c r="NSO37" s="13"/>
      <c r="NSP37" s="13"/>
      <c r="NSQ37" s="13"/>
      <c r="NSR37" s="13"/>
      <c r="NSS37" s="13"/>
      <c r="NST37" s="13"/>
      <c r="NSU37" s="13"/>
      <c r="NSV37" s="13"/>
      <c r="NSW37" s="13"/>
      <c r="NSX37" s="13"/>
      <c r="NSY37" s="13"/>
      <c r="NSZ37" s="13"/>
      <c r="NTA37" s="13"/>
      <c r="NTB37" s="13"/>
      <c r="NTC37" s="13"/>
      <c r="NTD37" s="13"/>
      <c r="NTE37" s="13"/>
      <c r="NTF37" s="13"/>
      <c r="NTG37" s="13"/>
      <c r="NTH37" s="13"/>
      <c r="NTI37" s="13"/>
      <c r="NTJ37" s="13"/>
      <c r="NTK37" s="13"/>
      <c r="NTL37" s="13"/>
      <c r="NTM37" s="13"/>
      <c r="NTN37" s="13"/>
      <c r="NTO37" s="13"/>
      <c r="NTP37" s="13"/>
      <c r="NTQ37" s="13"/>
      <c r="NTR37" s="13"/>
      <c r="NTS37" s="13"/>
      <c r="NTT37" s="13"/>
      <c r="NTU37" s="13"/>
      <c r="NTV37" s="13"/>
      <c r="NTW37" s="13"/>
      <c r="NTX37" s="13"/>
      <c r="NTY37" s="13"/>
      <c r="NTZ37" s="13"/>
      <c r="NUA37" s="13"/>
      <c r="NUB37" s="13"/>
      <c r="NUC37" s="13"/>
      <c r="NUD37" s="13"/>
      <c r="NUE37" s="13"/>
      <c r="NUF37" s="13"/>
      <c r="NUG37" s="13"/>
      <c r="NUH37" s="13"/>
      <c r="NUI37" s="13"/>
      <c r="NUJ37" s="13"/>
      <c r="NUK37" s="13"/>
      <c r="NUL37" s="13"/>
      <c r="NUM37" s="13"/>
      <c r="NUN37" s="13"/>
      <c r="NUO37" s="13"/>
      <c r="NUP37" s="13"/>
      <c r="NUQ37" s="13"/>
      <c r="NUR37" s="13"/>
      <c r="NUS37" s="13"/>
      <c r="NUT37" s="13"/>
      <c r="NUU37" s="13"/>
      <c r="NUV37" s="13"/>
      <c r="NUW37" s="13"/>
      <c r="NUX37" s="13"/>
      <c r="NUY37" s="13"/>
      <c r="NUZ37" s="13"/>
      <c r="NVA37" s="13"/>
      <c r="NVB37" s="13"/>
      <c r="NVC37" s="13"/>
      <c r="NVD37" s="13"/>
      <c r="NVE37" s="13"/>
      <c r="NVF37" s="13"/>
      <c r="NVG37" s="13"/>
      <c r="NVH37" s="13"/>
      <c r="NVI37" s="13"/>
      <c r="NVJ37" s="13"/>
      <c r="NVK37" s="13"/>
      <c r="NVL37" s="13"/>
      <c r="NVM37" s="13"/>
      <c r="NVN37" s="13"/>
      <c r="NVO37" s="13"/>
      <c r="NVP37" s="13"/>
      <c r="NVQ37" s="13"/>
      <c r="NVR37" s="13"/>
      <c r="NVS37" s="13"/>
      <c r="NVT37" s="13"/>
      <c r="NVU37" s="13"/>
      <c r="NVV37" s="13"/>
      <c r="NVW37" s="13"/>
      <c r="NVX37" s="13"/>
      <c r="NVY37" s="13"/>
      <c r="NVZ37" s="13"/>
      <c r="NWA37" s="13"/>
      <c r="NWB37" s="13"/>
      <c r="NWC37" s="13"/>
      <c r="NWD37" s="13"/>
      <c r="NWE37" s="13"/>
      <c r="NWF37" s="13"/>
      <c r="NWG37" s="13"/>
      <c r="NWH37" s="13"/>
      <c r="NWI37" s="13"/>
      <c r="NWJ37" s="13"/>
      <c r="NWK37" s="13"/>
      <c r="NWL37" s="13"/>
      <c r="NWM37" s="13"/>
      <c r="NWN37" s="13"/>
      <c r="NWO37" s="13"/>
      <c r="NWP37" s="13"/>
      <c r="NWQ37" s="13"/>
      <c r="NWR37" s="13"/>
      <c r="NWS37" s="13"/>
      <c r="NWT37" s="13"/>
      <c r="NWU37" s="13"/>
      <c r="NWV37" s="13"/>
      <c r="NWW37" s="13"/>
      <c r="NWX37" s="13"/>
      <c r="NWY37" s="13"/>
      <c r="NWZ37" s="13"/>
      <c r="NXA37" s="13"/>
      <c r="NXB37" s="13"/>
      <c r="NXC37" s="13"/>
      <c r="NXD37" s="13"/>
      <c r="NXE37" s="13"/>
      <c r="NXF37" s="13"/>
      <c r="NXG37" s="13"/>
      <c r="NXH37" s="13"/>
      <c r="NXI37" s="13"/>
      <c r="NXJ37" s="13"/>
      <c r="NXK37" s="13"/>
      <c r="NXL37" s="13"/>
      <c r="NXM37" s="13"/>
      <c r="NXN37" s="13"/>
      <c r="NXO37" s="13"/>
      <c r="NXP37" s="13"/>
      <c r="NXQ37" s="13"/>
      <c r="NXR37" s="13"/>
      <c r="NXS37" s="13"/>
      <c r="NXT37" s="13"/>
      <c r="NXU37" s="13"/>
      <c r="NXV37" s="13"/>
      <c r="NXW37" s="13"/>
      <c r="NXX37" s="13"/>
      <c r="NXY37" s="13"/>
      <c r="NXZ37" s="13"/>
      <c r="NYA37" s="13"/>
      <c r="NYB37" s="13"/>
      <c r="NYC37" s="13"/>
      <c r="NYD37" s="13"/>
      <c r="NYE37" s="13"/>
      <c r="NYF37" s="13"/>
      <c r="NYG37" s="13"/>
      <c r="NYH37" s="13"/>
      <c r="NYI37" s="13"/>
      <c r="NYJ37" s="13"/>
      <c r="NYK37" s="13"/>
      <c r="NYL37" s="13"/>
      <c r="NYM37" s="13"/>
      <c r="NYN37" s="13"/>
      <c r="NYO37" s="13"/>
      <c r="NYP37" s="13"/>
      <c r="NYQ37" s="13"/>
      <c r="NYR37" s="13"/>
      <c r="NYS37" s="13"/>
      <c r="NYT37" s="13"/>
      <c r="NYU37" s="13"/>
      <c r="NYV37" s="13"/>
      <c r="NYW37" s="13"/>
      <c r="NYX37" s="13"/>
      <c r="NYY37" s="13"/>
      <c r="NYZ37" s="13"/>
      <c r="NZA37" s="13"/>
      <c r="NZB37" s="13"/>
      <c r="NZC37" s="13"/>
      <c r="NZD37" s="13"/>
      <c r="NZE37" s="13"/>
      <c r="NZF37" s="13"/>
      <c r="NZG37" s="13"/>
      <c r="NZH37" s="13"/>
      <c r="NZI37" s="13"/>
      <c r="NZJ37" s="13"/>
      <c r="NZK37" s="13"/>
      <c r="NZL37" s="13"/>
      <c r="NZM37" s="13"/>
      <c r="NZN37" s="13"/>
      <c r="NZO37" s="13"/>
      <c r="NZP37" s="13"/>
      <c r="NZQ37" s="13"/>
      <c r="NZR37" s="13"/>
      <c r="NZS37" s="13"/>
      <c r="NZT37" s="13"/>
      <c r="NZU37" s="13"/>
      <c r="NZV37" s="13"/>
      <c r="NZW37" s="13"/>
      <c r="NZX37" s="13"/>
      <c r="NZY37" s="13"/>
      <c r="NZZ37" s="13"/>
      <c r="OAA37" s="13"/>
      <c r="OAB37" s="13"/>
      <c r="OAC37" s="13"/>
      <c r="OAD37" s="13"/>
      <c r="OAE37" s="13"/>
      <c r="OAF37" s="13"/>
      <c r="OAG37" s="13"/>
      <c r="OAH37" s="13"/>
      <c r="OAI37" s="13"/>
      <c r="OAJ37" s="13"/>
      <c r="OAK37" s="13"/>
      <c r="OAL37" s="13"/>
      <c r="OAM37" s="13"/>
      <c r="OAN37" s="13"/>
      <c r="OAO37" s="13"/>
      <c r="OAP37" s="13"/>
      <c r="OAQ37" s="13"/>
      <c r="OAR37" s="13"/>
      <c r="OAS37" s="13"/>
      <c r="OAT37" s="13"/>
      <c r="OAU37" s="13"/>
      <c r="OAV37" s="13"/>
      <c r="OAW37" s="13"/>
      <c r="OAX37" s="13"/>
      <c r="OAY37" s="13"/>
      <c r="OAZ37" s="13"/>
      <c r="OBA37" s="13"/>
      <c r="OBB37" s="13"/>
      <c r="OBC37" s="13"/>
      <c r="OBD37" s="13"/>
      <c r="OBE37" s="13"/>
      <c r="OBF37" s="13"/>
      <c r="OBG37" s="13"/>
      <c r="OBH37" s="13"/>
      <c r="OBI37" s="13"/>
      <c r="OBJ37" s="13"/>
      <c r="OBK37" s="13"/>
      <c r="OBL37" s="13"/>
      <c r="OBM37" s="13"/>
      <c r="OBN37" s="13"/>
      <c r="OBO37" s="13"/>
      <c r="OBP37" s="13"/>
      <c r="OBQ37" s="13"/>
      <c r="OBR37" s="13"/>
      <c r="OBS37" s="13"/>
      <c r="OBT37" s="13"/>
      <c r="OBU37" s="13"/>
      <c r="OBV37" s="13"/>
      <c r="OBW37" s="13"/>
      <c r="OBX37" s="13"/>
      <c r="OBY37" s="13"/>
      <c r="OBZ37" s="13"/>
      <c r="OCA37" s="13"/>
      <c r="OCB37" s="13"/>
      <c r="OCC37" s="13"/>
      <c r="OCD37" s="13"/>
      <c r="OCE37" s="13"/>
      <c r="OCF37" s="13"/>
      <c r="OCG37" s="13"/>
      <c r="OCH37" s="13"/>
      <c r="OCI37" s="13"/>
      <c r="OCJ37" s="13"/>
      <c r="OCK37" s="13"/>
      <c r="OCL37" s="13"/>
      <c r="OCM37" s="13"/>
      <c r="OCN37" s="13"/>
      <c r="OCO37" s="13"/>
      <c r="OCP37" s="13"/>
      <c r="OCQ37" s="13"/>
      <c r="OCR37" s="13"/>
      <c r="OCS37" s="13"/>
      <c r="OCT37" s="13"/>
      <c r="OCU37" s="13"/>
      <c r="OCV37" s="13"/>
      <c r="OCW37" s="13"/>
      <c r="OCX37" s="13"/>
      <c r="OCY37" s="13"/>
      <c r="OCZ37" s="13"/>
      <c r="ODA37" s="13"/>
      <c r="ODB37" s="13"/>
      <c r="ODC37" s="13"/>
      <c r="ODD37" s="13"/>
      <c r="ODE37" s="13"/>
      <c r="ODF37" s="13"/>
      <c r="ODG37" s="13"/>
      <c r="ODH37" s="13"/>
      <c r="ODI37" s="13"/>
      <c r="ODJ37" s="13"/>
      <c r="ODK37" s="13"/>
      <c r="ODL37" s="13"/>
      <c r="ODM37" s="13"/>
      <c r="ODN37" s="13"/>
      <c r="ODO37" s="13"/>
      <c r="ODP37" s="13"/>
      <c r="ODQ37" s="13"/>
      <c r="ODR37" s="13"/>
      <c r="ODS37" s="13"/>
      <c r="ODT37" s="13"/>
      <c r="ODU37" s="13"/>
      <c r="ODV37" s="13"/>
      <c r="ODW37" s="13"/>
      <c r="ODX37" s="13"/>
      <c r="ODY37" s="13"/>
      <c r="ODZ37" s="13"/>
      <c r="OEA37" s="13"/>
      <c r="OEB37" s="13"/>
      <c r="OEC37" s="13"/>
      <c r="OED37" s="13"/>
      <c r="OEE37" s="13"/>
      <c r="OEF37" s="13"/>
      <c r="OEG37" s="13"/>
      <c r="OEH37" s="13"/>
      <c r="OEI37" s="13"/>
      <c r="OEJ37" s="13"/>
      <c r="OEK37" s="13"/>
      <c r="OEL37" s="13"/>
      <c r="OEM37" s="13"/>
      <c r="OEN37" s="13"/>
      <c r="OEO37" s="13"/>
      <c r="OEP37" s="13"/>
      <c r="OEQ37" s="13"/>
      <c r="OER37" s="13"/>
      <c r="OES37" s="13"/>
      <c r="OET37" s="13"/>
      <c r="OEU37" s="13"/>
      <c r="OEV37" s="13"/>
      <c r="OEW37" s="13"/>
      <c r="OEX37" s="13"/>
      <c r="OEY37" s="13"/>
      <c r="OEZ37" s="13"/>
      <c r="OFA37" s="13"/>
      <c r="OFB37" s="13"/>
      <c r="OFC37" s="13"/>
      <c r="OFD37" s="13"/>
      <c r="OFE37" s="13"/>
      <c r="OFF37" s="13"/>
      <c r="OFG37" s="13"/>
      <c r="OFH37" s="13"/>
      <c r="OFI37" s="13"/>
      <c r="OFJ37" s="13"/>
      <c r="OFK37" s="13"/>
      <c r="OFL37" s="13"/>
      <c r="OFM37" s="13"/>
      <c r="OFN37" s="13"/>
      <c r="OFO37" s="13"/>
      <c r="OFP37" s="13"/>
      <c r="OFQ37" s="13"/>
      <c r="OFR37" s="13"/>
      <c r="OFS37" s="13"/>
      <c r="OFT37" s="13"/>
      <c r="OFU37" s="13"/>
      <c r="OFV37" s="13"/>
      <c r="OFW37" s="13"/>
      <c r="OFX37" s="13"/>
      <c r="OFY37" s="13"/>
      <c r="OFZ37" s="13"/>
      <c r="OGA37" s="13"/>
      <c r="OGB37" s="13"/>
      <c r="OGC37" s="13"/>
      <c r="OGD37" s="13"/>
      <c r="OGE37" s="13"/>
      <c r="OGF37" s="13"/>
      <c r="OGG37" s="13"/>
      <c r="OGH37" s="13"/>
      <c r="OGI37" s="13"/>
      <c r="OGJ37" s="13"/>
      <c r="OGK37" s="13"/>
      <c r="OGL37" s="13"/>
      <c r="OGM37" s="13"/>
      <c r="OGN37" s="13"/>
      <c r="OGO37" s="13"/>
      <c r="OGP37" s="13"/>
      <c r="OGQ37" s="13"/>
      <c r="OGR37" s="13"/>
      <c r="OGS37" s="13"/>
      <c r="OGT37" s="13"/>
      <c r="OGU37" s="13"/>
      <c r="OGV37" s="13"/>
      <c r="OGW37" s="13"/>
      <c r="OGX37" s="13"/>
      <c r="OGY37" s="13"/>
      <c r="OGZ37" s="13"/>
      <c r="OHA37" s="13"/>
      <c r="OHB37" s="13"/>
      <c r="OHC37" s="13"/>
      <c r="OHD37" s="13"/>
      <c r="OHE37" s="13"/>
      <c r="OHF37" s="13"/>
      <c r="OHG37" s="13"/>
      <c r="OHH37" s="13"/>
      <c r="OHI37" s="13"/>
      <c r="OHJ37" s="13"/>
      <c r="OHK37" s="13"/>
      <c r="OHL37" s="13"/>
      <c r="OHM37" s="13"/>
      <c r="OHN37" s="13"/>
      <c r="OHO37" s="13"/>
      <c r="OHP37" s="13"/>
      <c r="OHQ37" s="13"/>
      <c r="OHR37" s="13"/>
      <c r="OHS37" s="13"/>
      <c r="OHT37" s="13"/>
      <c r="OHU37" s="13"/>
      <c r="OHV37" s="13"/>
      <c r="OHW37" s="13"/>
      <c r="OHX37" s="13"/>
      <c r="OHY37" s="13"/>
      <c r="OHZ37" s="13"/>
      <c r="OIA37" s="13"/>
      <c r="OIB37" s="13"/>
      <c r="OIC37" s="13"/>
      <c r="OID37" s="13"/>
      <c r="OIE37" s="13"/>
      <c r="OIF37" s="13"/>
      <c r="OIG37" s="13"/>
      <c r="OIH37" s="13"/>
      <c r="OII37" s="13"/>
      <c r="OIJ37" s="13"/>
      <c r="OIK37" s="13"/>
      <c r="OIL37" s="13"/>
      <c r="OIM37" s="13"/>
      <c r="OIN37" s="13"/>
      <c r="OIO37" s="13"/>
      <c r="OIP37" s="13"/>
      <c r="OIQ37" s="13"/>
      <c r="OIR37" s="13"/>
      <c r="OIS37" s="13"/>
      <c r="OIT37" s="13"/>
      <c r="OIU37" s="13"/>
      <c r="OIV37" s="13"/>
      <c r="OIW37" s="13"/>
      <c r="OIX37" s="13"/>
      <c r="OIY37" s="13"/>
      <c r="OIZ37" s="13"/>
      <c r="OJA37" s="13"/>
      <c r="OJB37" s="13"/>
      <c r="OJC37" s="13"/>
      <c r="OJD37" s="13"/>
      <c r="OJE37" s="13"/>
      <c r="OJF37" s="13"/>
      <c r="OJG37" s="13"/>
      <c r="OJH37" s="13"/>
      <c r="OJI37" s="13"/>
      <c r="OJJ37" s="13"/>
      <c r="OJK37" s="13"/>
      <c r="OJL37" s="13"/>
      <c r="OJM37" s="13"/>
      <c r="OJN37" s="13"/>
      <c r="OJO37" s="13"/>
      <c r="OJP37" s="13"/>
      <c r="OJQ37" s="13"/>
      <c r="OJR37" s="13"/>
      <c r="OJS37" s="13"/>
      <c r="OJT37" s="13"/>
      <c r="OJU37" s="13"/>
      <c r="OJV37" s="13"/>
      <c r="OJW37" s="13"/>
      <c r="OJX37" s="13"/>
      <c r="OJY37" s="13"/>
      <c r="OJZ37" s="13"/>
      <c r="OKA37" s="13"/>
      <c r="OKB37" s="13"/>
      <c r="OKC37" s="13"/>
      <c r="OKD37" s="13"/>
      <c r="OKE37" s="13"/>
      <c r="OKF37" s="13"/>
      <c r="OKG37" s="13"/>
      <c r="OKH37" s="13"/>
      <c r="OKI37" s="13"/>
      <c r="OKJ37" s="13"/>
      <c r="OKK37" s="13"/>
      <c r="OKL37" s="13"/>
      <c r="OKM37" s="13"/>
      <c r="OKN37" s="13"/>
      <c r="OKO37" s="13"/>
      <c r="OKP37" s="13"/>
      <c r="OKQ37" s="13"/>
      <c r="OKR37" s="13"/>
      <c r="OKS37" s="13"/>
      <c r="OKT37" s="13"/>
      <c r="OKU37" s="13"/>
      <c r="OKV37" s="13"/>
      <c r="OKW37" s="13"/>
      <c r="OKX37" s="13"/>
      <c r="OKY37" s="13"/>
      <c r="OKZ37" s="13"/>
      <c r="OLA37" s="13"/>
      <c r="OLB37" s="13"/>
      <c r="OLC37" s="13"/>
      <c r="OLD37" s="13"/>
      <c r="OLE37" s="13"/>
      <c r="OLF37" s="13"/>
      <c r="OLG37" s="13"/>
      <c r="OLH37" s="13"/>
      <c r="OLI37" s="13"/>
      <c r="OLJ37" s="13"/>
      <c r="OLK37" s="13"/>
      <c r="OLL37" s="13"/>
      <c r="OLM37" s="13"/>
      <c r="OLN37" s="13"/>
      <c r="OLO37" s="13"/>
      <c r="OLP37" s="13"/>
      <c r="OLQ37" s="13"/>
      <c r="OLR37" s="13"/>
      <c r="OLS37" s="13"/>
      <c r="OLT37" s="13"/>
      <c r="OLU37" s="13"/>
      <c r="OLV37" s="13"/>
      <c r="OLW37" s="13"/>
      <c r="OLX37" s="13"/>
      <c r="OLY37" s="13"/>
      <c r="OLZ37" s="13"/>
      <c r="OMA37" s="13"/>
      <c r="OMB37" s="13"/>
      <c r="OMC37" s="13"/>
      <c r="OMD37" s="13"/>
      <c r="OME37" s="13"/>
      <c r="OMF37" s="13"/>
      <c r="OMG37" s="13"/>
      <c r="OMH37" s="13"/>
      <c r="OMI37" s="13"/>
      <c r="OMJ37" s="13"/>
      <c r="OMK37" s="13"/>
      <c r="OML37" s="13"/>
      <c r="OMM37" s="13"/>
      <c r="OMN37" s="13"/>
      <c r="OMO37" s="13"/>
      <c r="OMP37" s="13"/>
      <c r="OMQ37" s="13"/>
      <c r="OMR37" s="13"/>
      <c r="OMS37" s="13"/>
      <c r="OMT37" s="13"/>
      <c r="OMU37" s="13"/>
      <c r="OMV37" s="13"/>
      <c r="OMW37" s="13"/>
      <c r="OMX37" s="13"/>
      <c r="OMY37" s="13"/>
      <c r="OMZ37" s="13"/>
      <c r="ONA37" s="13"/>
      <c r="ONB37" s="13"/>
      <c r="ONC37" s="13"/>
      <c r="OND37" s="13"/>
      <c r="ONE37" s="13"/>
      <c r="ONF37" s="13"/>
      <c r="ONG37" s="13"/>
      <c r="ONH37" s="13"/>
      <c r="ONI37" s="13"/>
      <c r="ONJ37" s="13"/>
      <c r="ONK37" s="13"/>
      <c r="ONL37" s="13"/>
      <c r="ONM37" s="13"/>
      <c r="ONN37" s="13"/>
      <c r="ONO37" s="13"/>
      <c r="ONP37" s="13"/>
      <c r="ONQ37" s="13"/>
      <c r="ONR37" s="13"/>
      <c r="ONS37" s="13"/>
      <c r="ONT37" s="13"/>
      <c r="ONU37" s="13"/>
      <c r="ONV37" s="13"/>
      <c r="ONW37" s="13"/>
      <c r="ONX37" s="13"/>
      <c r="ONY37" s="13"/>
      <c r="ONZ37" s="13"/>
      <c r="OOA37" s="13"/>
      <c r="OOB37" s="13"/>
      <c r="OOC37" s="13"/>
      <c r="OOD37" s="13"/>
      <c r="OOE37" s="13"/>
      <c r="OOF37" s="13"/>
      <c r="OOG37" s="13"/>
      <c r="OOH37" s="13"/>
      <c r="OOI37" s="13"/>
      <c r="OOJ37" s="13"/>
      <c r="OOK37" s="13"/>
      <c r="OOL37" s="13"/>
      <c r="OOM37" s="13"/>
      <c r="OON37" s="13"/>
      <c r="OOO37" s="13"/>
      <c r="OOP37" s="13"/>
      <c r="OOQ37" s="13"/>
      <c r="OOR37" s="13"/>
      <c r="OOS37" s="13"/>
      <c r="OOT37" s="13"/>
      <c r="OOU37" s="13"/>
      <c r="OOV37" s="13"/>
      <c r="OOW37" s="13"/>
      <c r="OOX37" s="13"/>
      <c r="OOY37" s="13"/>
      <c r="OOZ37" s="13"/>
      <c r="OPA37" s="13"/>
      <c r="OPB37" s="13"/>
      <c r="OPC37" s="13"/>
      <c r="OPD37" s="13"/>
      <c r="OPE37" s="13"/>
      <c r="OPF37" s="13"/>
      <c r="OPG37" s="13"/>
      <c r="OPH37" s="13"/>
      <c r="OPI37" s="13"/>
      <c r="OPJ37" s="13"/>
      <c r="OPK37" s="13"/>
      <c r="OPL37" s="13"/>
      <c r="OPM37" s="13"/>
      <c r="OPN37" s="13"/>
      <c r="OPO37" s="13"/>
      <c r="OPP37" s="13"/>
      <c r="OPQ37" s="13"/>
      <c r="OPR37" s="13"/>
      <c r="OPS37" s="13"/>
      <c r="OPT37" s="13"/>
      <c r="OPU37" s="13"/>
      <c r="OPV37" s="13"/>
      <c r="OPW37" s="13"/>
      <c r="OPX37" s="13"/>
      <c r="OPY37" s="13"/>
      <c r="OPZ37" s="13"/>
      <c r="OQA37" s="13"/>
      <c r="OQB37" s="13"/>
      <c r="OQC37" s="13"/>
      <c r="OQD37" s="13"/>
      <c r="OQE37" s="13"/>
      <c r="OQF37" s="13"/>
      <c r="OQG37" s="13"/>
      <c r="OQH37" s="13"/>
      <c r="OQI37" s="13"/>
      <c r="OQJ37" s="13"/>
      <c r="OQK37" s="13"/>
      <c r="OQL37" s="13"/>
      <c r="OQM37" s="13"/>
      <c r="OQN37" s="13"/>
      <c r="OQO37" s="13"/>
      <c r="OQP37" s="13"/>
      <c r="OQQ37" s="13"/>
      <c r="OQR37" s="13"/>
      <c r="OQS37" s="13"/>
      <c r="OQT37" s="13"/>
      <c r="OQU37" s="13"/>
      <c r="OQV37" s="13"/>
      <c r="OQW37" s="13"/>
      <c r="OQX37" s="13"/>
      <c r="OQY37" s="13"/>
      <c r="OQZ37" s="13"/>
      <c r="ORA37" s="13"/>
      <c r="ORB37" s="13"/>
      <c r="ORC37" s="13"/>
      <c r="ORD37" s="13"/>
      <c r="ORE37" s="13"/>
      <c r="ORF37" s="13"/>
      <c r="ORG37" s="13"/>
      <c r="ORH37" s="13"/>
      <c r="ORI37" s="13"/>
      <c r="ORJ37" s="13"/>
      <c r="ORK37" s="13"/>
      <c r="ORL37" s="13"/>
      <c r="ORM37" s="13"/>
      <c r="ORN37" s="13"/>
      <c r="ORO37" s="13"/>
      <c r="ORP37" s="13"/>
      <c r="ORQ37" s="13"/>
      <c r="ORR37" s="13"/>
      <c r="ORS37" s="13"/>
      <c r="ORT37" s="13"/>
      <c r="ORU37" s="13"/>
      <c r="ORV37" s="13"/>
      <c r="ORW37" s="13"/>
      <c r="ORX37" s="13"/>
      <c r="ORY37" s="13"/>
      <c r="ORZ37" s="13"/>
      <c r="OSA37" s="13"/>
      <c r="OSB37" s="13"/>
      <c r="OSC37" s="13"/>
      <c r="OSD37" s="13"/>
      <c r="OSE37" s="13"/>
      <c r="OSF37" s="13"/>
      <c r="OSG37" s="13"/>
      <c r="OSH37" s="13"/>
      <c r="OSI37" s="13"/>
      <c r="OSJ37" s="13"/>
      <c r="OSK37" s="13"/>
      <c r="OSL37" s="13"/>
      <c r="OSM37" s="13"/>
      <c r="OSN37" s="13"/>
      <c r="OSO37" s="13"/>
      <c r="OSP37" s="13"/>
      <c r="OSQ37" s="13"/>
      <c r="OSR37" s="13"/>
      <c r="OSS37" s="13"/>
      <c r="OST37" s="13"/>
      <c r="OSU37" s="13"/>
      <c r="OSV37" s="13"/>
      <c r="OSW37" s="13"/>
      <c r="OSX37" s="13"/>
      <c r="OSY37" s="13"/>
      <c r="OSZ37" s="13"/>
      <c r="OTA37" s="13"/>
      <c r="OTB37" s="13"/>
      <c r="OTC37" s="13"/>
      <c r="OTD37" s="13"/>
      <c r="OTE37" s="13"/>
      <c r="OTF37" s="13"/>
      <c r="OTG37" s="13"/>
      <c r="OTH37" s="13"/>
      <c r="OTI37" s="13"/>
      <c r="OTJ37" s="13"/>
      <c r="OTK37" s="13"/>
      <c r="OTL37" s="13"/>
      <c r="OTM37" s="13"/>
      <c r="OTN37" s="13"/>
      <c r="OTO37" s="13"/>
      <c r="OTP37" s="13"/>
      <c r="OTQ37" s="13"/>
      <c r="OTR37" s="13"/>
      <c r="OTS37" s="13"/>
      <c r="OTT37" s="13"/>
      <c r="OTU37" s="13"/>
      <c r="OTV37" s="13"/>
      <c r="OTW37" s="13"/>
      <c r="OTX37" s="13"/>
      <c r="OTY37" s="13"/>
      <c r="OTZ37" s="13"/>
      <c r="OUA37" s="13"/>
      <c r="OUB37" s="13"/>
      <c r="OUC37" s="13"/>
      <c r="OUD37" s="13"/>
      <c r="OUE37" s="13"/>
      <c r="OUF37" s="13"/>
      <c r="OUG37" s="13"/>
      <c r="OUH37" s="13"/>
      <c r="OUI37" s="13"/>
      <c r="OUJ37" s="13"/>
      <c r="OUK37" s="13"/>
      <c r="OUL37" s="13"/>
      <c r="OUM37" s="13"/>
      <c r="OUN37" s="13"/>
      <c r="OUO37" s="13"/>
      <c r="OUP37" s="13"/>
      <c r="OUQ37" s="13"/>
      <c r="OUR37" s="13"/>
      <c r="OUS37" s="13"/>
      <c r="OUT37" s="13"/>
      <c r="OUU37" s="13"/>
      <c r="OUV37" s="13"/>
      <c r="OUW37" s="13"/>
      <c r="OUX37" s="13"/>
      <c r="OUY37" s="13"/>
      <c r="OUZ37" s="13"/>
      <c r="OVA37" s="13"/>
      <c r="OVB37" s="13"/>
      <c r="OVC37" s="13"/>
      <c r="OVD37" s="13"/>
      <c r="OVE37" s="13"/>
      <c r="OVF37" s="13"/>
      <c r="OVG37" s="13"/>
      <c r="OVH37" s="13"/>
      <c r="OVI37" s="13"/>
      <c r="OVJ37" s="13"/>
      <c r="OVK37" s="13"/>
      <c r="OVL37" s="13"/>
      <c r="OVM37" s="13"/>
      <c r="OVN37" s="13"/>
      <c r="OVO37" s="13"/>
      <c r="OVP37" s="13"/>
      <c r="OVQ37" s="13"/>
      <c r="OVR37" s="13"/>
      <c r="OVS37" s="13"/>
      <c r="OVT37" s="13"/>
      <c r="OVU37" s="13"/>
      <c r="OVV37" s="13"/>
      <c r="OVW37" s="13"/>
      <c r="OVX37" s="13"/>
      <c r="OVY37" s="13"/>
      <c r="OVZ37" s="13"/>
      <c r="OWA37" s="13"/>
      <c r="OWB37" s="13"/>
      <c r="OWC37" s="13"/>
      <c r="OWD37" s="13"/>
      <c r="OWE37" s="13"/>
      <c r="OWF37" s="13"/>
      <c r="OWG37" s="13"/>
      <c r="OWH37" s="13"/>
      <c r="OWI37" s="13"/>
      <c r="OWJ37" s="13"/>
      <c r="OWK37" s="13"/>
      <c r="OWL37" s="13"/>
      <c r="OWM37" s="13"/>
      <c r="OWN37" s="13"/>
      <c r="OWO37" s="13"/>
      <c r="OWP37" s="13"/>
      <c r="OWQ37" s="13"/>
      <c r="OWR37" s="13"/>
      <c r="OWS37" s="13"/>
      <c r="OWT37" s="13"/>
      <c r="OWU37" s="13"/>
      <c r="OWV37" s="13"/>
      <c r="OWW37" s="13"/>
      <c r="OWX37" s="13"/>
      <c r="OWY37" s="13"/>
      <c r="OWZ37" s="13"/>
      <c r="OXA37" s="13"/>
      <c r="OXB37" s="13"/>
      <c r="OXC37" s="13"/>
      <c r="OXD37" s="13"/>
      <c r="OXE37" s="13"/>
      <c r="OXF37" s="13"/>
      <c r="OXG37" s="13"/>
      <c r="OXH37" s="13"/>
      <c r="OXI37" s="13"/>
      <c r="OXJ37" s="13"/>
      <c r="OXK37" s="13"/>
      <c r="OXL37" s="13"/>
      <c r="OXM37" s="13"/>
      <c r="OXN37" s="13"/>
      <c r="OXO37" s="13"/>
      <c r="OXP37" s="13"/>
      <c r="OXQ37" s="13"/>
      <c r="OXR37" s="13"/>
      <c r="OXS37" s="13"/>
      <c r="OXT37" s="13"/>
      <c r="OXU37" s="13"/>
      <c r="OXV37" s="13"/>
      <c r="OXW37" s="13"/>
      <c r="OXX37" s="13"/>
      <c r="OXY37" s="13"/>
      <c r="OXZ37" s="13"/>
      <c r="OYA37" s="13"/>
      <c r="OYB37" s="13"/>
      <c r="OYC37" s="13"/>
      <c r="OYD37" s="13"/>
      <c r="OYE37" s="13"/>
      <c r="OYF37" s="13"/>
      <c r="OYG37" s="13"/>
      <c r="OYH37" s="13"/>
      <c r="OYI37" s="13"/>
      <c r="OYJ37" s="13"/>
      <c r="OYK37" s="13"/>
      <c r="OYL37" s="13"/>
      <c r="OYM37" s="13"/>
      <c r="OYN37" s="13"/>
      <c r="OYO37" s="13"/>
      <c r="OYP37" s="13"/>
      <c r="OYQ37" s="13"/>
      <c r="OYR37" s="13"/>
      <c r="OYS37" s="13"/>
      <c r="OYT37" s="13"/>
      <c r="OYU37" s="13"/>
      <c r="OYV37" s="13"/>
      <c r="OYW37" s="13"/>
      <c r="OYX37" s="13"/>
      <c r="OYY37" s="13"/>
      <c r="OYZ37" s="13"/>
      <c r="OZA37" s="13"/>
      <c r="OZB37" s="13"/>
      <c r="OZC37" s="13"/>
      <c r="OZD37" s="13"/>
      <c r="OZE37" s="13"/>
      <c r="OZF37" s="13"/>
      <c r="OZG37" s="13"/>
      <c r="OZH37" s="13"/>
      <c r="OZI37" s="13"/>
      <c r="OZJ37" s="13"/>
      <c r="OZK37" s="13"/>
      <c r="OZL37" s="13"/>
      <c r="OZM37" s="13"/>
      <c r="OZN37" s="13"/>
      <c r="OZO37" s="13"/>
      <c r="OZP37" s="13"/>
      <c r="OZQ37" s="13"/>
      <c r="OZR37" s="13"/>
      <c r="OZS37" s="13"/>
      <c r="OZT37" s="13"/>
      <c r="OZU37" s="13"/>
      <c r="OZV37" s="13"/>
      <c r="OZW37" s="13"/>
      <c r="OZX37" s="13"/>
      <c r="OZY37" s="13"/>
      <c r="OZZ37" s="13"/>
      <c r="PAA37" s="13"/>
      <c r="PAB37" s="13"/>
      <c r="PAC37" s="13"/>
      <c r="PAD37" s="13"/>
      <c r="PAE37" s="13"/>
      <c r="PAF37" s="13"/>
      <c r="PAG37" s="13"/>
      <c r="PAH37" s="13"/>
      <c r="PAI37" s="13"/>
      <c r="PAJ37" s="13"/>
      <c r="PAK37" s="13"/>
      <c r="PAL37" s="13"/>
      <c r="PAM37" s="13"/>
      <c r="PAN37" s="13"/>
      <c r="PAO37" s="13"/>
      <c r="PAP37" s="13"/>
      <c r="PAQ37" s="13"/>
      <c r="PAR37" s="13"/>
      <c r="PAS37" s="13"/>
      <c r="PAT37" s="13"/>
      <c r="PAU37" s="13"/>
      <c r="PAV37" s="13"/>
      <c r="PAW37" s="13"/>
      <c r="PAX37" s="13"/>
      <c r="PAY37" s="13"/>
      <c r="PAZ37" s="13"/>
      <c r="PBA37" s="13"/>
      <c r="PBB37" s="13"/>
      <c r="PBC37" s="13"/>
      <c r="PBD37" s="13"/>
      <c r="PBE37" s="13"/>
      <c r="PBF37" s="13"/>
      <c r="PBG37" s="13"/>
      <c r="PBH37" s="13"/>
      <c r="PBI37" s="13"/>
      <c r="PBJ37" s="13"/>
      <c r="PBK37" s="13"/>
      <c r="PBL37" s="13"/>
      <c r="PBM37" s="13"/>
      <c r="PBN37" s="13"/>
      <c r="PBO37" s="13"/>
      <c r="PBP37" s="13"/>
      <c r="PBQ37" s="13"/>
      <c r="PBR37" s="13"/>
      <c r="PBS37" s="13"/>
      <c r="PBT37" s="13"/>
      <c r="PBU37" s="13"/>
      <c r="PBV37" s="13"/>
      <c r="PBW37" s="13"/>
      <c r="PBX37" s="13"/>
      <c r="PBY37" s="13"/>
      <c r="PBZ37" s="13"/>
      <c r="PCA37" s="13"/>
      <c r="PCB37" s="13"/>
      <c r="PCC37" s="13"/>
      <c r="PCD37" s="13"/>
      <c r="PCE37" s="13"/>
      <c r="PCF37" s="13"/>
      <c r="PCG37" s="13"/>
      <c r="PCH37" s="13"/>
      <c r="PCI37" s="13"/>
      <c r="PCJ37" s="13"/>
      <c r="PCK37" s="13"/>
      <c r="PCL37" s="13"/>
      <c r="PCM37" s="13"/>
      <c r="PCN37" s="13"/>
      <c r="PCO37" s="13"/>
      <c r="PCP37" s="13"/>
      <c r="PCQ37" s="13"/>
      <c r="PCR37" s="13"/>
      <c r="PCS37" s="13"/>
      <c r="PCT37" s="13"/>
      <c r="PCU37" s="13"/>
      <c r="PCV37" s="13"/>
      <c r="PCW37" s="13"/>
      <c r="PCX37" s="13"/>
      <c r="PCY37" s="13"/>
      <c r="PCZ37" s="13"/>
      <c r="PDA37" s="13"/>
      <c r="PDB37" s="13"/>
      <c r="PDC37" s="13"/>
      <c r="PDD37" s="13"/>
      <c r="PDE37" s="13"/>
      <c r="PDF37" s="13"/>
      <c r="PDG37" s="13"/>
      <c r="PDH37" s="13"/>
      <c r="PDI37" s="13"/>
      <c r="PDJ37" s="13"/>
      <c r="PDK37" s="13"/>
      <c r="PDL37" s="13"/>
      <c r="PDM37" s="13"/>
      <c r="PDN37" s="13"/>
      <c r="PDO37" s="13"/>
      <c r="PDP37" s="13"/>
      <c r="PDQ37" s="13"/>
      <c r="PDR37" s="13"/>
      <c r="PDS37" s="13"/>
      <c r="PDT37" s="13"/>
      <c r="PDU37" s="13"/>
      <c r="PDV37" s="13"/>
      <c r="PDW37" s="13"/>
      <c r="PDX37" s="13"/>
      <c r="PDY37" s="13"/>
      <c r="PDZ37" s="13"/>
      <c r="PEA37" s="13"/>
      <c r="PEB37" s="13"/>
      <c r="PEC37" s="13"/>
      <c r="PED37" s="13"/>
      <c r="PEE37" s="13"/>
      <c r="PEF37" s="13"/>
      <c r="PEG37" s="13"/>
      <c r="PEH37" s="13"/>
      <c r="PEI37" s="13"/>
      <c r="PEJ37" s="13"/>
      <c r="PEK37" s="13"/>
      <c r="PEL37" s="13"/>
      <c r="PEM37" s="13"/>
      <c r="PEN37" s="13"/>
      <c r="PEO37" s="13"/>
      <c r="PEP37" s="13"/>
      <c r="PEQ37" s="13"/>
      <c r="PER37" s="13"/>
      <c r="PES37" s="13"/>
      <c r="PET37" s="13"/>
      <c r="PEU37" s="13"/>
      <c r="PEV37" s="13"/>
      <c r="PEW37" s="13"/>
      <c r="PEX37" s="13"/>
      <c r="PEY37" s="13"/>
      <c r="PEZ37" s="13"/>
      <c r="PFA37" s="13"/>
      <c r="PFB37" s="13"/>
      <c r="PFC37" s="13"/>
      <c r="PFD37" s="13"/>
      <c r="PFE37" s="13"/>
      <c r="PFF37" s="13"/>
      <c r="PFG37" s="13"/>
      <c r="PFH37" s="13"/>
      <c r="PFI37" s="13"/>
      <c r="PFJ37" s="13"/>
      <c r="PFK37" s="13"/>
      <c r="PFL37" s="13"/>
      <c r="PFM37" s="13"/>
      <c r="PFN37" s="13"/>
      <c r="PFO37" s="13"/>
      <c r="PFP37" s="13"/>
      <c r="PFQ37" s="13"/>
      <c r="PFR37" s="13"/>
      <c r="PFS37" s="13"/>
      <c r="PFT37" s="13"/>
      <c r="PFU37" s="13"/>
      <c r="PFV37" s="13"/>
      <c r="PFW37" s="13"/>
      <c r="PFX37" s="13"/>
      <c r="PFY37" s="13"/>
      <c r="PFZ37" s="13"/>
      <c r="PGA37" s="13"/>
      <c r="PGB37" s="13"/>
      <c r="PGC37" s="13"/>
      <c r="PGD37" s="13"/>
      <c r="PGE37" s="13"/>
      <c r="PGF37" s="13"/>
      <c r="PGG37" s="13"/>
      <c r="PGH37" s="13"/>
      <c r="PGI37" s="13"/>
      <c r="PGJ37" s="13"/>
      <c r="PGK37" s="13"/>
      <c r="PGL37" s="13"/>
      <c r="PGM37" s="13"/>
      <c r="PGN37" s="13"/>
      <c r="PGO37" s="13"/>
      <c r="PGP37" s="13"/>
      <c r="PGQ37" s="13"/>
      <c r="PGR37" s="13"/>
      <c r="PGS37" s="13"/>
      <c r="PGT37" s="13"/>
      <c r="PGU37" s="13"/>
      <c r="PGV37" s="13"/>
      <c r="PGW37" s="13"/>
      <c r="PGX37" s="13"/>
      <c r="PGY37" s="13"/>
      <c r="PGZ37" s="13"/>
      <c r="PHA37" s="13"/>
      <c r="PHB37" s="13"/>
      <c r="PHC37" s="13"/>
      <c r="PHD37" s="13"/>
      <c r="PHE37" s="13"/>
      <c r="PHF37" s="13"/>
      <c r="PHG37" s="13"/>
      <c r="PHH37" s="13"/>
      <c r="PHI37" s="13"/>
      <c r="PHJ37" s="13"/>
      <c r="PHK37" s="13"/>
      <c r="PHL37" s="13"/>
      <c r="PHM37" s="13"/>
      <c r="PHN37" s="13"/>
      <c r="PHO37" s="13"/>
      <c r="PHP37" s="13"/>
      <c r="PHQ37" s="13"/>
      <c r="PHR37" s="13"/>
      <c r="PHS37" s="13"/>
      <c r="PHT37" s="13"/>
      <c r="PHU37" s="13"/>
      <c r="PHV37" s="13"/>
      <c r="PHW37" s="13"/>
      <c r="PHX37" s="13"/>
      <c r="PHY37" s="13"/>
      <c r="PHZ37" s="13"/>
      <c r="PIA37" s="13"/>
      <c r="PIB37" s="13"/>
      <c r="PIC37" s="13"/>
      <c r="PID37" s="13"/>
      <c r="PIE37" s="13"/>
      <c r="PIF37" s="13"/>
      <c r="PIG37" s="13"/>
      <c r="PIH37" s="13"/>
      <c r="PII37" s="13"/>
      <c r="PIJ37" s="13"/>
      <c r="PIK37" s="13"/>
      <c r="PIL37" s="13"/>
      <c r="PIM37" s="13"/>
      <c r="PIN37" s="13"/>
      <c r="PIO37" s="13"/>
      <c r="PIP37" s="13"/>
      <c r="PIQ37" s="13"/>
      <c r="PIR37" s="13"/>
      <c r="PIS37" s="13"/>
      <c r="PIT37" s="13"/>
      <c r="PIU37" s="13"/>
      <c r="PIV37" s="13"/>
      <c r="PIW37" s="13"/>
      <c r="PIX37" s="13"/>
      <c r="PIY37" s="13"/>
      <c r="PIZ37" s="13"/>
      <c r="PJA37" s="13"/>
      <c r="PJB37" s="13"/>
      <c r="PJC37" s="13"/>
      <c r="PJD37" s="13"/>
      <c r="PJE37" s="13"/>
      <c r="PJF37" s="13"/>
      <c r="PJG37" s="13"/>
      <c r="PJH37" s="13"/>
      <c r="PJI37" s="13"/>
      <c r="PJJ37" s="13"/>
      <c r="PJK37" s="13"/>
      <c r="PJL37" s="13"/>
      <c r="PJM37" s="13"/>
      <c r="PJN37" s="13"/>
      <c r="PJO37" s="13"/>
      <c r="PJP37" s="13"/>
      <c r="PJQ37" s="13"/>
      <c r="PJR37" s="13"/>
      <c r="PJS37" s="13"/>
      <c r="PJT37" s="13"/>
      <c r="PJU37" s="13"/>
      <c r="PJV37" s="13"/>
      <c r="PJW37" s="13"/>
      <c r="PJX37" s="13"/>
      <c r="PJY37" s="13"/>
      <c r="PJZ37" s="13"/>
      <c r="PKA37" s="13"/>
      <c r="PKB37" s="13"/>
      <c r="PKC37" s="13"/>
      <c r="PKD37" s="13"/>
      <c r="PKE37" s="13"/>
      <c r="PKF37" s="13"/>
      <c r="PKG37" s="13"/>
      <c r="PKH37" s="13"/>
      <c r="PKI37" s="13"/>
      <c r="PKJ37" s="13"/>
      <c r="PKK37" s="13"/>
      <c r="PKL37" s="13"/>
      <c r="PKM37" s="13"/>
      <c r="PKN37" s="13"/>
      <c r="PKO37" s="13"/>
      <c r="PKP37" s="13"/>
      <c r="PKQ37" s="13"/>
      <c r="PKR37" s="13"/>
      <c r="PKS37" s="13"/>
      <c r="PKT37" s="13"/>
      <c r="PKU37" s="13"/>
      <c r="PKV37" s="13"/>
      <c r="PKW37" s="13"/>
      <c r="PKX37" s="13"/>
      <c r="PKY37" s="13"/>
      <c r="PKZ37" s="13"/>
      <c r="PLA37" s="13"/>
      <c r="PLB37" s="13"/>
      <c r="PLC37" s="13"/>
      <c r="PLD37" s="13"/>
      <c r="PLE37" s="13"/>
      <c r="PLF37" s="13"/>
      <c r="PLG37" s="13"/>
      <c r="PLH37" s="13"/>
      <c r="PLI37" s="13"/>
      <c r="PLJ37" s="13"/>
      <c r="PLK37" s="13"/>
      <c r="PLL37" s="13"/>
      <c r="PLM37" s="13"/>
      <c r="PLN37" s="13"/>
      <c r="PLO37" s="13"/>
      <c r="PLP37" s="13"/>
      <c r="PLQ37" s="13"/>
      <c r="PLR37" s="13"/>
      <c r="PLS37" s="13"/>
      <c r="PLT37" s="13"/>
      <c r="PLU37" s="13"/>
      <c r="PLV37" s="13"/>
      <c r="PLW37" s="13"/>
      <c r="PLX37" s="13"/>
      <c r="PLY37" s="13"/>
      <c r="PLZ37" s="13"/>
      <c r="PMA37" s="13"/>
      <c r="PMB37" s="13"/>
      <c r="PMC37" s="13"/>
      <c r="PMD37" s="13"/>
      <c r="PME37" s="13"/>
      <c r="PMF37" s="13"/>
      <c r="PMG37" s="13"/>
      <c r="PMH37" s="13"/>
      <c r="PMI37" s="13"/>
      <c r="PMJ37" s="13"/>
      <c r="PMK37" s="13"/>
      <c r="PML37" s="13"/>
      <c r="PMM37" s="13"/>
      <c r="PMN37" s="13"/>
      <c r="PMO37" s="13"/>
      <c r="PMP37" s="13"/>
      <c r="PMQ37" s="13"/>
      <c r="PMR37" s="13"/>
      <c r="PMS37" s="13"/>
      <c r="PMT37" s="13"/>
      <c r="PMU37" s="13"/>
      <c r="PMV37" s="13"/>
      <c r="PMW37" s="13"/>
      <c r="PMX37" s="13"/>
      <c r="PMY37" s="13"/>
      <c r="PMZ37" s="13"/>
      <c r="PNA37" s="13"/>
      <c r="PNB37" s="13"/>
      <c r="PNC37" s="13"/>
      <c r="PND37" s="13"/>
      <c r="PNE37" s="13"/>
      <c r="PNF37" s="13"/>
      <c r="PNG37" s="13"/>
      <c r="PNH37" s="13"/>
      <c r="PNI37" s="13"/>
      <c r="PNJ37" s="13"/>
      <c r="PNK37" s="13"/>
      <c r="PNL37" s="13"/>
      <c r="PNM37" s="13"/>
      <c r="PNN37" s="13"/>
      <c r="PNO37" s="13"/>
      <c r="PNP37" s="13"/>
      <c r="PNQ37" s="13"/>
      <c r="PNR37" s="13"/>
      <c r="PNS37" s="13"/>
      <c r="PNT37" s="13"/>
      <c r="PNU37" s="13"/>
      <c r="PNV37" s="13"/>
      <c r="PNW37" s="13"/>
      <c r="PNX37" s="13"/>
      <c r="PNY37" s="13"/>
      <c r="PNZ37" s="13"/>
      <c r="POA37" s="13"/>
      <c r="POB37" s="13"/>
      <c r="POC37" s="13"/>
      <c r="POD37" s="13"/>
      <c r="POE37" s="13"/>
      <c r="POF37" s="13"/>
      <c r="POG37" s="13"/>
      <c r="POH37" s="13"/>
      <c r="POI37" s="13"/>
      <c r="POJ37" s="13"/>
      <c r="POK37" s="13"/>
      <c r="POL37" s="13"/>
      <c r="POM37" s="13"/>
      <c r="PON37" s="13"/>
      <c r="POO37" s="13"/>
      <c r="POP37" s="13"/>
      <c r="POQ37" s="13"/>
      <c r="POR37" s="13"/>
      <c r="POS37" s="13"/>
      <c r="POT37" s="13"/>
      <c r="POU37" s="13"/>
      <c r="POV37" s="13"/>
      <c r="POW37" s="13"/>
      <c r="POX37" s="13"/>
      <c r="POY37" s="13"/>
      <c r="POZ37" s="13"/>
      <c r="PPA37" s="13"/>
      <c r="PPB37" s="13"/>
      <c r="PPC37" s="13"/>
      <c r="PPD37" s="13"/>
      <c r="PPE37" s="13"/>
      <c r="PPF37" s="13"/>
      <c r="PPG37" s="13"/>
      <c r="PPH37" s="13"/>
      <c r="PPI37" s="13"/>
      <c r="PPJ37" s="13"/>
      <c r="PPK37" s="13"/>
      <c r="PPL37" s="13"/>
      <c r="PPM37" s="13"/>
      <c r="PPN37" s="13"/>
      <c r="PPO37" s="13"/>
      <c r="PPP37" s="13"/>
      <c r="PPQ37" s="13"/>
      <c r="PPR37" s="13"/>
      <c r="PPS37" s="13"/>
      <c r="PPT37" s="13"/>
      <c r="PPU37" s="13"/>
      <c r="PPV37" s="13"/>
      <c r="PPW37" s="13"/>
      <c r="PPX37" s="13"/>
      <c r="PPY37" s="13"/>
      <c r="PPZ37" s="13"/>
      <c r="PQA37" s="13"/>
      <c r="PQB37" s="13"/>
      <c r="PQC37" s="13"/>
      <c r="PQD37" s="13"/>
      <c r="PQE37" s="13"/>
      <c r="PQF37" s="13"/>
      <c r="PQG37" s="13"/>
      <c r="PQH37" s="13"/>
      <c r="PQI37" s="13"/>
      <c r="PQJ37" s="13"/>
      <c r="PQK37" s="13"/>
      <c r="PQL37" s="13"/>
      <c r="PQM37" s="13"/>
      <c r="PQN37" s="13"/>
      <c r="PQO37" s="13"/>
      <c r="PQP37" s="13"/>
      <c r="PQQ37" s="13"/>
      <c r="PQR37" s="13"/>
      <c r="PQS37" s="13"/>
      <c r="PQT37" s="13"/>
      <c r="PQU37" s="13"/>
      <c r="PQV37" s="13"/>
      <c r="PQW37" s="13"/>
      <c r="PQX37" s="13"/>
      <c r="PQY37" s="13"/>
      <c r="PQZ37" s="13"/>
      <c r="PRA37" s="13"/>
      <c r="PRB37" s="13"/>
      <c r="PRC37" s="13"/>
      <c r="PRD37" s="13"/>
      <c r="PRE37" s="13"/>
      <c r="PRF37" s="13"/>
      <c r="PRG37" s="13"/>
      <c r="PRH37" s="13"/>
      <c r="PRI37" s="13"/>
      <c r="PRJ37" s="13"/>
      <c r="PRK37" s="13"/>
      <c r="PRL37" s="13"/>
      <c r="PRM37" s="13"/>
      <c r="PRN37" s="13"/>
      <c r="PRO37" s="13"/>
      <c r="PRP37" s="13"/>
      <c r="PRQ37" s="13"/>
      <c r="PRR37" s="13"/>
      <c r="PRS37" s="13"/>
      <c r="PRT37" s="13"/>
      <c r="PRU37" s="13"/>
      <c r="PRV37" s="13"/>
      <c r="PRW37" s="13"/>
      <c r="PRX37" s="13"/>
      <c r="PRY37" s="13"/>
      <c r="PRZ37" s="13"/>
      <c r="PSA37" s="13"/>
      <c r="PSB37" s="13"/>
      <c r="PSC37" s="13"/>
      <c r="PSD37" s="13"/>
      <c r="PSE37" s="13"/>
      <c r="PSF37" s="13"/>
      <c r="PSG37" s="13"/>
      <c r="PSH37" s="13"/>
      <c r="PSI37" s="13"/>
      <c r="PSJ37" s="13"/>
      <c r="PSK37" s="13"/>
      <c r="PSL37" s="13"/>
      <c r="PSM37" s="13"/>
      <c r="PSN37" s="13"/>
      <c r="PSO37" s="13"/>
      <c r="PSP37" s="13"/>
      <c r="PSQ37" s="13"/>
      <c r="PSR37" s="13"/>
      <c r="PSS37" s="13"/>
      <c r="PST37" s="13"/>
      <c r="PSU37" s="13"/>
      <c r="PSV37" s="13"/>
      <c r="PSW37" s="13"/>
      <c r="PSX37" s="13"/>
      <c r="PSY37" s="13"/>
      <c r="PSZ37" s="13"/>
      <c r="PTA37" s="13"/>
      <c r="PTB37" s="13"/>
      <c r="PTC37" s="13"/>
      <c r="PTD37" s="13"/>
      <c r="PTE37" s="13"/>
      <c r="PTF37" s="13"/>
      <c r="PTG37" s="13"/>
      <c r="PTH37" s="13"/>
      <c r="PTI37" s="13"/>
      <c r="PTJ37" s="13"/>
      <c r="PTK37" s="13"/>
      <c r="PTL37" s="13"/>
      <c r="PTM37" s="13"/>
      <c r="PTN37" s="13"/>
      <c r="PTO37" s="13"/>
      <c r="PTP37" s="13"/>
      <c r="PTQ37" s="13"/>
      <c r="PTR37" s="13"/>
      <c r="PTS37" s="13"/>
      <c r="PTT37" s="13"/>
      <c r="PTU37" s="13"/>
      <c r="PTV37" s="13"/>
      <c r="PTW37" s="13"/>
      <c r="PTX37" s="13"/>
      <c r="PTY37" s="13"/>
      <c r="PTZ37" s="13"/>
      <c r="PUA37" s="13"/>
      <c r="PUB37" s="13"/>
      <c r="PUC37" s="13"/>
      <c r="PUD37" s="13"/>
      <c r="PUE37" s="13"/>
      <c r="PUF37" s="13"/>
      <c r="PUG37" s="13"/>
      <c r="PUH37" s="13"/>
      <c r="PUI37" s="13"/>
      <c r="PUJ37" s="13"/>
      <c r="PUK37" s="13"/>
      <c r="PUL37" s="13"/>
      <c r="PUM37" s="13"/>
      <c r="PUN37" s="13"/>
      <c r="PUO37" s="13"/>
      <c r="PUP37" s="13"/>
      <c r="PUQ37" s="13"/>
      <c r="PUR37" s="13"/>
      <c r="PUS37" s="13"/>
      <c r="PUT37" s="13"/>
      <c r="PUU37" s="13"/>
      <c r="PUV37" s="13"/>
      <c r="PUW37" s="13"/>
      <c r="PUX37" s="13"/>
      <c r="PUY37" s="13"/>
      <c r="PUZ37" s="13"/>
      <c r="PVA37" s="13"/>
      <c r="PVB37" s="13"/>
      <c r="PVC37" s="13"/>
      <c r="PVD37" s="13"/>
      <c r="PVE37" s="13"/>
      <c r="PVF37" s="13"/>
      <c r="PVG37" s="13"/>
      <c r="PVH37" s="13"/>
      <c r="PVI37" s="13"/>
      <c r="PVJ37" s="13"/>
      <c r="PVK37" s="13"/>
      <c r="PVL37" s="13"/>
      <c r="PVM37" s="13"/>
      <c r="PVN37" s="13"/>
      <c r="PVO37" s="13"/>
      <c r="PVP37" s="13"/>
      <c r="PVQ37" s="13"/>
      <c r="PVR37" s="13"/>
      <c r="PVS37" s="13"/>
      <c r="PVT37" s="13"/>
      <c r="PVU37" s="13"/>
      <c r="PVV37" s="13"/>
      <c r="PVW37" s="13"/>
      <c r="PVX37" s="13"/>
      <c r="PVY37" s="13"/>
      <c r="PVZ37" s="13"/>
      <c r="PWA37" s="13"/>
      <c r="PWB37" s="13"/>
      <c r="PWC37" s="13"/>
      <c r="PWD37" s="13"/>
      <c r="PWE37" s="13"/>
      <c r="PWF37" s="13"/>
      <c r="PWG37" s="13"/>
      <c r="PWH37" s="13"/>
      <c r="PWI37" s="13"/>
      <c r="PWJ37" s="13"/>
      <c r="PWK37" s="13"/>
      <c r="PWL37" s="13"/>
      <c r="PWM37" s="13"/>
      <c r="PWN37" s="13"/>
      <c r="PWO37" s="13"/>
      <c r="PWP37" s="13"/>
      <c r="PWQ37" s="13"/>
      <c r="PWR37" s="13"/>
      <c r="PWS37" s="13"/>
      <c r="PWT37" s="13"/>
      <c r="PWU37" s="13"/>
      <c r="PWV37" s="13"/>
      <c r="PWW37" s="13"/>
      <c r="PWX37" s="13"/>
      <c r="PWY37" s="13"/>
      <c r="PWZ37" s="13"/>
      <c r="PXA37" s="13"/>
      <c r="PXB37" s="13"/>
      <c r="PXC37" s="13"/>
      <c r="PXD37" s="13"/>
      <c r="PXE37" s="13"/>
      <c r="PXF37" s="13"/>
      <c r="PXG37" s="13"/>
      <c r="PXH37" s="13"/>
      <c r="PXI37" s="13"/>
      <c r="PXJ37" s="13"/>
      <c r="PXK37" s="13"/>
      <c r="PXL37" s="13"/>
      <c r="PXM37" s="13"/>
      <c r="PXN37" s="13"/>
      <c r="PXO37" s="13"/>
      <c r="PXP37" s="13"/>
      <c r="PXQ37" s="13"/>
      <c r="PXR37" s="13"/>
      <c r="PXS37" s="13"/>
      <c r="PXT37" s="13"/>
      <c r="PXU37" s="13"/>
      <c r="PXV37" s="13"/>
      <c r="PXW37" s="13"/>
      <c r="PXX37" s="13"/>
      <c r="PXY37" s="13"/>
      <c r="PXZ37" s="13"/>
      <c r="PYA37" s="13"/>
      <c r="PYB37" s="13"/>
      <c r="PYC37" s="13"/>
      <c r="PYD37" s="13"/>
      <c r="PYE37" s="13"/>
      <c r="PYF37" s="13"/>
      <c r="PYG37" s="13"/>
      <c r="PYH37" s="13"/>
      <c r="PYI37" s="13"/>
      <c r="PYJ37" s="13"/>
      <c r="PYK37" s="13"/>
      <c r="PYL37" s="13"/>
      <c r="PYM37" s="13"/>
      <c r="PYN37" s="13"/>
      <c r="PYO37" s="13"/>
      <c r="PYP37" s="13"/>
      <c r="PYQ37" s="13"/>
      <c r="PYR37" s="13"/>
      <c r="PYS37" s="13"/>
      <c r="PYT37" s="13"/>
      <c r="PYU37" s="13"/>
      <c r="PYV37" s="13"/>
      <c r="PYW37" s="13"/>
      <c r="PYX37" s="13"/>
      <c r="PYY37" s="13"/>
      <c r="PYZ37" s="13"/>
      <c r="PZA37" s="13"/>
      <c r="PZB37" s="13"/>
      <c r="PZC37" s="13"/>
      <c r="PZD37" s="13"/>
      <c r="PZE37" s="13"/>
      <c r="PZF37" s="13"/>
      <c r="PZG37" s="13"/>
      <c r="PZH37" s="13"/>
      <c r="PZI37" s="13"/>
      <c r="PZJ37" s="13"/>
      <c r="PZK37" s="13"/>
      <c r="PZL37" s="13"/>
      <c r="PZM37" s="13"/>
      <c r="PZN37" s="13"/>
      <c r="PZO37" s="13"/>
      <c r="PZP37" s="13"/>
      <c r="PZQ37" s="13"/>
      <c r="PZR37" s="13"/>
      <c r="PZS37" s="13"/>
      <c r="PZT37" s="13"/>
      <c r="PZU37" s="13"/>
      <c r="PZV37" s="13"/>
      <c r="PZW37" s="13"/>
      <c r="PZX37" s="13"/>
      <c r="PZY37" s="13"/>
      <c r="PZZ37" s="13"/>
      <c r="QAA37" s="13"/>
      <c r="QAB37" s="13"/>
      <c r="QAC37" s="13"/>
      <c r="QAD37" s="13"/>
      <c r="QAE37" s="13"/>
      <c r="QAF37" s="13"/>
      <c r="QAG37" s="13"/>
      <c r="QAH37" s="13"/>
      <c r="QAI37" s="13"/>
      <c r="QAJ37" s="13"/>
      <c r="QAK37" s="13"/>
      <c r="QAL37" s="13"/>
      <c r="QAM37" s="13"/>
      <c r="QAN37" s="13"/>
      <c r="QAO37" s="13"/>
      <c r="QAP37" s="13"/>
      <c r="QAQ37" s="13"/>
      <c r="QAR37" s="13"/>
      <c r="QAS37" s="13"/>
      <c r="QAT37" s="13"/>
      <c r="QAU37" s="13"/>
      <c r="QAV37" s="13"/>
      <c r="QAW37" s="13"/>
      <c r="QAX37" s="13"/>
      <c r="QAY37" s="13"/>
      <c r="QAZ37" s="13"/>
      <c r="QBA37" s="13"/>
      <c r="QBB37" s="13"/>
      <c r="QBC37" s="13"/>
      <c r="QBD37" s="13"/>
      <c r="QBE37" s="13"/>
      <c r="QBF37" s="13"/>
      <c r="QBG37" s="13"/>
      <c r="QBH37" s="13"/>
      <c r="QBI37" s="13"/>
      <c r="QBJ37" s="13"/>
      <c r="QBK37" s="13"/>
      <c r="QBL37" s="13"/>
      <c r="QBM37" s="13"/>
      <c r="QBN37" s="13"/>
      <c r="QBO37" s="13"/>
      <c r="QBP37" s="13"/>
      <c r="QBQ37" s="13"/>
      <c r="QBR37" s="13"/>
      <c r="QBS37" s="13"/>
      <c r="QBT37" s="13"/>
      <c r="QBU37" s="13"/>
      <c r="QBV37" s="13"/>
      <c r="QBW37" s="13"/>
      <c r="QBX37" s="13"/>
      <c r="QBY37" s="13"/>
      <c r="QBZ37" s="13"/>
      <c r="QCA37" s="13"/>
      <c r="QCB37" s="13"/>
      <c r="QCC37" s="13"/>
      <c r="QCD37" s="13"/>
      <c r="QCE37" s="13"/>
      <c r="QCF37" s="13"/>
      <c r="QCG37" s="13"/>
      <c r="QCH37" s="13"/>
      <c r="QCI37" s="13"/>
      <c r="QCJ37" s="13"/>
      <c r="QCK37" s="13"/>
      <c r="QCL37" s="13"/>
      <c r="QCM37" s="13"/>
      <c r="QCN37" s="13"/>
      <c r="QCO37" s="13"/>
      <c r="QCP37" s="13"/>
      <c r="QCQ37" s="13"/>
      <c r="QCR37" s="13"/>
      <c r="QCS37" s="13"/>
      <c r="QCT37" s="13"/>
      <c r="QCU37" s="13"/>
      <c r="QCV37" s="13"/>
      <c r="QCW37" s="13"/>
      <c r="QCX37" s="13"/>
      <c r="QCY37" s="13"/>
      <c r="QCZ37" s="13"/>
      <c r="QDA37" s="13"/>
      <c r="QDB37" s="13"/>
      <c r="QDC37" s="13"/>
      <c r="QDD37" s="13"/>
      <c r="QDE37" s="13"/>
      <c r="QDF37" s="13"/>
      <c r="QDG37" s="13"/>
      <c r="QDH37" s="13"/>
      <c r="QDI37" s="13"/>
      <c r="QDJ37" s="13"/>
      <c r="QDK37" s="13"/>
      <c r="QDL37" s="13"/>
      <c r="QDM37" s="13"/>
      <c r="QDN37" s="13"/>
      <c r="QDO37" s="13"/>
      <c r="QDP37" s="13"/>
      <c r="QDQ37" s="13"/>
      <c r="QDR37" s="13"/>
      <c r="QDS37" s="13"/>
      <c r="QDT37" s="13"/>
      <c r="QDU37" s="13"/>
      <c r="QDV37" s="13"/>
      <c r="QDW37" s="13"/>
      <c r="QDX37" s="13"/>
      <c r="QDY37" s="13"/>
      <c r="QDZ37" s="13"/>
      <c r="QEA37" s="13"/>
      <c r="QEB37" s="13"/>
      <c r="QEC37" s="13"/>
      <c r="QED37" s="13"/>
      <c r="QEE37" s="13"/>
      <c r="QEF37" s="13"/>
      <c r="QEG37" s="13"/>
      <c r="QEH37" s="13"/>
      <c r="QEI37" s="13"/>
      <c r="QEJ37" s="13"/>
      <c r="QEK37" s="13"/>
      <c r="QEL37" s="13"/>
      <c r="QEM37" s="13"/>
      <c r="QEN37" s="13"/>
      <c r="QEO37" s="13"/>
      <c r="QEP37" s="13"/>
      <c r="QEQ37" s="13"/>
      <c r="QER37" s="13"/>
      <c r="QES37" s="13"/>
      <c r="QET37" s="13"/>
      <c r="QEU37" s="13"/>
      <c r="QEV37" s="13"/>
      <c r="QEW37" s="13"/>
      <c r="QEX37" s="13"/>
      <c r="QEY37" s="13"/>
      <c r="QEZ37" s="13"/>
      <c r="QFA37" s="13"/>
      <c r="QFB37" s="13"/>
      <c r="QFC37" s="13"/>
      <c r="QFD37" s="13"/>
      <c r="QFE37" s="13"/>
      <c r="QFF37" s="13"/>
      <c r="QFG37" s="13"/>
      <c r="QFH37" s="13"/>
      <c r="QFI37" s="13"/>
      <c r="QFJ37" s="13"/>
      <c r="QFK37" s="13"/>
      <c r="QFL37" s="13"/>
      <c r="QFM37" s="13"/>
      <c r="QFN37" s="13"/>
      <c r="QFO37" s="13"/>
      <c r="QFP37" s="13"/>
      <c r="QFQ37" s="13"/>
      <c r="QFR37" s="13"/>
      <c r="QFS37" s="13"/>
      <c r="QFT37" s="13"/>
      <c r="QFU37" s="13"/>
      <c r="QFV37" s="13"/>
      <c r="QFW37" s="13"/>
      <c r="QFX37" s="13"/>
      <c r="QFY37" s="13"/>
      <c r="QFZ37" s="13"/>
      <c r="QGA37" s="13"/>
      <c r="QGB37" s="13"/>
      <c r="QGC37" s="13"/>
      <c r="QGD37" s="13"/>
      <c r="QGE37" s="13"/>
      <c r="QGF37" s="13"/>
      <c r="QGG37" s="13"/>
      <c r="QGH37" s="13"/>
      <c r="QGI37" s="13"/>
      <c r="QGJ37" s="13"/>
      <c r="QGK37" s="13"/>
      <c r="QGL37" s="13"/>
      <c r="QGM37" s="13"/>
      <c r="QGN37" s="13"/>
      <c r="QGO37" s="13"/>
      <c r="QGP37" s="13"/>
      <c r="QGQ37" s="13"/>
      <c r="QGR37" s="13"/>
      <c r="QGS37" s="13"/>
      <c r="QGT37" s="13"/>
      <c r="QGU37" s="13"/>
      <c r="QGV37" s="13"/>
      <c r="QGW37" s="13"/>
      <c r="QGX37" s="13"/>
      <c r="QGY37" s="13"/>
      <c r="QGZ37" s="13"/>
      <c r="QHA37" s="13"/>
      <c r="QHB37" s="13"/>
      <c r="QHC37" s="13"/>
      <c r="QHD37" s="13"/>
      <c r="QHE37" s="13"/>
      <c r="QHF37" s="13"/>
      <c r="QHG37" s="13"/>
      <c r="QHH37" s="13"/>
      <c r="QHI37" s="13"/>
      <c r="QHJ37" s="13"/>
      <c r="QHK37" s="13"/>
      <c r="QHL37" s="13"/>
      <c r="QHM37" s="13"/>
      <c r="QHN37" s="13"/>
      <c r="QHO37" s="13"/>
      <c r="QHP37" s="13"/>
      <c r="QHQ37" s="13"/>
      <c r="QHR37" s="13"/>
      <c r="QHS37" s="13"/>
      <c r="QHT37" s="13"/>
      <c r="QHU37" s="13"/>
      <c r="QHV37" s="13"/>
      <c r="QHW37" s="13"/>
      <c r="QHX37" s="13"/>
      <c r="QHY37" s="13"/>
      <c r="QHZ37" s="13"/>
      <c r="QIA37" s="13"/>
      <c r="QIB37" s="13"/>
      <c r="QIC37" s="13"/>
      <c r="QID37" s="13"/>
      <c r="QIE37" s="13"/>
      <c r="QIF37" s="13"/>
      <c r="QIG37" s="13"/>
      <c r="QIH37" s="13"/>
      <c r="QII37" s="13"/>
      <c r="QIJ37" s="13"/>
      <c r="QIK37" s="13"/>
      <c r="QIL37" s="13"/>
      <c r="QIM37" s="13"/>
      <c r="QIN37" s="13"/>
      <c r="QIO37" s="13"/>
      <c r="QIP37" s="13"/>
      <c r="QIQ37" s="13"/>
      <c r="QIR37" s="13"/>
      <c r="QIS37" s="13"/>
      <c r="QIT37" s="13"/>
      <c r="QIU37" s="13"/>
      <c r="QIV37" s="13"/>
      <c r="QIW37" s="13"/>
      <c r="QIX37" s="13"/>
      <c r="QIY37" s="13"/>
      <c r="QIZ37" s="13"/>
      <c r="QJA37" s="13"/>
      <c r="QJB37" s="13"/>
      <c r="QJC37" s="13"/>
      <c r="QJD37" s="13"/>
      <c r="QJE37" s="13"/>
      <c r="QJF37" s="13"/>
      <c r="QJG37" s="13"/>
      <c r="QJH37" s="13"/>
      <c r="QJI37" s="13"/>
      <c r="QJJ37" s="13"/>
      <c r="QJK37" s="13"/>
      <c r="QJL37" s="13"/>
      <c r="QJM37" s="13"/>
      <c r="QJN37" s="13"/>
      <c r="QJO37" s="13"/>
      <c r="QJP37" s="13"/>
      <c r="QJQ37" s="13"/>
      <c r="QJR37" s="13"/>
      <c r="QJS37" s="13"/>
      <c r="QJT37" s="13"/>
      <c r="QJU37" s="13"/>
      <c r="QJV37" s="13"/>
      <c r="QJW37" s="13"/>
      <c r="QJX37" s="13"/>
      <c r="QJY37" s="13"/>
      <c r="QJZ37" s="13"/>
      <c r="QKA37" s="13"/>
      <c r="QKB37" s="13"/>
      <c r="QKC37" s="13"/>
      <c r="QKD37" s="13"/>
      <c r="QKE37" s="13"/>
      <c r="QKF37" s="13"/>
      <c r="QKG37" s="13"/>
      <c r="QKH37" s="13"/>
      <c r="QKI37" s="13"/>
      <c r="QKJ37" s="13"/>
      <c r="QKK37" s="13"/>
      <c r="QKL37" s="13"/>
      <c r="QKM37" s="13"/>
      <c r="QKN37" s="13"/>
      <c r="QKO37" s="13"/>
      <c r="QKP37" s="13"/>
      <c r="QKQ37" s="13"/>
      <c r="QKR37" s="13"/>
      <c r="QKS37" s="13"/>
      <c r="QKT37" s="13"/>
      <c r="QKU37" s="13"/>
      <c r="QKV37" s="13"/>
      <c r="QKW37" s="13"/>
      <c r="QKX37" s="13"/>
      <c r="QKY37" s="13"/>
      <c r="QKZ37" s="13"/>
      <c r="QLA37" s="13"/>
      <c r="QLB37" s="13"/>
      <c r="QLC37" s="13"/>
      <c r="QLD37" s="13"/>
      <c r="QLE37" s="13"/>
      <c r="QLF37" s="13"/>
      <c r="QLG37" s="13"/>
      <c r="QLH37" s="13"/>
      <c r="QLI37" s="13"/>
      <c r="QLJ37" s="13"/>
      <c r="QLK37" s="13"/>
      <c r="QLL37" s="13"/>
      <c r="QLM37" s="13"/>
      <c r="QLN37" s="13"/>
      <c r="QLO37" s="13"/>
      <c r="QLP37" s="13"/>
      <c r="QLQ37" s="13"/>
      <c r="QLR37" s="13"/>
      <c r="QLS37" s="13"/>
      <c r="QLT37" s="13"/>
      <c r="QLU37" s="13"/>
      <c r="QLV37" s="13"/>
      <c r="QLW37" s="13"/>
      <c r="QLX37" s="13"/>
      <c r="QLY37" s="13"/>
      <c r="QLZ37" s="13"/>
      <c r="QMA37" s="13"/>
      <c r="QMB37" s="13"/>
      <c r="QMC37" s="13"/>
      <c r="QMD37" s="13"/>
      <c r="QME37" s="13"/>
      <c r="QMF37" s="13"/>
      <c r="QMG37" s="13"/>
      <c r="QMH37" s="13"/>
      <c r="QMI37" s="13"/>
      <c r="QMJ37" s="13"/>
      <c r="QMK37" s="13"/>
      <c r="QML37" s="13"/>
      <c r="QMM37" s="13"/>
      <c r="QMN37" s="13"/>
      <c r="QMO37" s="13"/>
      <c r="QMP37" s="13"/>
      <c r="QMQ37" s="13"/>
      <c r="QMR37" s="13"/>
      <c r="QMS37" s="13"/>
      <c r="QMT37" s="13"/>
      <c r="QMU37" s="13"/>
      <c r="QMV37" s="13"/>
      <c r="QMW37" s="13"/>
      <c r="QMX37" s="13"/>
      <c r="QMY37" s="13"/>
      <c r="QMZ37" s="13"/>
      <c r="QNA37" s="13"/>
      <c r="QNB37" s="13"/>
      <c r="QNC37" s="13"/>
      <c r="QND37" s="13"/>
      <c r="QNE37" s="13"/>
      <c r="QNF37" s="13"/>
      <c r="QNG37" s="13"/>
      <c r="QNH37" s="13"/>
      <c r="QNI37" s="13"/>
      <c r="QNJ37" s="13"/>
      <c r="QNK37" s="13"/>
      <c r="QNL37" s="13"/>
      <c r="QNM37" s="13"/>
      <c r="QNN37" s="13"/>
      <c r="QNO37" s="13"/>
      <c r="QNP37" s="13"/>
      <c r="QNQ37" s="13"/>
      <c r="QNR37" s="13"/>
      <c r="QNS37" s="13"/>
      <c r="QNT37" s="13"/>
      <c r="QNU37" s="13"/>
      <c r="QNV37" s="13"/>
      <c r="QNW37" s="13"/>
      <c r="QNX37" s="13"/>
      <c r="QNY37" s="13"/>
      <c r="QNZ37" s="13"/>
      <c r="QOA37" s="13"/>
      <c r="QOB37" s="13"/>
      <c r="QOC37" s="13"/>
      <c r="QOD37" s="13"/>
      <c r="QOE37" s="13"/>
      <c r="QOF37" s="13"/>
      <c r="QOG37" s="13"/>
      <c r="QOH37" s="13"/>
      <c r="QOI37" s="13"/>
      <c r="QOJ37" s="13"/>
      <c r="QOK37" s="13"/>
      <c r="QOL37" s="13"/>
      <c r="QOM37" s="13"/>
      <c r="QON37" s="13"/>
      <c r="QOO37" s="13"/>
      <c r="QOP37" s="13"/>
      <c r="QOQ37" s="13"/>
      <c r="QOR37" s="13"/>
      <c r="QOS37" s="13"/>
      <c r="QOT37" s="13"/>
      <c r="QOU37" s="13"/>
      <c r="QOV37" s="13"/>
      <c r="QOW37" s="13"/>
      <c r="QOX37" s="13"/>
      <c r="QOY37" s="13"/>
      <c r="QOZ37" s="13"/>
      <c r="QPA37" s="13"/>
      <c r="QPB37" s="13"/>
      <c r="QPC37" s="13"/>
      <c r="QPD37" s="13"/>
      <c r="QPE37" s="13"/>
      <c r="QPF37" s="13"/>
      <c r="QPG37" s="13"/>
      <c r="QPH37" s="13"/>
      <c r="QPI37" s="13"/>
      <c r="QPJ37" s="13"/>
      <c r="QPK37" s="13"/>
      <c r="QPL37" s="13"/>
      <c r="QPM37" s="13"/>
      <c r="QPN37" s="13"/>
      <c r="QPO37" s="13"/>
      <c r="QPP37" s="13"/>
      <c r="QPQ37" s="13"/>
      <c r="QPR37" s="13"/>
      <c r="QPS37" s="13"/>
      <c r="QPT37" s="13"/>
      <c r="QPU37" s="13"/>
      <c r="QPV37" s="13"/>
      <c r="QPW37" s="13"/>
      <c r="QPX37" s="13"/>
      <c r="QPY37" s="13"/>
      <c r="QPZ37" s="13"/>
      <c r="QQA37" s="13"/>
      <c r="QQB37" s="13"/>
      <c r="QQC37" s="13"/>
      <c r="QQD37" s="13"/>
      <c r="QQE37" s="13"/>
      <c r="QQF37" s="13"/>
      <c r="QQG37" s="13"/>
      <c r="QQH37" s="13"/>
      <c r="QQI37" s="13"/>
      <c r="QQJ37" s="13"/>
      <c r="QQK37" s="13"/>
      <c r="QQL37" s="13"/>
      <c r="QQM37" s="13"/>
      <c r="QQN37" s="13"/>
      <c r="QQO37" s="13"/>
      <c r="QQP37" s="13"/>
      <c r="QQQ37" s="13"/>
      <c r="QQR37" s="13"/>
      <c r="QQS37" s="13"/>
      <c r="QQT37" s="13"/>
      <c r="QQU37" s="13"/>
      <c r="QQV37" s="13"/>
      <c r="QQW37" s="13"/>
      <c r="QQX37" s="13"/>
      <c r="QQY37" s="13"/>
      <c r="QQZ37" s="13"/>
      <c r="QRA37" s="13"/>
      <c r="QRB37" s="13"/>
      <c r="QRC37" s="13"/>
      <c r="QRD37" s="13"/>
      <c r="QRE37" s="13"/>
      <c r="QRF37" s="13"/>
      <c r="QRG37" s="13"/>
      <c r="QRH37" s="13"/>
      <c r="QRI37" s="13"/>
      <c r="QRJ37" s="13"/>
      <c r="QRK37" s="13"/>
      <c r="QRL37" s="13"/>
      <c r="QRM37" s="13"/>
      <c r="QRN37" s="13"/>
      <c r="QRO37" s="13"/>
      <c r="QRP37" s="13"/>
      <c r="QRQ37" s="13"/>
      <c r="QRR37" s="13"/>
      <c r="QRS37" s="13"/>
      <c r="QRT37" s="13"/>
      <c r="QRU37" s="13"/>
      <c r="QRV37" s="13"/>
      <c r="QRW37" s="13"/>
      <c r="QRX37" s="13"/>
      <c r="QRY37" s="13"/>
      <c r="QRZ37" s="13"/>
      <c r="QSA37" s="13"/>
      <c r="QSB37" s="13"/>
      <c r="QSC37" s="13"/>
      <c r="QSD37" s="13"/>
      <c r="QSE37" s="13"/>
      <c r="QSF37" s="13"/>
      <c r="QSG37" s="13"/>
      <c r="QSH37" s="13"/>
      <c r="QSI37" s="13"/>
      <c r="QSJ37" s="13"/>
      <c r="QSK37" s="13"/>
      <c r="QSL37" s="13"/>
      <c r="QSM37" s="13"/>
      <c r="QSN37" s="13"/>
      <c r="QSO37" s="13"/>
      <c r="QSP37" s="13"/>
      <c r="QSQ37" s="13"/>
      <c r="QSR37" s="13"/>
      <c r="QSS37" s="13"/>
      <c r="QST37" s="13"/>
      <c r="QSU37" s="13"/>
      <c r="QSV37" s="13"/>
      <c r="QSW37" s="13"/>
      <c r="QSX37" s="13"/>
      <c r="QSY37" s="13"/>
      <c r="QSZ37" s="13"/>
      <c r="QTA37" s="13"/>
      <c r="QTB37" s="13"/>
      <c r="QTC37" s="13"/>
      <c r="QTD37" s="13"/>
      <c r="QTE37" s="13"/>
      <c r="QTF37" s="13"/>
      <c r="QTG37" s="13"/>
      <c r="QTH37" s="13"/>
      <c r="QTI37" s="13"/>
      <c r="QTJ37" s="13"/>
      <c r="QTK37" s="13"/>
      <c r="QTL37" s="13"/>
      <c r="QTM37" s="13"/>
      <c r="QTN37" s="13"/>
      <c r="QTO37" s="13"/>
      <c r="QTP37" s="13"/>
      <c r="QTQ37" s="13"/>
      <c r="QTR37" s="13"/>
      <c r="QTS37" s="13"/>
      <c r="QTT37" s="13"/>
      <c r="QTU37" s="13"/>
      <c r="QTV37" s="13"/>
      <c r="QTW37" s="13"/>
      <c r="QTX37" s="13"/>
      <c r="QTY37" s="13"/>
      <c r="QTZ37" s="13"/>
      <c r="QUA37" s="13"/>
      <c r="QUB37" s="13"/>
      <c r="QUC37" s="13"/>
      <c r="QUD37" s="13"/>
      <c r="QUE37" s="13"/>
      <c r="QUF37" s="13"/>
      <c r="QUG37" s="13"/>
      <c r="QUH37" s="13"/>
      <c r="QUI37" s="13"/>
      <c r="QUJ37" s="13"/>
      <c r="QUK37" s="13"/>
      <c r="QUL37" s="13"/>
      <c r="QUM37" s="13"/>
      <c r="QUN37" s="13"/>
      <c r="QUO37" s="13"/>
      <c r="QUP37" s="13"/>
      <c r="QUQ37" s="13"/>
      <c r="QUR37" s="13"/>
      <c r="QUS37" s="13"/>
      <c r="QUT37" s="13"/>
      <c r="QUU37" s="13"/>
      <c r="QUV37" s="13"/>
      <c r="QUW37" s="13"/>
      <c r="QUX37" s="13"/>
      <c r="QUY37" s="13"/>
      <c r="QUZ37" s="13"/>
      <c r="QVA37" s="13"/>
      <c r="QVB37" s="13"/>
      <c r="QVC37" s="13"/>
      <c r="QVD37" s="13"/>
      <c r="QVE37" s="13"/>
      <c r="QVF37" s="13"/>
      <c r="QVG37" s="13"/>
      <c r="QVH37" s="13"/>
      <c r="QVI37" s="13"/>
      <c r="QVJ37" s="13"/>
      <c r="QVK37" s="13"/>
      <c r="QVL37" s="13"/>
      <c r="QVM37" s="13"/>
      <c r="QVN37" s="13"/>
      <c r="QVO37" s="13"/>
      <c r="QVP37" s="13"/>
      <c r="QVQ37" s="13"/>
      <c r="QVR37" s="13"/>
      <c r="QVS37" s="13"/>
      <c r="QVT37" s="13"/>
      <c r="QVU37" s="13"/>
      <c r="QVV37" s="13"/>
      <c r="QVW37" s="13"/>
      <c r="QVX37" s="13"/>
      <c r="QVY37" s="13"/>
      <c r="QVZ37" s="13"/>
      <c r="QWA37" s="13"/>
      <c r="QWB37" s="13"/>
      <c r="QWC37" s="13"/>
      <c r="QWD37" s="13"/>
      <c r="QWE37" s="13"/>
      <c r="QWF37" s="13"/>
      <c r="QWG37" s="13"/>
      <c r="QWH37" s="13"/>
      <c r="QWI37" s="13"/>
      <c r="QWJ37" s="13"/>
      <c r="QWK37" s="13"/>
      <c r="QWL37" s="13"/>
      <c r="QWM37" s="13"/>
      <c r="QWN37" s="13"/>
      <c r="QWO37" s="13"/>
      <c r="QWP37" s="13"/>
      <c r="QWQ37" s="13"/>
      <c r="QWR37" s="13"/>
      <c r="QWS37" s="13"/>
      <c r="QWT37" s="13"/>
      <c r="QWU37" s="13"/>
      <c r="QWV37" s="13"/>
      <c r="QWW37" s="13"/>
      <c r="QWX37" s="13"/>
      <c r="QWY37" s="13"/>
      <c r="QWZ37" s="13"/>
      <c r="QXA37" s="13"/>
      <c r="QXB37" s="13"/>
      <c r="QXC37" s="13"/>
      <c r="QXD37" s="13"/>
      <c r="QXE37" s="13"/>
      <c r="QXF37" s="13"/>
      <c r="QXG37" s="13"/>
      <c r="QXH37" s="13"/>
      <c r="QXI37" s="13"/>
      <c r="QXJ37" s="13"/>
      <c r="QXK37" s="13"/>
      <c r="QXL37" s="13"/>
      <c r="QXM37" s="13"/>
      <c r="QXN37" s="13"/>
      <c r="QXO37" s="13"/>
      <c r="QXP37" s="13"/>
      <c r="QXQ37" s="13"/>
      <c r="QXR37" s="13"/>
      <c r="QXS37" s="13"/>
      <c r="QXT37" s="13"/>
      <c r="QXU37" s="13"/>
      <c r="QXV37" s="13"/>
      <c r="QXW37" s="13"/>
      <c r="QXX37" s="13"/>
      <c r="QXY37" s="13"/>
      <c r="QXZ37" s="13"/>
      <c r="QYA37" s="13"/>
      <c r="QYB37" s="13"/>
      <c r="QYC37" s="13"/>
      <c r="QYD37" s="13"/>
      <c r="QYE37" s="13"/>
      <c r="QYF37" s="13"/>
      <c r="QYG37" s="13"/>
      <c r="QYH37" s="13"/>
      <c r="QYI37" s="13"/>
      <c r="QYJ37" s="13"/>
      <c r="QYK37" s="13"/>
      <c r="QYL37" s="13"/>
      <c r="QYM37" s="13"/>
      <c r="QYN37" s="13"/>
      <c r="QYO37" s="13"/>
      <c r="QYP37" s="13"/>
      <c r="QYQ37" s="13"/>
      <c r="QYR37" s="13"/>
      <c r="QYS37" s="13"/>
      <c r="QYT37" s="13"/>
      <c r="QYU37" s="13"/>
      <c r="QYV37" s="13"/>
      <c r="QYW37" s="13"/>
      <c r="QYX37" s="13"/>
      <c r="QYY37" s="13"/>
      <c r="QYZ37" s="13"/>
      <c r="QZA37" s="13"/>
      <c r="QZB37" s="13"/>
      <c r="QZC37" s="13"/>
      <c r="QZD37" s="13"/>
      <c r="QZE37" s="13"/>
      <c r="QZF37" s="13"/>
      <c r="QZG37" s="13"/>
      <c r="QZH37" s="13"/>
      <c r="QZI37" s="13"/>
      <c r="QZJ37" s="13"/>
      <c r="QZK37" s="13"/>
      <c r="QZL37" s="13"/>
      <c r="QZM37" s="13"/>
      <c r="QZN37" s="13"/>
      <c r="QZO37" s="13"/>
      <c r="QZP37" s="13"/>
      <c r="QZQ37" s="13"/>
      <c r="QZR37" s="13"/>
      <c r="QZS37" s="13"/>
      <c r="QZT37" s="13"/>
      <c r="QZU37" s="13"/>
      <c r="QZV37" s="13"/>
      <c r="QZW37" s="13"/>
      <c r="QZX37" s="13"/>
      <c r="QZY37" s="13"/>
      <c r="QZZ37" s="13"/>
      <c r="RAA37" s="13"/>
      <c r="RAB37" s="13"/>
      <c r="RAC37" s="13"/>
      <c r="RAD37" s="13"/>
      <c r="RAE37" s="13"/>
      <c r="RAF37" s="13"/>
      <c r="RAG37" s="13"/>
      <c r="RAH37" s="13"/>
      <c r="RAI37" s="13"/>
      <c r="RAJ37" s="13"/>
      <c r="RAK37" s="13"/>
      <c r="RAL37" s="13"/>
      <c r="RAM37" s="13"/>
      <c r="RAN37" s="13"/>
      <c r="RAO37" s="13"/>
      <c r="RAP37" s="13"/>
      <c r="RAQ37" s="13"/>
      <c r="RAR37" s="13"/>
      <c r="RAS37" s="13"/>
      <c r="RAT37" s="13"/>
      <c r="RAU37" s="13"/>
      <c r="RAV37" s="13"/>
      <c r="RAW37" s="13"/>
      <c r="RAX37" s="13"/>
      <c r="RAY37" s="13"/>
      <c r="RAZ37" s="13"/>
      <c r="RBA37" s="13"/>
      <c r="RBB37" s="13"/>
      <c r="RBC37" s="13"/>
      <c r="RBD37" s="13"/>
      <c r="RBE37" s="13"/>
      <c r="RBF37" s="13"/>
      <c r="RBG37" s="13"/>
      <c r="RBH37" s="13"/>
      <c r="RBI37" s="13"/>
      <c r="RBJ37" s="13"/>
      <c r="RBK37" s="13"/>
      <c r="RBL37" s="13"/>
      <c r="RBM37" s="13"/>
      <c r="RBN37" s="13"/>
      <c r="RBO37" s="13"/>
      <c r="RBP37" s="13"/>
      <c r="RBQ37" s="13"/>
      <c r="RBR37" s="13"/>
      <c r="RBS37" s="13"/>
      <c r="RBT37" s="13"/>
      <c r="RBU37" s="13"/>
      <c r="RBV37" s="13"/>
      <c r="RBW37" s="13"/>
      <c r="RBX37" s="13"/>
      <c r="RBY37" s="13"/>
      <c r="RBZ37" s="13"/>
      <c r="RCA37" s="13"/>
      <c r="RCB37" s="13"/>
      <c r="RCC37" s="13"/>
      <c r="RCD37" s="13"/>
      <c r="RCE37" s="13"/>
      <c r="RCF37" s="13"/>
      <c r="RCG37" s="13"/>
      <c r="RCH37" s="13"/>
      <c r="RCI37" s="13"/>
      <c r="RCJ37" s="13"/>
      <c r="RCK37" s="13"/>
      <c r="RCL37" s="13"/>
      <c r="RCM37" s="13"/>
      <c r="RCN37" s="13"/>
      <c r="RCO37" s="13"/>
      <c r="RCP37" s="13"/>
      <c r="RCQ37" s="13"/>
      <c r="RCR37" s="13"/>
      <c r="RCS37" s="13"/>
      <c r="RCT37" s="13"/>
      <c r="RCU37" s="13"/>
      <c r="RCV37" s="13"/>
      <c r="RCW37" s="13"/>
      <c r="RCX37" s="13"/>
      <c r="RCY37" s="13"/>
      <c r="RCZ37" s="13"/>
      <c r="RDA37" s="13"/>
      <c r="RDB37" s="13"/>
      <c r="RDC37" s="13"/>
      <c r="RDD37" s="13"/>
      <c r="RDE37" s="13"/>
      <c r="RDF37" s="13"/>
      <c r="RDG37" s="13"/>
      <c r="RDH37" s="13"/>
      <c r="RDI37" s="13"/>
      <c r="RDJ37" s="13"/>
      <c r="RDK37" s="13"/>
      <c r="RDL37" s="13"/>
      <c r="RDM37" s="13"/>
      <c r="RDN37" s="13"/>
      <c r="RDO37" s="13"/>
      <c r="RDP37" s="13"/>
      <c r="RDQ37" s="13"/>
      <c r="RDR37" s="13"/>
      <c r="RDS37" s="13"/>
      <c r="RDT37" s="13"/>
      <c r="RDU37" s="13"/>
      <c r="RDV37" s="13"/>
      <c r="RDW37" s="13"/>
      <c r="RDX37" s="13"/>
      <c r="RDY37" s="13"/>
      <c r="RDZ37" s="13"/>
      <c r="REA37" s="13"/>
      <c r="REB37" s="13"/>
      <c r="REC37" s="13"/>
      <c r="RED37" s="13"/>
      <c r="REE37" s="13"/>
      <c r="REF37" s="13"/>
      <c r="REG37" s="13"/>
      <c r="REH37" s="13"/>
      <c r="REI37" s="13"/>
      <c r="REJ37" s="13"/>
      <c r="REK37" s="13"/>
      <c r="REL37" s="13"/>
      <c r="REM37" s="13"/>
      <c r="REN37" s="13"/>
      <c r="REO37" s="13"/>
      <c r="REP37" s="13"/>
      <c r="REQ37" s="13"/>
      <c r="RER37" s="13"/>
      <c r="RES37" s="13"/>
      <c r="RET37" s="13"/>
      <c r="REU37" s="13"/>
      <c r="REV37" s="13"/>
      <c r="REW37" s="13"/>
      <c r="REX37" s="13"/>
      <c r="REY37" s="13"/>
      <c r="REZ37" s="13"/>
      <c r="RFA37" s="13"/>
      <c r="RFB37" s="13"/>
      <c r="RFC37" s="13"/>
      <c r="RFD37" s="13"/>
      <c r="RFE37" s="13"/>
      <c r="RFF37" s="13"/>
      <c r="RFG37" s="13"/>
      <c r="RFH37" s="13"/>
      <c r="RFI37" s="13"/>
      <c r="RFJ37" s="13"/>
      <c r="RFK37" s="13"/>
      <c r="RFL37" s="13"/>
      <c r="RFM37" s="13"/>
      <c r="RFN37" s="13"/>
      <c r="RFO37" s="13"/>
      <c r="RFP37" s="13"/>
      <c r="RFQ37" s="13"/>
      <c r="RFR37" s="13"/>
      <c r="RFS37" s="13"/>
      <c r="RFT37" s="13"/>
      <c r="RFU37" s="13"/>
      <c r="RFV37" s="13"/>
      <c r="RFW37" s="13"/>
      <c r="RFX37" s="13"/>
      <c r="RFY37" s="13"/>
      <c r="RFZ37" s="13"/>
      <c r="RGA37" s="13"/>
      <c r="RGB37" s="13"/>
      <c r="RGC37" s="13"/>
      <c r="RGD37" s="13"/>
      <c r="RGE37" s="13"/>
      <c r="RGF37" s="13"/>
      <c r="RGG37" s="13"/>
      <c r="RGH37" s="13"/>
      <c r="RGI37" s="13"/>
      <c r="RGJ37" s="13"/>
      <c r="RGK37" s="13"/>
      <c r="RGL37" s="13"/>
      <c r="RGM37" s="13"/>
      <c r="RGN37" s="13"/>
      <c r="RGO37" s="13"/>
      <c r="RGP37" s="13"/>
      <c r="RGQ37" s="13"/>
      <c r="RGR37" s="13"/>
      <c r="RGS37" s="13"/>
      <c r="RGT37" s="13"/>
      <c r="RGU37" s="13"/>
      <c r="RGV37" s="13"/>
      <c r="RGW37" s="13"/>
      <c r="RGX37" s="13"/>
      <c r="RGY37" s="13"/>
      <c r="RGZ37" s="13"/>
      <c r="RHA37" s="13"/>
      <c r="RHB37" s="13"/>
      <c r="RHC37" s="13"/>
      <c r="RHD37" s="13"/>
      <c r="RHE37" s="13"/>
      <c r="RHF37" s="13"/>
      <c r="RHG37" s="13"/>
      <c r="RHH37" s="13"/>
      <c r="RHI37" s="13"/>
      <c r="RHJ37" s="13"/>
      <c r="RHK37" s="13"/>
      <c r="RHL37" s="13"/>
      <c r="RHM37" s="13"/>
      <c r="RHN37" s="13"/>
      <c r="RHO37" s="13"/>
      <c r="RHP37" s="13"/>
      <c r="RHQ37" s="13"/>
      <c r="RHR37" s="13"/>
      <c r="RHS37" s="13"/>
      <c r="RHT37" s="13"/>
      <c r="RHU37" s="13"/>
      <c r="RHV37" s="13"/>
      <c r="RHW37" s="13"/>
      <c r="RHX37" s="13"/>
      <c r="RHY37" s="13"/>
      <c r="RHZ37" s="13"/>
      <c r="RIA37" s="13"/>
      <c r="RIB37" s="13"/>
      <c r="RIC37" s="13"/>
      <c r="RID37" s="13"/>
      <c r="RIE37" s="13"/>
      <c r="RIF37" s="13"/>
      <c r="RIG37" s="13"/>
      <c r="RIH37" s="13"/>
      <c r="RII37" s="13"/>
      <c r="RIJ37" s="13"/>
      <c r="RIK37" s="13"/>
      <c r="RIL37" s="13"/>
      <c r="RIM37" s="13"/>
      <c r="RIN37" s="13"/>
      <c r="RIO37" s="13"/>
      <c r="RIP37" s="13"/>
      <c r="RIQ37" s="13"/>
      <c r="RIR37" s="13"/>
      <c r="RIS37" s="13"/>
      <c r="RIT37" s="13"/>
      <c r="RIU37" s="13"/>
      <c r="RIV37" s="13"/>
      <c r="RIW37" s="13"/>
      <c r="RIX37" s="13"/>
      <c r="RIY37" s="13"/>
      <c r="RIZ37" s="13"/>
      <c r="RJA37" s="13"/>
      <c r="RJB37" s="13"/>
      <c r="RJC37" s="13"/>
      <c r="RJD37" s="13"/>
      <c r="RJE37" s="13"/>
      <c r="RJF37" s="13"/>
      <c r="RJG37" s="13"/>
      <c r="RJH37" s="13"/>
      <c r="RJI37" s="13"/>
      <c r="RJJ37" s="13"/>
      <c r="RJK37" s="13"/>
      <c r="RJL37" s="13"/>
      <c r="RJM37" s="13"/>
      <c r="RJN37" s="13"/>
      <c r="RJO37" s="13"/>
      <c r="RJP37" s="13"/>
      <c r="RJQ37" s="13"/>
      <c r="RJR37" s="13"/>
      <c r="RJS37" s="13"/>
      <c r="RJT37" s="13"/>
      <c r="RJU37" s="13"/>
      <c r="RJV37" s="13"/>
      <c r="RJW37" s="13"/>
      <c r="RJX37" s="13"/>
      <c r="RJY37" s="13"/>
      <c r="RJZ37" s="13"/>
      <c r="RKA37" s="13"/>
      <c r="RKB37" s="13"/>
      <c r="RKC37" s="13"/>
      <c r="RKD37" s="13"/>
      <c r="RKE37" s="13"/>
      <c r="RKF37" s="13"/>
      <c r="RKG37" s="13"/>
      <c r="RKH37" s="13"/>
      <c r="RKI37" s="13"/>
      <c r="RKJ37" s="13"/>
      <c r="RKK37" s="13"/>
      <c r="RKL37" s="13"/>
      <c r="RKM37" s="13"/>
      <c r="RKN37" s="13"/>
      <c r="RKO37" s="13"/>
      <c r="RKP37" s="13"/>
      <c r="RKQ37" s="13"/>
      <c r="RKR37" s="13"/>
      <c r="RKS37" s="13"/>
      <c r="RKT37" s="13"/>
      <c r="RKU37" s="13"/>
      <c r="RKV37" s="13"/>
      <c r="RKW37" s="13"/>
      <c r="RKX37" s="13"/>
      <c r="RKY37" s="13"/>
      <c r="RKZ37" s="13"/>
      <c r="RLA37" s="13"/>
      <c r="RLB37" s="13"/>
      <c r="RLC37" s="13"/>
      <c r="RLD37" s="13"/>
      <c r="RLE37" s="13"/>
      <c r="RLF37" s="13"/>
      <c r="RLG37" s="13"/>
      <c r="RLH37" s="13"/>
      <c r="RLI37" s="13"/>
      <c r="RLJ37" s="13"/>
      <c r="RLK37" s="13"/>
      <c r="RLL37" s="13"/>
      <c r="RLM37" s="13"/>
      <c r="RLN37" s="13"/>
      <c r="RLO37" s="13"/>
      <c r="RLP37" s="13"/>
      <c r="RLQ37" s="13"/>
      <c r="RLR37" s="13"/>
      <c r="RLS37" s="13"/>
      <c r="RLT37" s="13"/>
      <c r="RLU37" s="13"/>
      <c r="RLV37" s="13"/>
      <c r="RLW37" s="13"/>
      <c r="RLX37" s="13"/>
      <c r="RLY37" s="13"/>
      <c r="RLZ37" s="13"/>
      <c r="RMA37" s="13"/>
      <c r="RMB37" s="13"/>
      <c r="RMC37" s="13"/>
      <c r="RMD37" s="13"/>
      <c r="RME37" s="13"/>
      <c r="RMF37" s="13"/>
      <c r="RMG37" s="13"/>
      <c r="RMH37" s="13"/>
      <c r="RMI37" s="13"/>
      <c r="RMJ37" s="13"/>
      <c r="RMK37" s="13"/>
      <c r="RML37" s="13"/>
      <c r="RMM37" s="13"/>
      <c r="RMN37" s="13"/>
      <c r="RMO37" s="13"/>
      <c r="RMP37" s="13"/>
      <c r="RMQ37" s="13"/>
      <c r="RMR37" s="13"/>
      <c r="RMS37" s="13"/>
      <c r="RMT37" s="13"/>
      <c r="RMU37" s="13"/>
      <c r="RMV37" s="13"/>
      <c r="RMW37" s="13"/>
      <c r="RMX37" s="13"/>
      <c r="RMY37" s="13"/>
      <c r="RMZ37" s="13"/>
      <c r="RNA37" s="13"/>
      <c r="RNB37" s="13"/>
      <c r="RNC37" s="13"/>
      <c r="RND37" s="13"/>
      <c r="RNE37" s="13"/>
      <c r="RNF37" s="13"/>
      <c r="RNG37" s="13"/>
      <c r="RNH37" s="13"/>
      <c r="RNI37" s="13"/>
      <c r="RNJ37" s="13"/>
      <c r="RNK37" s="13"/>
      <c r="RNL37" s="13"/>
      <c r="RNM37" s="13"/>
      <c r="RNN37" s="13"/>
      <c r="RNO37" s="13"/>
      <c r="RNP37" s="13"/>
      <c r="RNQ37" s="13"/>
      <c r="RNR37" s="13"/>
      <c r="RNS37" s="13"/>
      <c r="RNT37" s="13"/>
      <c r="RNU37" s="13"/>
      <c r="RNV37" s="13"/>
      <c r="RNW37" s="13"/>
      <c r="RNX37" s="13"/>
      <c r="RNY37" s="13"/>
      <c r="RNZ37" s="13"/>
      <c r="ROA37" s="13"/>
      <c r="ROB37" s="13"/>
      <c r="ROC37" s="13"/>
      <c r="ROD37" s="13"/>
      <c r="ROE37" s="13"/>
      <c r="ROF37" s="13"/>
      <c r="ROG37" s="13"/>
      <c r="ROH37" s="13"/>
      <c r="ROI37" s="13"/>
      <c r="ROJ37" s="13"/>
      <c r="ROK37" s="13"/>
      <c r="ROL37" s="13"/>
      <c r="ROM37" s="13"/>
      <c r="RON37" s="13"/>
      <c r="ROO37" s="13"/>
      <c r="ROP37" s="13"/>
      <c r="ROQ37" s="13"/>
      <c r="ROR37" s="13"/>
      <c r="ROS37" s="13"/>
      <c r="ROT37" s="13"/>
      <c r="ROU37" s="13"/>
      <c r="ROV37" s="13"/>
      <c r="ROW37" s="13"/>
      <c r="ROX37" s="13"/>
      <c r="ROY37" s="13"/>
      <c r="ROZ37" s="13"/>
      <c r="RPA37" s="13"/>
      <c r="RPB37" s="13"/>
      <c r="RPC37" s="13"/>
      <c r="RPD37" s="13"/>
      <c r="RPE37" s="13"/>
      <c r="RPF37" s="13"/>
      <c r="RPG37" s="13"/>
      <c r="RPH37" s="13"/>
      <c r="RPI37" s="13"/>
      <c r="RPJ37" s="13"/>
      <c r="RPK37" s="13"/>
      <c r="RPL37" s="13"/>
      <c r="RPM37" s="13"/>
      <c r="RPN37" s="13"/>
      <c r="RPO37" s="13"/>
      <c r="RPP37" s="13"/>
      <c r="RPQ37" s="13"/>
      <c r="RPR37" s="13"/>
      <c r="RPS37" s="13"/>
      <c r="RPT37" s="13"/>
      <c r="RPU37" s="13"/>
      <c r="RPV37" s="13"/>
      <c r="RPW37" s="13"/>
      <c r="RPX37" s="13"/>
      <c r="RPY37" s="13"/>
      <c r="RPZ37" s="13"/>
      <c r="RQA37" s="13"/>
      <c r="RQB37" s="13"/>
      <c r="RQC37" s="13"/>
      <c r="RQD37" s="13"/>
      <c r="RQE37" s="13"/>
      <c r="RQF37" s="13"/>
      <c r="RQG37" s="13"/>
      <c r="RQH37" s="13"/>
      <c r="RQI37" s="13"/>
      <c r="RQJ37" s="13"/>
      <c r="RQK37" s="13"/>
      <c r="RQL37" s="13"/>
      <c r="RQM37" s="13"/>
      <c r="RQN37" s="13"/>
      <c r="RQO37" s="13"/>
      <c r="RQP37" s="13"/>
      <c r="RQQ37" s="13"/>
      <c r="RQR37" s="13"/>
      <c r="RQS37" s="13"/>
      <c r="RQT37" s="13"/>
      <c r="RQU37" s="13"/>
      <c r="RQV37" s="13"/>
      <c r="RQW37" s="13"/>
      <c r="RQX37" s="13"/>
      <c r="RQY37" s="13"/>
      <c r="RQZ37" s="13"/>
      <c r="RRA37" s="13"/>
      <c r="RRB37" s="13"/>
      <c r="RRC37" s="13"/>
      <c r="RRD37" s="13"/>
      <c r="RRE37" s="13"/>
      <c r="RRF37" s="13"/>
      <c r="RRG37" s="13"/>
      <c r="RRH37" s="13"/>
      <c r="RRI37" s="13"/>
      <c r="RRJ37" s="13"/>
      <c r="RRK37" s="13"/>
      <c r="RRL37" s="13"/>
      <c r="RRM37" s="13"/>
      <c r="RRN37" s="13"/>
      <c r="RRO37" s="13"/>
      <c r="RRP37" s="13"/>
      <c r="RRQ37" s="13"/>
      <c r="RRR37" s="13"/>
      <c r="RRS37" s="13"/>
      <c r="RRT37" s="13"/>
      <c r="RRU37" s="13"/>
      <c r="RRV37" s="13"/>
      <c r="RRW37" s="13"/>
      <c r="RRX37" s="13"/>
      <c r="RRY37" s="13"/>
      <c r="RRZ37" s="13"/>
      <c r="RSA37" s="13"/>
      <c r="RSB37" s="13"/>
      <c r="RSC37" s="13"/>
      <c r="RSD37" s="13"/>
      <c r="RSE37" s="13"/>
      <c r="RSF37" s="13"/>
      <c r="RSG37" s="13"/>
      <c r="RSH37" s="13"/>
      <c r="RSI37" s="13"/>
      <c r="RSJ37" s="13"/>
      <c r="RSK37" s="13"/>
      <c r="RSL37" s="13"/>
      <c r="RSM37" s="13"/>
      <c r="RSN37" s="13"/>
      <c r="RSO37" s="13"/>
      <c r="RSP37" s="13"/>
      <c r="RSQ37" s="13"/>
      <c r="RSR37" s="13"/>
      <c r="RSS37" s="13"/>
      <c r="RST37" s="13"/>
      <c r="RSU37" s="13"/>
      <c r="RSV37" s="13"/>
      <c r="RSW37" s="13"/>
      <c r="RSX37" s="13"/>
      <c r="RSY37" s="13"/>
      <c r="RSZ37" s="13"/>
      <c r="RTA37" s="13"/>
      <c r="RTB37" s="13"/>
      <c r="RTC37" s="13"/>
      <c r="RTD37" s="13"/>
      <c r="RTE37" s="13"/>
      <c r="RTF37" s="13"/>
      <c r="RTG37" s="13"/>
      <c r="RTH37" s="13"/>
      <c r="RTI37" s="13"/>
      <c r="RTJ37" s="13"/>
      <c r="RTK37" s="13"/>
      <c r="RTL37" s="13"/>
      <c r="RTM37" s="13"/>
      <c r="RTN37" s="13"/>
      <c r="RTO37" s="13"/>
      <c r="RTP37" s="13"/>
      <c r="RTQ37" s="13"/>
      <c r="RTR37" s="13"/>
      <c r="RTS37" s="13"/>
      <c r="RTT37" s="13"/>
      <c r="RTU37" s="13"/>
      <c r="RTV37" s="13"/>
      <c r="RTW37" s="13"/>
      <c r="RTX37" s="13"/>
      <c r="RTY37" s="13"/>
      <c r="RTZ37" s="13"/>
      <c r="RUA37" s="13"/>
      <c r="RUB37" s="13"/>
      <c r="RUC37" s="13"/>
      <c r="RUD37" s="13"/>
      <c r="RUE37" s="13"/>
      <c r="RUF37" s="13"/>
      <c r="RUG37" s="13"/>
      <c r="RUH37" s="13"/>
      <c r="RUI37" s="13"/>
      <c r="RUJ37" s="13"/>
      <c r="RUK37" s="13"/>
      <c r="RUL37" s="13"/>
      <c r="RUM37" s="13"/>
      <c r="RUN37" s="13"/>
      <c r="RUO37" s="13"/>
      <c r="RUP37" s="13"/>
      <c r="RUQ37" s="13"/>
      <c r="RUR37" s="13"/>
      <c r="RUS37" s="13"/>
      <c r="RUT37" s="13"/>
      <c r="RUU37" s="13"/>
      <c r="RUV37" s="13"/>
      <c r="RUW37" s="13"/>
      <c r="RUX37" s="13"/>
      <c r="RUY37" s="13"/>
      <c r="RUZ37" s="13"/>
      <c r="RVA37" s="13"/>
      <c r="RVB37" s="13"/>
      <c r="RVC37" s="13"/>
      <c r="RVD37" s="13"/>
      <c r="RVE37" s="13"/>
      <c r="RVF37" s="13"/>
      <c r="RVG37" s="13"/>
      <c r="RVH37" s="13"/>
      <c r="RVI37" s="13"/>
      <c r="RVJ37" s="13"/>
      <c r="RVK37" s="13"/>
      <c r="RVL37" s="13"/>
      <c r="RVM37" s="13"/>
      <c r="RVN37" s="13"/>
      <c r="RVO37" s="13"/>
      <c r="RVP37" s="13"/>
      <c r="RVQ37" s="13"/>
      <c r="RVR37" s="13"/>
      <c r="RVS37" s="13"/>
      <c r="RVT37" s="13"/>
      <c r="RVU37" s="13"/>
      <c r="RVV37" s="13"/>
      <c r="RVW37" s="13"/>
      <c r="RVX37" s="13"/>
      <c r="RVY37" s="13"/>
      <c r="RVZ37" s="13"/>
      <c r="RWA37" s="13"/>
      <c r="RWB37" s="13"/>
      <c r="RWC37" s="13"/>
      <c r="RWD37" s="13"/>
      <c r="RWE37" s="13"/>
      <c r="RWF37" s="13"/>
      <c r="RWG37" s="13"/>
      <c r="RWH37" s="13"/>
      <c r="RWI37" s="13"/>
      <c r="RWJ37" s="13"/>
      <c r="RWK37" s="13"/>
      <c r="RWL37" s="13"/>
      <c r="RWM37" s="13"/>
      <c r="RWN37" s="13"/>
      <c r="RWO37" s="13"/>
      <c r="RWP37" s="13"/>
      <c r="RWQ37" s="13"/>
      <c r="RWR37" s="13"/>
      <c r="RWS37" s="13"/>
      <c r="RWT37" s="13"/>
      <c r="RWU37" s="13"/>
      <c r="RWV37" s="13"/>
      <c r="RWW37" s="13"/>
      <c r="RWX37" s="13"/>
      <c r="RWY37" s="13"/>
      <c r="RWZ37" s="13"/>
      <c r="RXA37" s="13"/>
      <c r="RXB37" s="13"/>
      <c r="RXC37" s="13"/>
      <c r="RXD37" s="13"/>
      <c r="RXE37" s="13"/>
      <c r="RXF37" s="13"/>
      <c r="RXG37" s="13"/>
      <c r="RXH37" s="13"/>
      <c r="RXI37" s="13"/>
      <c r="RXJ37" s="13"/>
      <c r="RXK37" s="13"/>
      <c r="RXL37" s="13"/>
      <c r="RXM37" s="13"/>
      <c r="RXN37" s="13"/>
      <c r="RXO37" s="13"/>
      <c r="RXP37" s="13"/>
      <c r="RXQ37" s="13"/>
      <c r="RXR37" s="13"/>
      <c r="RXS37" s="13"/>
      <c r="RXT37" s="13"/>
      <c r="RXU37" s="13"/>
      <c r="RXV37" s="13"/>
      <c r="RXW37" s="13"/>
      <c r="RXX37" s="13"/>
      <c r="RXY37" s="13"/>
      <c r="RXZ37" s="13"/>
      <c r="RYA37" s="13"/>
      <c r="RYB37" s="13"/>
      <c r="RYC37" s="13"/>
      <c r="RYD37" s="13"/>
      <c r="RYE37" s="13"/>
      <c r="RYF37" s="13"/>
      <c r="RYG37" s="13"/>
      <c r="RYH37" s="13"/>
      <c r="RYI37" s="13"/>
      <c r="RYJ37" s="13"/>
      <c r="RYK37" s="13"/>
      <c r="RYL37" s="13"/>
      <c r="RYM37" s="13"/>
      <c r="RYN37" s="13"/>
      <c r="RYO37" s="13"/>
      <c r="RYP37" s="13"/>
      <c r="RYQ37" s="13"/>
      <c r="RYR37" s="13"/>
      <c r="RYS37" s="13"/>
      <c r="RYT37" s="13"/>
      <c r="RYU37" s="13"/>
      <c r="RYV37" s="13"/>
      <c r="RYW37" s="13"/>
      <c r="RYX37" s="13"/>
      <c r="RYY37" s="13"/>
      <c r="RYZ37" s="13"/>
      <c r="RZA37" s="13"/>
      <c r="RZB37" s="13"/>
      <c r="RZC37" s="13"/>
      <c r="RZD37" s="13"/>
      <c r="RZE37" s="13"/>
      <c r="RZF37" s="13"/>
      <c r="RZG37" s="13"/>
      <c r="RZH37" s="13"/>
      <c r="RZI37" s="13"/>
      <c r="RZJ37" s="13"/>
      <c r="RZK37" s="13"/>
      <c r="RZL37" s="13"/>
      <c r="RZM37" s="13"/>
      <c r="RZN37" s="13"/>
      <c r="RZO37" s="13"/>
      <c r="RZP37" s="13"/>
      <c r="RZQ37" s="13"/>
      <c r="RZR37" s="13"/>
      <c r="RZS37" s="13"/>
      <c r="RZT37" s="13"/>
      <c r="RZU37" s="13"/>
      <c r="RZV37" s="13"/>
      <c r="RZW37" s="13"/>
      <c r="RZX37" s="13"/>
      <c r="RZY37" s="13"/>
      <c r="RZZ37" s="13"/>
      <c r="SAA37" s="13"/>
      <c r="SAB37" s="13"/>
      <c r="SAC37" s="13"/>
      <c r="SAD37" s="13"/>
      <c r="SAE37" s="13"/>
      <c r="SAF37" s="13"/>
      <c r="SAG37" s="13"/>
      <c r="SAH37" s="13"/>
      <c r="SAI37" s="13"/>
      <c r="SAJ37" s="13"/>
      <c r="SAK37" s="13"/>
      <c r="SAL37" s="13"/>
      <c r="SAM37" s="13"/>
      <c r="SAN37" s="13"/>
      <c r="SAO37" s="13"/>
      <c r="SAP37" s="13"/>
      <c r="SAQ37" s="13"/>
      <c r="SAR37" s="13"/>
      <c r="SAS37" s="13"/>
      <c r="SAT37" s="13"/>
      <c r="SAU37" s="13"/>
      <c r="SAV37" s="13"/>
      <c r="SAW37" s="13"/>
      <c r="SAX37" s="13"/>
      <c r="SAY37" s="13"/>
      <c r="SAZ37" s="13"/>
      <c r="SBA37" s="13"/>
      <c r="SBB37" s="13"/>
      <c r="SBC37" s="13"/>
      <c r="SBD37" s="13"/>
      <c r="SBE37" s="13"/>
      <c r="SBF37" s="13"/>
      <c r="SBG37" s="13"/>
      <c r="SBH37" s="13"/>
      <c r="SBI37" s="13"/>
      <c r="SBJ37" s="13"/>
      <c r="SBK37" s="13"/>
      <c r="SBL37" s="13"/>
      <c r="SBM37" s="13"/>
      <c r="SBN37" s="13"/>
      <c r="SBO37" s="13"/>
      <c r="SBP37" s="13"/>
      <c r="SBQ37" s="13"/>
      <c r="SBR37" s="13"/>
      <c r="SBS37" s="13"/>
      <c r="SBT37" s="13"/>
      <c r="SBU37" s="13"/>
      <c r="SBV37" s="13"/>
      <c r="SBW37" s="13"/>
      <c r="SBX37" s="13"/>
      <c r="SBY37" s="13"/>
      <c r="SBZ37" s="13"/>
      <c r="SCA37" s="13"/>
      <c r="SCB37" s="13"/>
      <c r="SCC37" s="13"/>
      <c r="SCD37" s="13"/>
      <c r="SCE37" s="13"/>
      <c r="SCF37" s="13"/>
      <c r="SCG37" s="13"/>
      <c r="SCH37" s="13"/>
      <c r="SCI37" s="13"/>
      <c r="SCJ37" s="13"/>
      <c r="SCK37" s="13"/>
      <c r="SCL37" s="13"/>
      <c r="SCM37" s="13"/>
      <c r="SCN37" s="13"/>
      <c r="SCO37" s="13"/>
      <c r="SCP37" s="13"/>
      <c r="SCQ37" s="13"/>
      <c r="SCR37" s="13"/>
      <c r="SCS37" s="13"/>
      <c r="SCT37" s="13"/>
      <c r="SCU37" s="13"/>
      <c r="SCV37" s="13"/>
      <c r="SCW37" s="13"/>
      <c r="SCX37" s="13"/>
      <c r="SCY37" s="13"/>
      <c r="SCZ37" s="13"/>
      <c r="SDA37" s="13"/>
      <c r="SDB37" s="13"/>
      <c r="SDC37" s="13"/>
      <c r="SDD37" s="13"/>
      <c r="SDE37" s="13"/>
      <c r="SDF37" s="13"/>
      <c r="SDG37" s="13"/>
      <c r="SDH37" s="13"/>
      <c r="SDI37" s="13"/>
      <c r="SDJ37" s="13"/>
      <c r="SDK37" s="13"/>
      <c r="SDL37" s="13"/>
      <c r="SDM37" s="13"/>
      <c r="SDN37" s="13"/>
      <c r="SDO37" s="13"/>
      <c r="SDP37" s="13"/>
      <c r="SDQ37" s="13"/>
      <c r="SDR37" s="13"/>
      <c r="SDS37" s="13"/>
      <c r="SDT37" s="13"/>
      <c r="SDU37" s="13"/>
      <c r="SDV37" s="13"/>
      <c r="SDW37" s="13"/>
      <c r="SDX37" s="13"/>
      <c r="SDY37" s="13"/>
      <c r="SDZ37" s="13"/>
      <c r="SEA37" s="13"/>
      <c r="SEB37" s="13"/>
      <c r="SEC37" s="13"/>
      <c r="SED37" s="13"/>
      <c r="SEE37" s="13"/>
      <c r="SEF37" s="13"/>
      <c r="SEG37" s="13"/>
      <c r="SEH37" s="13"/>
      <c r="SEI37" s="13"/>
      <c r="SEJ37" s="13"/>
      <c r="SEK37" s="13"/>
      <c r="SEL37" s="13"/>
      <c r="SEM37" s="13"/>
      <c r="SEN37" s="13"/>
      <c r="SEO37" s="13"/>
      <c r="SEP37" s="13"/>
      <c r="SEQ37" s="13"/>
      <c r="SER37" s="13"/>
      <c r="SES37" s="13"/>
      <c r="SET37" s="13"/>
      <c r="SEU37" s="13"/>
      <c r="SEV37" s="13"/>
      <c r="SEW37" s="13"/>
      <c r="SEX37" s="13"/>
      <c r="SEY37" s="13"/>
      <c r="SEZ37" s="13"/>
      <c r="SFA37" s="13"/>
      <c r="SFB37" s="13"/>
      <c r="SFC37" s="13"/>
      <c r="SFD37" s="13"/>
      <c r="SFE37" s="13"/>
      <c r="SFF37" s="13"/>
      <c r="SFG37" s="13"/>
      <c r="SFH37" s="13"/>
      <c r="SFI37" s="13"/>
      <c r="SFJ37" s="13"/>
      <c r="SFK37" s="13"/>
      <c r="SFL37" s="13"/>
      <c r="SFM37" s="13"/>
      <c r="SFN37" s="13"/>
      <c r="SFO37" s="13"/>
      <c r="SFP37" s="13"/>
      <c r="SFQ37" s="13"/>
      <c r="SFR37" s="13"/>
      <c r="SFS37" s="13"/>
      <c r="SFT37" s="13"/>
      <c r="SFU37" s="13"/>
      <c r="SFV37" s="13"/>
      <c r="SFW37" s="13"/>
      <c r="SFX37" s="13"/>
      <c r="SFY37" s="13"/>
      <c r="SFZ37" s="13"/>
      <c r="SGA37" s="13"/>
      <c r="SGB37" s="13"/>
      <c r="SGC37" s="13"/>
      <c r="SGD37" s="13"/>
      <c r="SGE37" s="13"/>
      <c r="SGF37" s="13"/>
      <c r="SGG37" s="13"/>
      <c r="SGH37" s="13"/>
      <c r="SGI37" s="13"/>
      <c r="SGJ37" s="13"/>
      <c r="SGK37" s="13"/>
      <c r="SGL37" s="13"/>
      <c r="SGM37" s="13"/>
      <c r="SGN37" s="13"/>
      <c r="SGO37" s="13"/>
      <c r="SGP37" s="13"/>
      <c r="SGQ37" s="13"/>
      <c r="SGR37" s="13"/>
      <c r="SGS37" s="13"/>
      <c r="SGT37" s="13"/>
      <c r="SGU37" s="13"/>
      <c r="SGV37" s="13"/>
      <c r="SGW37" s="13"/>
      <c r="SGX37" s="13"/>
      <c r="SGY37" s="13"/>
      <c r="SGZ37" s="13"/>
      <c r="SHA37" s="13"/>
      <c r="SHB37" s="13"/>
      <c r="SHC37" s="13"/>
      <c r="SHD37" s="13"/>
      <c r="SHE37" s="13"/>
      <c r="SHF37" s="13"/>
      <c r="SHG37" s="13"/>
      <c r="SHH37" s="13"/>
      <c r="SHI37" s="13"/>
      <c r="SHJ37" s="13"/>
      <c r="SHK37" s="13"/>
      <c r="SHL37" s="13"/>
      <c r="SHM37" s="13"/>
      <c r="SHN37" s="13"/>
      <c r="SHO37" s="13"/>
      <c r="SHP37" s="13"/>
      <c r="SHQ37" s="13"/>
      <c r="SHR37" s="13"/>
      <c r="SHS37" s="13"/>
      <c r="SHT37" s="13"/>
      <c r="SHU37" s="13"/>
      <c r="SHV37" s="13"/>
      <c r="SHW37" s="13"/>
      <c r="SHX37" s="13"/>
      <c r="SHY37" s="13"/>
      <c r="SHZ37" s="13"/>
      <c r="SIA37" s="13"/>
      <c r="SIB37" s="13"/>
      <c r="SIC37" s="13"/>
      <c r="SID37" s="13"/>
      <c r="SIE37" s="13"/>
      <c r="SIF37" s="13"/>
      <c r="SIG37" s="13"/>
      <c r="SIH37" s="13"/>
      <c r="SII37" s="13"/>
      <c r="SIJ37" s="13"/>
      <c r="SIK37" s="13"/>
      <c r="SIL37" s="13"/>
      <c r="SIM37" s="13"/>
      <c r="SIN37" s="13"/>
      <c r="SIO37" s="13"/>
      <c r="SIP37" s="13"/>
      <c r="SIQ37" s="13"/>
      <c r="SIR37" s="13"/>
      <c r="SIS37" s="13"/>
      <c r="SIT37" s="13"/>
      <c r="SIU37" s="13"/>
      <c r="SIV37" s="13"/>
      <c r="SIW37" s="13"/>
      <c r="SIX37" s="13"/>
      <c r="SIY37" s="13"/>
      <c r="SIZ37" s="13"/>
      <c r="SJA37" s="13"/>
      <c r="SJB37" s="13"/>
      <c r="SJC37" s="13"/>
      <c r="SJD37" s="13"/>
      <c r="SJE37" s="13"/>
      <c r="SJF37" s="13"/>
      <c r="SJG37" s="13"/>
      <c r="SJH37" s="13"/>
      <c r="SJI37" s="13"/>
      <c r="SJJ37" s="13"/>
      <c r="SJK37" s="13"/>
      <c r="SJL37" s="13"/>
      <c r="SJM37" s="13"/>
      <c r="SJN37" s="13"/>
      <c r="SJO37" s="13"/>
      <c r="SJP37" s="13"/>
      <c r="SJQ37" s="13"/>
      <c r="SJR37" s="13"/>
      <c r="SJS37" s="13"/>
      <c r="SJT37" s="13"/>
      <c r="SJU37" s="13"/>
      <c r="SJV37" s="13"/>
      <c r="SJW37" s="13"/>
      <c r="SJX37" s="13"/>
      <c r="SJY37" s="13"/>
      <c r="SJZ37" s="13"/>
      <c r="SKA37" s="13"/>
      <c r="SKB37" s="13"/>
      <c r="SKC37" s="13"/>
      <c r="SKD37" s="13"/>
      <c r="SKE37" s="13"/>
      <c r="SKF37" s="13"/>
      <c r="SKG37" s="13"/>
      <c r="SKH37" s="13"/>
      <c r="SKI37" s="13"/>
      <c r="SKJ37" s="13"/>
      <c r="SKK37" s="13"/>
      <c r="SKL37" s="13"/>
      <c r="SKM37" s="13"/>
      <c r="SKN37" s="13"/>
      <c r="SKO37" s="13"/>
      <c r="SKP37" s="13"/>
      <c r="SKQ37" s="13"/>
      <c r="SKR37" s="13"/>
      <c r="SKS37" s="13"/>
      <c r="SKT37" s="13"/>
      <c r="SKU37" s="13"/>
      <c r="SKV37" s="13"/>
      <c r="SKW37" s="13"/>
      <c r="SKX37" s="13"/>
      <c r="SKY37" s="13"/>
      <c r="SKZ37" s="13"/>
      <c r="SLA37" s="13"/>
      <c r="SLB37" s="13"/>
      <c r="SLC37" s="13"/>
      <c r="SLD37" s="13"/>
      <c r="SLE37" s="13"/>
      <c r="SLF37" s="13"/>
      <c r="SLG37" s="13"/>
      <c r="SLH37" s="13"/>
      <c r="SLI37" s="13"/>
      <c r="SLJ37" s="13"/>
      <c r="SLK37" s="13"/>
      <c r="SLL37" s="13"/>
      <c r="SLM37" s="13"/>
      <c r="SLN37" s="13"/>
      <c r="SLO37" s="13"/>
      <c r="SLP37" s="13"/>
      <c r="SLQ37" s="13"/>
      <c r="SLR37" s="13"/>
      <c r="SLS37" s="13"/>
      <c r="SLT37" s="13"/>
      <c r="SLU37" s="13"/>
      <c r="SLV37" s="13"/>
      <c r="SLW37" s="13"/>
      <c r="SLX37" s="13"/>
      <c r="SLY37" s="13"/>
      <c r="SLZ37" s="13"/>
      <c r="SMA37" s="13"/>
      <c r="SMB37" s="13"/>
      <c r="SMC37" s="13"/>
      <c r="SMD37" s="13"/>
      <c r="SME37" s="13"/>
      <c r="SMF37" s="13"/>
      <c r="SMG37" s="13"/>
      <c r="SMH37" s="13"/>
      <c r="SMI37" s="13"/>
      <c r="SMJ37" s="13"/>
      <c r="SMK37" s="13"/>
      <c r="SML37" s="13"/>
      <c r="SMM37" s="13"/>
      <c r="SMN37" s="13"/>
      <c r="SMO37" s="13"/>
      <c r="SMP37" s="13"/>
      <c r="SMQ37" s="13"/>
      <c r="SMR37" s="13"/>
      <c r="SMS37" s="13"/>
      <c r="SMT37" s="13"/>
      <c r="SMU37" s="13"/>
      <c r="SMV37" s="13"/>
      <c r="SMW37" s="13"/>
      <c r="SMX37" s="13"/>
      <c r="SMY37" s="13"/>
      <c r="SMZ37" s="13"/>
      <c r="SNA37" s="13"/>
      <c r="SNB37" s="13"/>
      <c r="SNC37" s="13"/>
      <c r="SND37" s="13"/>
      <c r="SNE37" s="13"/>
      <c r="SNF37" s="13"/>
      <c r="SNG37" s="13"/>
      <c r="SNH37" s="13"/>
      <c r="SNI37" s="13"/>
      <c r="SNJ37" s="13"/>
      <c r="SNK37" s="13"/>
      <c r="SNL37" s="13"/>
      <c r="SNM37" s="13"/>
      <c r="SNN37" s="13"/>
      <c r="SNO37" s="13"/>
      <c r="SNP37" s="13"/>
      <c r="SNQ37" s="13"/>
      <c r="SNR37" s="13"/>
      <c r="SNS37" s="13"/>
      <c r="SNT37" s="13"/>
      <c r="SNU37" s="13"/>
      <c r="SNV37" s="13"/>
      <c r="SNW37" s="13"/>
      <c r="SNX37" s="13"/>
      <c r="SNY37" s="13"/>
      <c r="SNZ37" s="13"/>
      <c r="SOA37" s="13"/>
      <c r="SOB37" s="13"/>
      <c r="SOC37" s="13"/>
      <c r="SOD37" s="13"/>
      <c r="SOE37" s="13"/>
      <c r="SOF37" s="13"/>
      <c r="SOG37" s="13"/>
      <c r="SOH37" s="13"/>
      <c r="SOI37" s="13"/>
      <c r="SOJ37" s="13"/>
      <c r="SOK37" s="13"/>
      <c r="SOL37" s="13"/>
      <c r="SOM37" s="13"/>
      <c r="SON37" s="13"/>
      <c r="SOO37" s="13"/>
      <c r="SOP37" s="13"/>
      <c r="SOQ37" s="13"/>
      <c r="SOR37" s="13"/>
      <c r="SOS37" s="13"/>
      <c r="SOT37" s="13"/>
      <c r="SOU37" s="13"/>
      <c r="SOV37" s="13"/>
      <c r="SOW37" s="13"/>
      <c r="SOX37" s="13"/>
      <c r="SOY37" s="13"/>
      <c r="SOZ37" s="13"/>
      <c r="SPA37" s="13"/>
      <c r="SPB37" s="13"/>
      <c r="SPC37" s="13"/>
      <c r="SPD37" s="13"/>
      <c r="SPE37" s="13"/>
      <c r="SPF37" s="13"/>
      <c r="SPG37" s="13"/>
      <c r="SPH37" s="13"/>
      <c r="SPI37" s="13"/>
      <c r="SPJ37" s="13"/>
      <c r="SPK37" s="13"/>
      <c r="SPL37" s="13"/>
      <c r="SPM37" s="13"/>
      <c r="SPN37" s="13"/>
      <c r="SPO37" s="13"/>
      <c r="SPP37" s="13"/>
      <c r="SPQ37" s="13"/>
      <c r="SPR37" s="13"/>
      <c r="SPS37" s="13"/>
      <c r="SPT37" s="13"/>
      <c r="SPU37" s="13"/>
      <c r="SPV37" s="13"/>
      <c r="SPW37" s="13"/>
      <c r="SPX37" s="13"/>
      <c r="SPY37" s="13"/>
      <c r="SPZ37" s="13"/>
      <c r="SQA37" s="13"/>
      <c r="SQB37" s="13"/>
      <c r="SQC37" s="13"/>
      <c r="SQD37" s="13"/>
      <c r="SQE37" s="13"/>
      <c r="SQF37" s="13"/>
      <c r="SQG37" s="13"/>
      <c r="SQH37" s="13"/>
      <c r="SQI37" s="13"/>
      <c r="SQJ37" s="13"/>
      <c r="SQK37" s="13"/>
      <c r="SQL37" s="13"/>
      <c r="SQM37" s="13"/>
      <c r="SQN37" s="13"/>
      <c r="SQO37" s="13"/>
      <c r="SQP37" s="13"/>
      <c r="SQQ37" s="13"/>
      <c r="SQR37" s="13"/>
      <c r="SQS37" s="13"/>
      <c r="SQT37" s="13"/>
      <c r="SQU37" s="13"/>
      <c r="SQV37" s="13"/>
      <c r="SQW37" s="13"/>
      <c r="SQX37" s="13"/>
      <c r="SQY37" s="13"/>
      <c r="SQZ37" s="13"/>
      <c r="SRA37" s="13"/>
      <c r="SRB37" s="13"/>
      <c r="SRC37" s="13"/>
      <c r="SRD37" s="13"/>
      <c r="SRE37" s="13"/>
      <c r="SRF37" s="13"/>
      <c r="SRG37" s="13"/>
      <c r="SRH37" s="13"/>
      <c r="SRI37" s="13"/>
      <c r="SRJ37" s="13"/>
      <c r="SRK37" s="13"/>
      <c r="SRL37" s="13"/>
      <c r="SRM37" s="13"/>
      <c r="SRN37" s="13"/>
      <c r="SRO37" s="13"/>
      <c r="SRP37" s="13"/>
      <c r="SRQ37" s="13"/>
      <c r="SRR37" s="13"/>
      <c r="SRS37" s="13"/>
      <c r="SRT37" s="13"/>
      <c r="SRU37" s="13"/>
      <c r="SRV37" s="13"/>
      <c r="SRW37" s="13"/>
      <c r="SRX37" s="13"/>
      <c r="SRY37" s="13"/>
      <c r="SRZ37" s="13"/>
      <c r="SSA37" s="13"/>
      <c r="SSB37" s="13"/>
      <c r="SSC37" s="13"/>
      <c r="SSD37" s="13"/>
      <c r="SSE37" s="13"/>
      <c r="SSF37" s="13"/>
      <c r="SSG37" s="13"/>
      <c r="SSH37" s="13"/>
      <c r="SSI37" s="13"/>
      <c r="SSJ37" s="13"/>
      <c r="SSK37" s="13"/>
      <c r="SSL37" s="13"/>
      <c r="SSM37" s="13"/>
      <c r="SSN37" s="13"/>
      <c r="SSO37" s="13"/>
      <c r="SSP37" s="13"/>
      <c r="SSQ37" s="13"/>
      <c r="SSR37" s="13"/>
      <c r="SSS37" s="13"/>
      <c r="SST37" s="13"/>
      <c r="SSU37" s="13"/>
      <c r="SSV37" s="13"/>
      <c r="SSW37" s="13"/>
      <c r="SSX37" s="13"/>
      <c r="SSY37" s="13"/>
      <c r="SSZ37" s="13"/>
      <c r="STA37" s="13"/>
      <c r="STB37" s="13"/>
      <c r="STC37" s="13"/>
      <c r="STD37" s="13"/>
      <c r="STE37" s="13"/>
      <c r="STF37" s="13"/>
      <c r="STG37" s="13"/>
      <c r="STH37" s="13"/>
      <c r="STI37" s="13"/>
      <c r="STJ37" s="13"/>
      <c r="STK37" s="13"/>
      <c r="STL37" s="13"/>
      <c r="STM37" s="13"/>
      <c r="STN37" s="13"/>
      <c r="STO37" s="13"/>
      <c r="STP37" s="13"/>
      <c r="STQ37" s="13"/>
      <c r="STR37" s="13"/>
      <c r="STS37" s="13"/>
      <c r="STT37" s="13"/>
      <c r="STU37" s="13"/>
      <c r="STV37" s="13"/>
      <c r="STW37" s="13"/>
      <c r="STX37" s="13"/>
      <c r="STY37" s="13"/>
      <c r="STZ37" s="13"/>
      <c r="SUA37" s="13"/>
      <c r="SUB37" s="13"/>
      <c r="SUC37" s="13"/>
      <c r="SUD37" s="13"/>
      <c r="SUE37" s="13"/>
      <c r="SUF37" s="13"/>
      <c r="SUG37" s="13"/>
      <c r="SUH37" s="13"/>
      <c r="SUI37" s="13"/>
      <c r="SUJ37" s="13"/>
      <c r="SUK37" s="13"/>
      <c r="SUL37" s="13"/>
      <c r="SUM37" s="13"/>
      <c r="SUN37" s="13"/>
      <c r="SUO37" s="13"/>
      <c r="SUP37" s="13"/>
      <c r="SUQ37" s="13"/>
      <c r="SUR37" s="13"/>
      <c r="SUS37" s="13"/>
      <c r="SUT37" s="13"/>
      <c r="SUU37" s="13"/>
      <c r="SUV37" s="13"/>
      <c r="SUW37" s="13"/>
      <c r="SUX37" s="13"/>
      <c r="SUY37" s="13"/>
      <c r="SUZ37" s="13"/>
      <c r="SVA37" s="13"/>
      <c r="SVB37" s="13"/>
      <c r="SVC37" s="13"/>
      <c r="SVD37" s="13"/>
      <c r="SVE37" s="13"/>
      <c r="SVF37" s="13"/>
      <c r="SVG37" s="13"/>
      <c r="SVH37" s="13"/>
      <c r="SVI37" s="13"/>
      <c r="SVJ37" s="13"/>
      <c r="SVK37" s="13"/>
      <c r="SVL37" s="13"/>
      <c r="SVM37" s="13"/>
      <c r="SVN37" s="13"/>
      <c r="SVO37" s="13"/>
      <c r="SVP37" s="13"/>
      <c r="SVQ37" s="13"/>
      <c r="SVR37" s="13"/>
      <c r="SVS37" s="13"/>
      <c r="SVT37" s="13"/>
      <c r="SVU37" s="13"/>
      <c r="SVV37" s="13"/>
      <c r="SVW37" s="13"/>
      <c r="SVX37" s="13"/>
      <c r="SVY37" s="13"/>
      <c r="SVZ37" s="13"/>
      <c r="SWA37" s="13"/>
      <c r="SWB37" s="13"/>
      <c r="SWC37" s="13"/>
      <c r="SWD37" s="13"/>
      <c r="SWE37" s="13"/>
      <c r="SWF37" s="13"/>
      <c r="SWG37" s="13"/>
      <c r="SWH37" s="13"/>
      <c r="SWI37" s="13"/>
      <c r="SWJ37" s="13"/>
      <c r="SWK37" s="13"/>
      <c r="SWL37" s="13"/>
      <c r="SWM37" s="13"/>
      <c r="SWN37" s="13"/>
      <c r="SWO37" s="13"/>
      <c r="SWP37" s="13"/>
      <c r="SWQ37" s="13"/>
      <c r="SWR37" s="13"/>
      <c r="SWS37" s="13"/>
      <c r="SWT37" s="13"/>
      <c r="SWU37" s="13"/>
      <c r="SWV37" s="13"/>
      <c r="SWW37" s="13"/>
      <c r="SWX37" s="13"/>
      <c r="SWY37" s="13"/>
      <c r="SWZ37" s="13"/>
      <c r="SXA37" s="13"/>
      <c r="SXB37" s="13"/>
      <c r="SXC37" s="13"/>
      <c r="SXD37" s="13"/>
      <c r="SXE37" s="13"/>
      <c r="SXF37" s="13"/>
      <c r="SXG37" s="13"/>
      <c r="SXH37" s="13"/>
      <c r="SXI37" s="13"/>
      <c r="SXJ37" s="13"/>
      <c r="SXK37" s="13"/>
      <c r="SXL37" s="13"/>
      <c r="SXM37" s="13"/>
      <c r="SXN37" s="13"/>
      <c r="SXO37" s="13"/>
      <c r="SXP37" s="13"/>
      <c r="SXQ37" s="13"/>
      <c r="SXR37" s="13"/>
      <c r="SXS37" s="13"/>
      <c r="SXT37" s="13"/>
      <c r="SXU37" s="13"/>
      <c r="SXV37" s="13"/>
      <c r="SXW37" s="13"/>
      <c r="SXX37" s="13"/>
      <c r="SXY37" s="13"/>
      <c r="SXZ37" s="13"/>
      <c r="SYA37" s="13"/>
      <c r="SYB37" s="13"/>
      <c r="SYC37" s="13"/>
      <c r="SYD37" s="13"/>
      <c r="SYE37" s="13"/>
      <c r="SYF37" s="13"/>
      <c r="SYG37" s="13"/>
      <c r="SYH37" s="13"/>
      <c r="SYI37" s="13"/>
      <c r="SYJ37" s="13"/>
      <c r="SYK37" s="13"/>
      <c r="SYL37" s="13"/>
      <c r="SYM37" s="13"/>
      <c r="SYN37" s="13"/>
      <c r="SYO37" s="13"/>
      <c r="SYP37" s="13"/>
      <c r="SYQ37" s="13"/>
      <c r="SYR37" s="13"/>
      <c r="SYS37" s="13"/>
      <c r="SYT37" s="13"/>
      <c r="SYU37" s="13"/>
      <c r="SYV37" s="13"/>
      <c r="SYW37" s="13"/>
      <c r="SYX37" s="13"/>
      <c r="SYY37" s="13"/>
      <c r="SYZ37" s="13"/>
      <c r="SZA37" s="13"/>
      <c r="SZB37" s="13"/>
      <c r="SZC37" s="13"/>
      <c r="SZD37" s="13"/>
      <c r="SZE37" s="13"/>
      <c r="SZF37" s="13"/>
      <c r="SZG37" s="13"/>
      <c r="SZH37" s="13"/>
      <c r="SZI37" s="13"/>
      <c r="SZJ37" s="13"/>
      <c r="SZK37" s="13"/>
      <c r="SZL37" s="13"/>
      <c r="SZM37" s="13"/>
      <c r="SZN37" s="13"/>
      <c r="SZO37" s="13"/>
      <c r="SZP37" s="13"/>
      <c r="SZQ37" s="13"/>
      <c r="SZR37" s="13"/>
      <c r="SZS37" s="13"/>
      <c r="SZT37" s="13"/>
      <c r="SZU37" s="13"/>
      <c r="SZV37" s="13"/>
      <c r="SZW37" s="13"/>
      <c r="SZX37" s="13"/>
      <c r="SZY37" s="13"/>
      <c r="SZZ37" s="13"/>
      <c r="TAA37" s="13"/>
      <c r="TAB37" s="13"/>
      <c r="TAC37" s="13"/>
      <c r="TAD37" s="13"/>
      <c r="TAE37" s="13"/>
      <c r="TAF37" s="13"/>
      <c r="TAG37" s="13"/>
      <c r="TAH37" s="13"/>
      <c r="TAI37" s="13"/>
      <c r="TAJ37" s="13"/>
      <c r="TAK37" s="13"/>
      <c r="TAL37" s="13"/>
      <c r="TAM37" s="13"/>
      <c r="TAN37" s="13"/>
      <c r="TAO37" s="13"/>
      <c r="TAP37" s="13"/>
      <c r="TAQ37" s="13"/>
      <c r="TAR37" s="13"/>
      <c r="TAS37" s="13"/>
      <c r="TAT37" s="13"/>
      <c r="TAU37" s="13"/>
      <c r="TAV37" s="13"/>
      <c r="TAW37" s="13"/>
      <c r="TAX37" s="13"/>
      <c r="TAY37" s="13"/>
      <c r="TAZ37" s="13"/>
      <c r="TBA37" s="13"/>
      <c r="TBB37" s="13"/>
      <c r="TBC37" s="13"/>
      <c r="TBD37" s="13"/>
      <c r="TBE37" s="13"/>
      <c r="TBF37" s="13"/>
      <c r="TBG37" s="13"/>
      <c r="TBH37" s="13"/>
      <c r="TBI37" s="13"/>
      <c r="TBJ37" s="13"/>
      <c r="TBK37" s="13"/>
      <c r="TBL37" s="13"/>
      <c r="TBM37" s="13"/>
      <c r="TBN37" s="13"/>
      <c r="TBO37" s="13"/>
      <c r="TBP37" s="13"/>
      <c r="TBQ37" s="13"/>
      <c r="TBR37" s="13"/>
      <c r="TBS37" s="13"/>
      <c r="TBT37" s="13"/>
      <c r="TBU37" s="13"/>
      <c r="TBV37" s="13"/>
      <c r="TBW37" s="13"/>
      <c r="TBX37" s="13"/>
      <c r="TBY37" s="13"/>
      <c r="TBZ37" s="13"/>
      <c r="TCA37" s="13"/>
      <c r="TCB37" s="13"/>
      <c r="TCC37" s="13"/>
      <c r="TCD37" s="13"/>
      <c r="TCE37" s="13"/>
      <c r="TCF37" s="13"/>
      <c r="TCG37" s="13"/>
      <c r="TCH37" s="13"/>
      <c r="TCI37" s="13"/>
      <c r="TCJ37" s="13"/>
      <c r="TCK37" s="13"/>
      <c r="TCL37" s="13"/>
      <c r="TCM37" s="13"/>
      <c r="TCN37" s="13"/>
      <c r="TCO37" s="13"/>
      <c r="TCP37" s="13"/>
      <c r="TCQ37" s="13"/>
      <c r="TCR37" s="13"/>
      <c r="TCS37" s="13"/>
      <c r="TCT37" s="13"/>
      <c r="TCU37" s="13"/>
      <c r="TCV37" s="13"/>
      <c r="TCW37" s="13"/>
      <c r="TCX37" s="13"/>
      <c r="TCY37" s="13"/>
      <c r="TCZ37" s="13"/>
      <c r="TDA37" s="13"/>
      <c r="TDB37" s="13"/>
      <c r="TDC37" s="13"/>
      <c r="TDD37" s="13"/>
      <c r="TDE37" s="13"/>
      <c r="TDF37" s="13"/>
      <c r="TDG37" s="13"/>
      <c r="TDH37" s="13"/>
      <c r="TDI37" s="13"/>
      <c r="TDJ37" s="13"/>
      <c r="TDK37" s="13"/>
      <c r="TDL37" s="13"/>
      <c r="TDM37" s="13"/>
      <c r="TDN37" s="13"/>
      <c r="TDO37" s="13"/>
      <c r="TDP37" s="13"/>
      <c r="TDQ37" s="13"/>
      <c r="TDR37" s="13"/>
      <c r="TDS37" s="13"/>
      <c r="TDT37" s="13"/>
      <c r="TDU37" s="13"/>
      <c r="TDV37" s="13"/>
      <c r="TDW37" s="13"/>
      <c r="TDX37" s="13"/>
      <c r="TDY37" s="13"/>
      <c r="TDZ37" s="13"/>
      <c r="TEA37" s="13"/>
      <c r="TEB37" s="13"/>
      <c r="TEC37" s="13"/>
      <c r="TED37" s="13"/>
      <c r="TEE37" s="13"/>
      <c r="TEF37" s="13"/>
      <c r="TEG37" s="13"/>
      <c r="TEH37" s="13"/>
      <c r="TEI37" s="13"/>
      <c r="TEJ37" s="13"/>
      <c r="TEK37" s="13"/>
      <c r="TEL37" s="13"/>
      <c r="TEM37" s="13"/>
      <c r="TEN37" s="13"/>
      <c r="TEO37" s="13"/>
      <c r="TEP37" s="13"/>
      <c r="TEQ37" s="13"/>
      <c r="TER37" s="13"/>
      <c r="TES37" s="13"/>
      <c r="TET37" s="13"/>
      <c r="TEU37" s="13"/>
      <c r="TEV37" s="13"/>
      <c r="TEW37" s="13"/>
      <c r="TEX37" s="13"/>
      <c r="TEY37" s="13"/>
      <c r="TEZ37" s="13"/>
      <c r="TFA37" s="13"/>
      <c r="TFB37" s="13"/>
      <c r="TFC37" s="13"/>
      <c r="TFD37" s="13"/>
      <c r="TFE37" s="13"/>
      <c r="TFF37" s="13"/>
      <c r="TFG37" s="13"/>
      <c r="TFH37" s="13"/>
      <c r="TFI37" s="13"/>
      <c r="TFJ37" s="13"/>
      <c r="TFK37" s="13"/>
      <c r="TFL37" s="13"/>
      <c r="TFM37" s="13"/>
      <c r="TFN37" s="13"/>
      <c r="TFO37" s="13"/>
      <c r="TFP37" s="13"/>
      <c r="TFQ37" s="13"/>
      <c r="TFR37" s="13"/>
      <c r="TFS37" s="13"/>
      <c r="TFT37" s="13"/>
      <c r="TFU37" s="13"/>
      <c r="TFV37" s="13"/>
      <c r="TFW37" s="13"/>
      <c r="TFX37" s="13"/>
      <c r="TFY37" s="13"/>
      <c r="TFZ37" s="13"/>
      <c r="TGA37" s="13"/>
      <c r="TGB37" s="13"/>
      <c r="TGC37" s="13"/>
      <c r="TGD37" s="13"/>
      <c r="TGE37" s="13"/>
      <c r="TGF37" s="13"/>
      <c r="TGG37" s="13"/>
      <c r="TGH37" s="13"/>
      <c r="TGI37" s="13"/>
      <c r="TGJ37" s="13"/>
      <c r="TGK37" s="13"/>
      <c r="TGL37" s="13"/>
      <c r="TGM37" s="13"/>
      <c r="TGN37" s="13"/>
      <c r="TGO37" s="13"/>
      <c r="TGP37" s="13"/>
      <c r="TGQ37" s="13"/>
      <c r="TGR37" s="13"/>
      <c r="TGS37" s="13"/>
      <c r="TGT37" s="13"/>
      <c r="TGU37" s="13"/>
      <c r="TGV37" s="13"/>
      <c r="TGW37" s="13"/>
      <c r="TGX37" s="13"/>
      <c r="TGY37" s="13"/>
      <c r="TGZ37" s="13"/>
      <c r="THA37" s="13"/>
      <c r="THB37" s="13"/>
      <c r="THC37" s="13"/>
      <c r="THD37" s="13"/>
      <c r="THE37" s="13"/>
      <c r="THF37" s="13"/>
      <c r="THG37" s="13"/>
      <c r="THH37" s="13"/>
      <c r="THI37" s="13"/>
      <c r="THJ37" s="13"/>
      <c r="THK37" s="13"/>
      <c r="THL37" s="13"/>
      <c r="THM37" s="13"/>
      <c r="THN37" s="13"/>
      <c r="THO37" s="13"/>
      <c r="THP37" s="13"/>
      <c r="THQ37" s="13"/>
      <c r="THR37" s="13"/>
      <c r="THS37" s="13"/>
      <c r="THT37" s="13"/>
      <c r="THU37" s="13"/>
      <c r="THV37" s="13"/>
      <c r="THW37" s="13"/>
      <c r="THX37" s="13"/>
      <c r="THY37" s="13"/>
      <c r="THZ37" s="13"/>
      <c r="TIA37" s="13"/>
      <c r="TIB37" s="13"/>
      <c r="TIC37" s="13"/>
      <c r="TID37" s="13"/>
      <c r="TIE37" s="13"/>
      <c r="TIF37" s="13"/>
      <c r="TIG37" s="13"/>
      <c r="TIH37" s="13"/>
      <c r="TII37" s="13"/>
      <c r="TIJ37" s="13"/>
      <c r="TIK37" s="13"/>
      <c r="TIL37" s="13"/>
      <c r="TIM37" s="13"/>
      <c r="TIN37" s="13"/>
      <c r="TIO37" s="13"/>
      <c r="TIP37" s="13"/>
      <c r="TIQ37" s="13"/>
      <c r="TIR37" s="13"/>
      <c r="TIS37" s="13"/>
      <c r="TIT37" s="13"/>
      <c r="TIU37" s="13"/>
      <c r="TIV37" s="13"/>
      <c r="TIW37" s="13"/>
      <c r="TIX37" s="13"/>
      <c r="TIY37" s="13"/>
      <c r="TIZ37" s="13"/>
      <c r="TJA37" s="13"/>
      <c r="TJB37" s="13"/>
      <c r="TJC37" s="13"/>
      <c r="TJD37" s="13"/>
      <c r="TJE37" s="13"/>
      <c r="TJF37" s="13"/>
      <c r="TJG37" s="13"/>
      <c r="TJH37" s="13"/>
      <c r="TJI37" s="13"/>
      <c r="TJJ37" s="13"/>
      <c r="TJK37" s="13"/>
      <c r="TJL37" s="13"/>
      <c r="TJM37" s="13"/>
      <c r="TJN37" s="13"/>
      <c r="TJO37" s="13"/>
      <c r="TJP37" s="13"/>
      <c r="TJQ37" s="13"/>
      <c r="TJR37" s="13"/>
      <c r="TJS37" s="13"/>
      <c r="TJT37" s="13"/>
      <c r="TJU37" s="13"/>
      <c r="TJV37" s="13"/>
      <c r="TJW37" s="13"/>
      <c r="TJX37" s="13"/>
      <c r="TJY37" s="13"/>
      <c r="TJZ37" s="13"/>
      <c r="TKA37" s="13"/>
      <c r="TKB37" s="13"/>
      <c r="TKC37" s="13"/>
      <c r="TKD37" s="13"/>
      <c r="TKE37" s="13"/>
      <c r="TKF37" s="13"/>
      <c r="TKG37" s="13"/>
      <c r="TKH37" s="13"/>
      <c r="TKI37" s="13"/>
      <c r="TKJ37" s="13"/>
      <c r="TKK37" s="13"/>
      <c r="TKL37" s="13"/>
      <c r="TKM37" s="13"/>
      <c r="TKN37" s="13"/>
      <c r="TKO37" s="13"/>
      <c r="TKP37" s="13"/>
      <c r="TKQ37" s="13"/>
      <c r="TKR37" s="13"/>
      <c r="TKS37" s="13"/>
      <c r="TKT37" s="13"/>
      <c r="TKU37" s="13"/>
      <c r="TKV37" s="13"/>
      <c r="TKW37" s="13"/>
      <c r="TKX37" s="13"/>
      <c r="TKY37" s="13"/>
      <c r="TKZ37" s="13"/>
      <c r="TLA37" s="13"/>
      <c r="TLB37" s="13"/>
      <c r="TLC37" s="13"/>
      <c r="TLD37" s="13"/>
      <c r="TLE37" s="13"/>
      <c r="TLF37" s="13"/>
      <c r="TLG37" s="13"/>
      <c r="TLH37" s="13"/>
      <c r="TLI37" s="13"/>
      <c r="TLJ37" s="13"/>
      <c r="TLK37" s="13"/>
      <c r="TLL37" s="13"/>
      <c r="TLM37" s="13"/>
      <c r="TLN37" s="13"/>
      <c r="TLO37" s="13"/>
      <c r="TLP37" s="13"/>
      <c r="TLQ37" s="13"/>
      <c r="TLR37" s="13"/>
      <c r="TLS37" s="13"/>
      <c r="TLT37" s="13"/>
      <c r="TLU37" s="13"/>
      <c r="TLV37" s="13"/>
      <c r="TLW37" s="13"/>
      <c r="TLX37" s="13"/>
      <c r="TLY37" s="13"/>
      <c r="TLZ37" s="13"/>
      <c r="TMA37" s="13"/>
      <c r="TMB37" s="13"/>
      <c r="TMC37" s="13"/>
      <c r="TMD37" s="13"/>
      <c r="TME37" s="13"/>
      <c r="TMF37" s="13"/>
      <c r="TMG37" s="13"/>
      <c r="TMH37" s="13"/>
      <c r="TMI37" s="13"/>
      <c r="TMJ37" s="13"/>
      <c r="TMK37" s="13"/>
      <c r="TML37" s="13"/>
      <c r="TMM37" s="13"/>
      <c r="TMN37" s="13"/>
      <c r="TMO37" s="13"/>
      <c r="TMP37" s="13"/>
      <c r="TMQ37" s="13"/>
      <c r="TMR37" s="13"/>
      <c r="TMS37" s="13"/>
      <c r="TMT37" s="13"/>
      <c r="TMU37" s="13"/>
      <c r="TMV37" s="13"/>
      <c r="TMW37" s="13"/>
      <c r="TMX37" s="13"/>
      <c r="TMY37" s="13"/>
      <c r="TMZ37" s="13"/>
      <c r="TNA37" s="13"/>
      <c r="TNB37" s="13"/>
      <c r="TNC37" s="13"/>
      <c r="TND37" s="13"/>
      <c r="TNE37" s="13"/>
      <c r="TNF37" s="13"/>
      <c r="TNG37" s="13"/>
      <c r="TNH37" s="13"/>
      <c r="TNI37" s="13"/>
      <c r="TNJ37" s="13"/>
      <c r="TNK37" s="13"/>
      <c r="TNL37" s="13"/>
      <c r="TNM37" s="13"/>
      <c r="TNN37" s="13"/>
      <c r="TNO37" s="13"/>
      <c r="TNP37" s="13"/>
      <c r="TNQ37" s="13"/>
      <c r="TNR37" s="13"/>
      <c r="TNS37" s="13"/>
      <c r="TNT37" s="13"/>
      <c r="TNU37" s="13"/>
      <c r="TNV37" s="13"/>
      <c r="TNW37" s="13"/>
      <c r="TNX37" s="13"/>
      <c r="TNY37" s="13"/>
      <c r="TNZ37" s="13"/>
      <c r="TOA37" s="13"/>
      <c r="TOB37" s="13"/>
      <c r="TOC37" s="13"/>
      <c r="TOD37" s="13"/>
      <c r="TOE37" s="13"/>
      <c r="TOF37" s="13"/>
      <c r="TOG37" s="13"/>
      <c r="TOH37" s="13"/>
      <c r="TOI37" s="13"/>
      <c r="TOJ37" s="13"/>
      <c r="TOK37" s="13"/>
      <c r="TOL37" s="13"/>
      <c r="TOM37" s="13"/>
      <c r="TON37" s="13"/>
      <c r="TOO37" s="13"/>
      <c r="TOP37" s="13"/>
      <c r="TOQ37" s="13"/>
      <c r="TOR37" s="13"/>
      <c r="TOS37" s="13"/>
      <c r="TOT37" s="13"/>
      <c r="TOU37" s="13"/>
      <c r="TOV37" s="13"/>
      <c r="TOW37" s="13"/>
      <c r="TOX37" s="13"/>
      <c r="TOY37" s="13"/>
      <c r="TOZ37" s="13"/>
      <c r="TPA37" s="13"/>
      <c r="TPB37" s="13"/>
      <c r="TPC37" s="13"/>
      <c r="TPD37" s="13"/>
      <c r="TPE37" s="13"/>
      <c r="TPF37" s="13"/>
      <c r="TPG37" s="13"/>
      <c r="TPH37" s="13"/>
      <c r="TPI37" s="13"/>
      <c r="TPJ37" s="13"/>
      <c r="TPK37" s="13"/>
      <c r="TPL37" s="13"/>
      <c r="TPM37" s="13"/>
      <c r="TPN37" s="13"/>
      <c r="TPO37" s="13"/>
      <c r="TPP37" s="13"/>
      <c r="TPQ37" s="13"/>
      <c r="TPR37" s="13"/>
      <c r="TPS37" s="13"/>
      <c r="TPT37" s="13"/>
      <c r="TPU37" s="13"/>
      <c r="TPV37" s="13"/>
      <c r="TPW37" s="13"/>
      <c r="TPX37" s="13"/>
      <c r="TPY37" s="13"/>
      <c r="TPZ37" s="13"/>
      <c r="TQA37" s="13"/>
      <c r="TQB37" s="13"/>
      <c r="TQC37" s="13"/>
      <c r="TQD37" s="13"/>
      <c r="TQE37" s="13"/>
      <c r="TQF37" s="13"/>
      <c r="TQG37" s="13"/>
      <c r="TQH37" s="13"/>
      <c r="TQI37" s="13"/>
      <c r="TQJ37" s="13"/>
      <c r="TQK37" s="13"/>
      <c r="TQL37" s="13"/>
      <c r="TQM37" s="13"/>
      <c r="TQN37" s="13"/>
      <c r="TQO37" s="13"/>
      <c r="TQP37" s="13"/>
      <c r="TQQ37" s="13"/>
      <c r="TQR37" s="13"/>
      <c r="TQS37" s="13"/>
      <c r="TQT37" s="13"/>
      <c r="TQU37" s="13"/>
      <c r="TQV37" s="13"/>
      <c r="TQW37" s="13"/>
      <c r="TQX37" s="13"/>
      <c r="TQY37" s="13"/>
      <c r="TQZ37" s="13"/>
      <c r="TRA37" s="13"/>
      <c r="TRB37" s="13"/>
      <c r="TRC37" s="13"/>
      <c r="TRD37" s="13"/>
      <c r="TRE37" s="13"/>
      <c r="TRF37" s="13"/>
      <c r="TRG37" s="13"/>
      <c r="TRH37" s="13"/>
      <c r="TRI37" s="13"/>
      <c r="TRJ37" s="13"/>
      <c r="TRK37" s="13"/>
      <c r="TRL37" s="13"/>
      <c r="TRM37" s="13"/>
      <c r="TRN37" s="13"/>
      <c r="TRO37" s="13"/>
      <c r="TRP37" s="13"/>
      <c r="TRQ37" s="13"/>
      <c r="TRR37" s="13"/>
      <c r="TRS37" s="13"/>
      <c r="TRT37" s="13"/>
      <c r="TRU37" s="13"/>
      <c r="TRV37" s="13"/>
      <c r="TRW37" s="13"/>
      <c r="TRX37" s="13"/>
      <c r="TRY37" s="13"/>
      <c r="TRZ37" s="13"/>
      <c r="TSA37" s="13"/>
      <c r="TSB37" s="13"/>
      <c r="TSC37" s="13"/>
      <c r="TSD37" s="13"/>
      <c r="TSE37" s="13"/>
      <c r="TSF37" s="13"/>
      <c r="TSG37" s="13"/>
      <c r="TSH37" s="13"/>
      <c r="TSI37" s="13"/>
      <c r="TSJ37" s="13"/>
      <c r="TSK37" s="13"/>
      <c r="TSL37" s="13"/>
      <c r="TSM37" s="13"/>
      <c r="TSN37" s="13"/>
      <c r="TSO37" s="13"/>
      <c r="TSP37" s="13"/>
      <c r="TSQ37" s="13"/>
      <c r="TSR37" s="13"/>
      <c r="TSS37" s="13"/>
      <c r="TST37" s="13"/>
      <c r="TSU37" s="13"/>
      <c r="TSV37" s="13"/>
      <c r="TSW37" s="13"/>
      <c r="TSX37" s="13"/>
      <c r="TSY37" s="13"/>
      <c r="TSZ37" s="13"/>
      <c r="TTA37" s="13"/>
      <c r="TTB37" s="13"/>
      <c r="TTC37" s="13"/>
      <c r="TTD37" s="13"/>
      <c r="TTE37" s="13"/>
      <c r="TTF37" s="13"/>
      <c r="TTG37" s="13"/>
      <c r="TTH37" s="13"/>
      <c r="TTI37" s="13"/>
      <c r="TTJ37" s="13"/>
      <c r="TTK37" s="13"/>
      <c r="TTL37" s="13"/>
      <c r="TTM37" s="13"/>
      <c r="TTN37" s="13"/>
      <c r="TTO37" s="13"/>
      <c r="TTP37" s="13"/>
      <c r="TTQ37" s="13"/>
      <c r="TTR37" s="13"/>
      <c r="TTS37" s="13"/>
      <c r="TTT37" s="13"/>
      <c r="TTU37" s="13"/>
      <c r="TTV37" s="13"/>
      <c r="TTW37" s="13"/>
      <c r="TTX37" s="13"/>
      <c r="TTY37" s="13"/>
      <c r="TTZ37" s="13"/>
      <c r="TUA37" s="13"/>
      <c r="TUB37" s="13"/>
      <c r="TUC37" s="13"/>
      <c r="TUD37" s="13"/>
      <c r="TUE37" s="13"/>
      <c r="TUF37" s="13"/>
      <c r="TUG37" s="13"/>
      <c r="TUH37" s="13"/>
      <c r="TUI37" s="13"/>
      <c r="TUJ37" s="13"/>
      <c r="TUK37" s="13"/>
      <c r="TUL37" s="13"/>
      <c r="TUM37" s="13"/>
      <c r="TUN37" s="13"/>
      <c r="TUO37" s="13"/>
      <c r="TUP37" s="13"/>
      <c r="TUQ37" s="13"/>
      <c r="TUR37" s="13"/>
      <c r="TUS37" s="13"/>
      <c r="TUT37" s="13"/>
      <c r="TUU37" s="13"/>
      <c r="TUV37" s="13"/>
      <c r="TUW37" s="13"/>
      <c r="TUX37" s="13"/>
      <c r="TUY37" s="13"/>
      <c r="TUZ37" s="13"/>
      <c r="TVA37" s="13"/>
      <c r="TVB37" s="13"/>
      <c r="TVC37" s="13"/>
      <c r="TVD37" s="13"/>
      <c r="TVE37" s="13"/>
      <c r="TVF37" s="13"/>
      <c r="TVG37" s="13"/>
      <c r="TVH37" s="13"/>
      <c r="TVI37" s="13"/>
      <c r="TVJ37" s="13"/>
      <c r="TVK37" s="13"/>
      <c r="TVL37" s="13"/>
      <c r="TVM37" s="13"/>
      <c r="TVN37" s="13"/>
      <c r="TVO37" s="13"/>
      <c r="TVP37" s="13"/>
      <c r="TVQ37" s="13"/>
      <c r="TVR37" s="13"/>
      <c r="TVS37" s="13"/>
      <c r="TVT37" s="13"/>
      <c r="TVU37" s="13"/>
      <c r="TVV37" s="13"/>
      <c r="TVW37" s="13"/>
      <c r="TVX37" s="13"/>
      <c r="TVY37" s="13"/>
      <c r="TVZ37" s="13"/>
      <c r="TWA37" s="13"/>
      <c r="TWB37" s="13"/>
      <c r="TWC37" s="13"/>
      <c r="TWD37" s="13"/>
      <c r="TWE37" s="13"/>
      <c r="TWF37" s="13"/>
      <c r="TWG37" s="13"/>
      <c r="TWH37" s="13"/>
      <c r="TWI37" s="13"/>
      <c r="TWJ37" s="13"/>
      <c r="TWK37" s="13"/>
      <c r="TWL37" s="13"/>
      <c r="TWM37" s="13"/>
      <c r="TWN37" s="13"/>
      <c r="TWO37" s="13"/>
      <c r="TWP37" s="13"/>
      <c r="TWQ37" s="13"/>
      <c r="TWR37" s="13"/>
      <c r="TWS37" s="13"/>
      <c r="TWT37" s="13"/>
      <c r="TWU37" s="13"/>
      <c r="TWV37" s="13"/>
      <c r="TWW37" s="13"/>
      <c r="TWX37" s="13"/>
      <c r="TWY37" s="13"/>
      <c r="TWZ37" s="13"/>
      <c r="TXA37" s="13"/>
      <c r="TXB37" s="13"/>
      <c r="TXC37" s="13"/>
      <c r="TXD37" s="13"/>
      <c r="TXE37" s="13"/>
      <c r="TXF37" s="13"/>
      <c r="TXG37" s="13"/>
      <c r="TXH37" s="13"/>
      <c r="TXI37" s="13"/>
      <c r="TXJ37" s="13"/>
      <c r="TXK37" s="13"/>
      <c r="TXL37" s="13"/>
      <c r="TXM37" s="13"/>
      <c r="TXN37" s="13"/>
      <c r="TXO37" s="13"/>
      <c r="TXP37" s="13"/>
      <c r="TXQ37" s="13"/>
      <c r="TXR37" s="13"/>
      <c r="TXS37" s="13"/>
      <c r="TXT37" s="13"/>
      <c r="TXU37" s="13"/>
      <c r="TXV37" s="13"/>
      <c r="TXW37" s="13"/>
      <c r="TXX37" s="13"/>
      <c r="TXY37" s="13"/>
      <c r="TXZ37" s="13"/>
      <c r="TYA37" s="13"/>
      <c r="TYB37" s="13"/>
      <c r="TYC37" s="13"/>
      <c r="TYD37" s="13"/>
      <c r="TYE37" s="13"/>
      <c r="TYF37" s="13"/>
      <c r="TYG37" s="13"/>
      <c r="TYH37" s="13"/>
      <c r="TYI37" s="13"/>
      <c r="TYJ37" s="13"/>
      <c r="TYK37" s="13"/>
      <c r="TYL37" s="13"/>
      <c r="TYM37" s="13"/>
      <c r="TYN37" s="13"/>
      <c r="TYO37" s="13"/>
      <c r="TYP37" s="13"/>
      <c r="TYQ37" s="13"/>
      <c r="TYR37" s="13"/>
      <c r="TYS37" s="13"/>
      <c r="TYT37" s="13"/>
      <c r="TYU37" s="13"/>
      <c r="TYV37" s="13"/>
      <c r="TYW37" s="13"/>
      <c r="TYX37" s="13"/>
      <c r="TYY37" s="13"/>
      <c r="TYZ37" s="13"/>
      <c r="TZA37" s="13"/>
      <c r="TZB37" s="13"/>
      <c r="TZC37" s="13"/>
      <c r="TZD37" s="13"/>
      <c r="TZE37" s="13"/>
      <c r="TZF37" s="13"/>
      <c r="TZG37" s="13"/>
      <c r="TZH37" s="13"/>
      <c r="TZI37" s="13"/>
      <c r="TZJ37" s="13"/>
      <c r="TZK37" s="13"/>
      <c r="TZL37" s="13"/>
      <c r="TZM37" s="13"/>
      <c r="TZN37" s="13"/>
      <c r="TZO37" s="13"/>
      <c r="TZP37" s="13"/>
      <c r="TZQ37" s="13"/>
      <c r="TZR37" s="13"/>
      <c r="TZS37" s="13"/>
      <c r="TZT37" s="13"/>
      <c r="TZU37" s="13"/>
      <c r="TZV37" s="13"/>
      <c r="TZW37" s="13"/>
      <c r="TZX37" s="13"/>
      <c r="TZY37" s="13"/>
      <c r="TZZ37" s="13"/>
      <c r="UAA37" s="13"/>
      <c r="UAB37" s="13"/>
      <c r="UAC37" s="13"/>
      <c r="UAD37" s="13"/>
      <c r="UAE37" s="13"/>
      <c r="UAF37" s="13"/>
      <c r="UAG37" s="13"/>
      <c r="UAH37" s="13"/>
      <c r="UAI37" s="13"/>
      <c r="UAJ37" s="13"/>
      <c r="UAK37" s="13"/>
      <c r="UAL37" s="13"/>
      <c r="UAM37" s="13"/>
      <c r="UAN37" s="13"/>
      <c r="UAO37" s="13"/>
      <c r="UAP37" s="13"/>
      <c r="UAQ37" s="13"/>
      <c r="UAR37" s="13"/>
      <c r="UAS37" s="13"/>
      <c r="UAT37" s="13"/>
      <c r="UAU37" s="13"/>
      <c r="UAV37" s="13"/>
      <c r="UAW37" s="13"/>
      <c r="UAX37" s="13"/>
      <c r="UAY37" s="13"/>
      <c r="UAZ37" s="13"/>
      <c r="UBA37" s="13"/>
      <c r="UBB37" s="13"/>
      <c r="UBC37" s="13"/>
      <c r="UBD37" s="13"/>
      <c r="UBE37" s="13"/>
      <c r="UBF37" s="13"/>
      <c r="UBG37" s="13"/>
      <c r="UBH37" s="13"/>
      <c r="UBI37" s="13"/>
      <c r="UBJ37" s="13"/>
      <c r="UBK37" s="13"/>
      <c r="UBL37" s="13"/>
      <c r="UBM37" s="13"/>
      <c r="UBN37" s="13"/>
      <c r="UBO37" s="13"/>
      <c r="UBP37" s="13"/>
      <c r="UBQ37" s="13"/>
      <c r="UBR37" s="13"/>
      <c r="UBS37" s="13"/>
      <c r="UBT37" s="13"/>
      <c r="UBU37" s="13"/>
      <c r="UBV37" s="13"/>
      <c r="UBW37" s="13"/>
      <c r="UBX37" s="13"/>
      <c r="UBY37" s="13"/>
      <c r="UBZ37" s="13"/>
      <c r="UCA37" s="13"/>
      <c r="UCB37" s="13"/>
      <c r="UCC37" s="13"/>
      <c r="UCD37" s="13"/>
      <c r="UCE37" s="13"/>
      <c r="UCF37" s="13"/>
      <c r="UCG37" s="13"/>
      <c r="UCH37" s="13"/>
      <c r="UCI37" s="13"/>
      <c r="UCJ37" s="13"/>
      <c r="UCK37" s="13"/>
      <c r="UCL37" s="13"/>
      <c r="UCM37" s="13"/>
      <c r="UCN37" s="13"/>
      <c r="UCO37" s="13"/>
      <c r="UCP37" s="13"/>
      <c r="UCQ37" s="13"/>
      <c r="UCR37" s="13"/>
      <c r="UCS37" s="13"/>
      <c r="UCT37" s="13"/>
      <c r="UCU37" s="13"/>
      <c r="UCV37" s="13"/>
      <c r="UCW37" s="13"/>
      <c r="UCX37" s="13"/>
      <c r="UCY37" s="13"/>
      <c r="UCZ37" s="13"/>
      <c r="UDA37" s="13"/>
      <c r="UDB37" s="13"/>
      <c r="UDC37" s="13"/>
      <c r="UDD37" s="13"/>
      <c r="UDE37" s="13"/>
      <c r="UDF37" s="13"/>
      <c r="UDG37" s="13"/>
      <c r="UDH37" s="13"/>
      <c r="UDI37" s="13"/>
      <c r="UDJ37" s="13"/>
      <c r="UDK37" s="13"/>
      <c r="UDL37" s="13"/>
      <c r="UDM37" s="13"/>
      <c r="UDN37" s="13"/>
      <c r="UDO37" s="13"/>
      <c r="UDP37" s="13"/>
      <c r="UDQ37" s="13"/>
      <c r="UDR37" s="13"/>
      <c r="UDS37" s="13"/>
      <c r="UDT37" s="13"/>
      <c r="UDU37" s="13"/>
      <c r="UDV37" s="13"/>
      <c r="UDW37" s="13"/>
      <c r="UDX37" s="13"/>
      <c r="UDY37" s="13"/>
      <c r="UDZ37" s="13"/>
      <c r="UEA37" s="13"/>
      <c r="UEB37" s="13"/>
      <c r="UEC37" s="13"/>
      <c r="UED37" s="13"/>
      <c r="UEE37" s="13"/>
      <c r="UEF37" s="13"/>
      <c r="UEG37" s="13"/>
      <c r="UEH37" s="13"/>
      <c r="UEI37" s="13"/>
      <c r="UEJ37" s="13"/>
      <c r="UEK37" s="13"/>
      <c r="UEL37" s="13"/>
      <c r="UEM37" s="13"/>
      <c r="UEN37" s="13"/>
      <c r="UEO37" s="13"/>
      <c r="UEP37" s="13"/>
      <c r="UEQ37" s="13"/>
      <c r="UER37" s="13"/>
      <c r="UES37" s="13"/>
      <c r="UET37" s="13"/>
      <c r="UEU37" s="13"/>
      <c r="UEV37" s="13"/>
      <c r="UEW37" s="13"/>
      <c r="UEX37" s="13"/>
      <c r="UEY37" s="13"/>
      <c r="UEZ37" s="13"/>
      <c r="UFA37" s="13"/>
      <c r="UFB37" s="13"/>
      <c r="UFC37" s="13"/>
      <c r="UFD37" s="13"/>
      <c r="UFE37" s="13"/>
      <c r="UFF37" s="13"/>
      <c r="UFG37" s="13"/>
      <c r="UFH37" s="13"/>
      <c r="UFI37" s="13"/>
      <c r="UFJ37" s="13"/>
      <c r="UFK37" s="13"/>
      <c r="UFL37" s="13"/>
      <c r="UFM37" s="13"/>
      <c r="UFN37" s="13"/>
      <c r="UFO37" s="13"/>
      <c r="UFP37" s="13"/>
      <c r="UFQ37" s="13"/>
      <c r="UFR37" s="13"/>
      <c r="UFS37" s="13"/>
      <c r="UFT37" s="13"/>
      <c r="UFU37" s="13"/>
      <c r="UFV37" s="13"/>
      <c r="UFW37" s="13"/>
      <c r="UFX37" s="13"/>
      <c r="UFY37" s="13"/>
      <c r="UFZ37" s="13"/>
      <c r="UGA37" s="13"/>
      <c r="UGB37" s="13"/>
      <c r="UGC37" s="13"/>
      <c r="UGD37" s="13"/>
      <c r="UGE37" s="13"/>
      <c r="UGF37" s="13"/>
      <c r="UGG37" s="13"/>
      <c r="UGH37" s="13"/>
      <c r="UGI37" s="13"/>
      <c r="UGJ37" s="13"/>
      <c r="UGK37" s="13"/>
      <c r="UGL37" s="13"/>
      <c r="UGM37" s="13"/>
      <c r="UGN37" s="13"/>
      <c r="UGO37" s="13"/>
      <c r="UGP37" s="13"/>
      <c r="UGQ37" s="13"/>
      <c r="UGR37" s="13"/>
      <c r="UGS37" s="13"/>
      <c r="UGT37" s="13"/>
      <c r="UGU37" s="13"/>
      <c r="UGV37" s="13"/>
      <c r="UGW37" s="13"/>
      <c r="UGX37" s="13"/>
      <c r="UGY37" s="13"/>
      <c r="UGZ37" s="13"/>
      <c r="UHA37" s="13"/>
      <c r="UHB37" s="13"/>
      <c r="UHC37" s="13"/>
      <c r="UHD37" s="13"/>
      <c r="UHE37" s="13"/>
      <c r="UHF37" s="13"/>
      <c r="UHG37" s="13"/>
      <c r="UHH37" s="13"/>
      <c r="UHI37" s="13"/>
      <c r="UHJ37" s="13"/>
      <c r="UHK37" s="13"/>
      <c r="UHL37" s="13"/>
      <c r="UHM37" s="13"/>
      <c r="UHN37" s="13"/>
      <c r="UHO37" s="13"/>
      <c r="UHP37" s="13"/>
      <c r="UHQ37" s="13"/>
      <c r="UHR37" s="13"/>
      <c r="UHS37" s="13"/>
      <c r="UHT37" s="13"/>
      <c r="UHU37" s="13"/>
      <c r="UHV37" s="13"/>
      <c r="UHW37" s="13"/>
      <c r="UHX37" s="13"/>
      <c r="UHY37" s="13"/>
      <c r="UHZ37" s="13"/>
      <c r="UIA37" s="13"/>
      <c r="UIB37" s="13"/>
      <c r="UIC37" s="13"/>
      <c r="UID37" s="13"/>
      <c r="UIE37" s="13"/>
      <c r="UIF37" s="13"/>
      <c r="UIG37" s="13"/>
      <c r="UIH37" s="13"/>
      <c r="UII37" s="13"/>
      <c r="UIJ37" s="13"/>
      <c r="UIK37" s="13"/>
      <c r="UIL37" s="13"/>
      <c r="UIM37" s="13"/>
      <c r="UIN37" s="13"/>
      <c r="UIO37" s="13"/>
      <c r="UIP37" s="13"/>
      <c r="UIQ37" s="13"/>
      <c r="UIR37" s="13"/>
      <c r="UIS37" s="13"/>
      <c r="UIT37" s="13"/>
      <c r="UIU37" s="13"/>
      <c r="UIV37" s="13"/>
      <c r="UIW37" s="13"/>
      <c r="UIX37" s="13"/>
      <c r="UIY37" s="13"/>
      <c r="UIZ37" s="13"/>
      <c r="UJA37" s="13"/>
      <c r="UJB37" s="13"/>
      <c r="UJC37" s="13"/>
      <c r="UJD37" s="13"/>
      <c r="UJE37" s="13"/>
      <c r="UJF37" s="13"/>
      <c r="UJG37" s="13"/>
      <c r="UJH37" s="13"/>
      <c r="UJI37" s="13"/>
      <c r="UJJ37" s="13"/>
      <c r="UJK37" s="13"/>
      <c r="UJL37" s="13"/>
      <c r="UJM37" s="13"/>
      <c r="UJN37" s="13"/>
      <c r="UJO37" s="13"/>
      <c r="UJP37" s="13"/>
      <c r="UJQ37" s="13"/>
      <c r="UJR37" s="13"/>
      <c r="UJS37" s="13"/>
      <c r="UJT37" s="13"/>
      <c r="UJU37" s="13"/>
      <c r="UJV37" s="13"/>
      <c r="UJW37" s="13"/>
      <c r="UJX37" s="13"/>
      <c r="UJY37" s="13"/>
      <c r="UJZ37" s="13"/>
      <c r="UKA37" s="13"/>
      <c r="UKB37" s="13"/>
      <c r="UKC37" s="13"/>
      <c r="UKD37" s="13"/>
      <c r="UKE37" s="13"/>
      <c r="UKF37" s="13"/>
      <c r="UKG37" s="13"/>
      <c r="UKH37" s="13"/>
      <c r="UKI37" s="13"/>
      <c r="UKJ37" s="13"/>
      <c r="UKK37" s="13"/>
      <c r="UKL37" s="13"/>
      <c r="UKM37" s="13"/>
      <c r="UKN37" s="13"/>
      <c r="UKO37" s="13"/>
      <c r="UKP37" s="13"/>
      <c r="UKQ37" s="13"/>
      <c r="UKR37" s="13"/>
      <c r="UKS37" s="13"/>
      <c r="UKT37" s="13"/>
      <c r="UKU37" s="13"/>
      <c r="UKV37" s="13"/>
      <c r="UKW37" s="13"/>
      <c r="UKX37" s="13"/>
      <c r="UKY37" s="13"/>
      <c r="UKZ37" s="13"/>
      <c r="ULA37" s="13"/>
      <c r="ULB37" s="13"/>
      <c r="ULC37" s="13"/>
      <c r="ULD37" s="13"/>
      <c r="ULE37" s="13"/>
      <c r="ULF37" s="13"/>
      <c r="ULG37" s="13"/>
      <c r="ULH37" s="13"/>
      <c r="ULI37" s="13"/>
      <c r="ULJ37" s="13"/>
      <c r="ULK37" s="13"/>
      <c r="ULL37" s="13"/>
      <c r="ULM37" s="13"/>
      <c r="ULN37" s="13"/>
      <c r="ULO37" s="13"/>
      <c r="ULP37" s="13"/>
      <c r="ULQ37" s="13"/>
      <c r="ULR37" s="13"/>
      <c r="ULS37" s="13"/>
      <c r="ULT37" s="13"/>
      <c r="ULU37" s="13"/>
      <c r="ULV37" s="13"/>
      <c r="ULW37" s="13"/>
      <c r="ULX37" s="13"/>
      <c r="ULY37" s="13"/>
      <c r="ULZ37" s="13"/>
      <c r="UMA37" s="13"/>
      <c r="UMB37" s="13"/>
      <c r="UMC37" s="13"/>
      <c r="UMD37" s="13"/>
      <c r="UME37" s="13"/>
      <c r="UMF37" s="13"/>
      <c r="UMG37" s="13"/>
      <c r="UMH37" s="13"/>
      <c r="UMI37" s="13"/>
      <c r="UMJ37" s="13"/>
      <c r="UMK37" s="13"/>
      <c r="UML37" s="13"/>
      <c r="UMM37" s="13"/>
      <c r="UMN37" s="13"/>
      <c r="UMO37" s="13"/>
      <c r="UMP37" s="13"/>
      <c r="UMQ37" s="13"/>
      <c r="UMR37" s="13"/>
      <c r="UMS37" s="13"/>
      <c r="UMT37" s="13"/>
      <c r="UMU37" s="13"/>
      <c r="UMV37" s="13"/>
      <c r="UMW37" s="13"/>
      <c r="UMX37" s="13"/>
      <c r="UMY37" s="13"/>
      <c r="UMZ37" s="13"/>
      <c r="UNA37" s="13"/>
      <c r="UNB37" s="13"/>
      <c r="UNC37" s="13"/>
      <c r="UND37" s="13"/>
      <c r="UNE37" s="13"/>
      <c r="UNF37" s="13"/>
      <c r="UNG37" s="13"/>
      <c r="UNH37" s="13"/>
      <c r="UNI37" s="13"/>
      <c r="UNJ37" s="13"/>
      <c r="UNK37" s="13"/>
      <c r="UNL37" s="13"/>
      <c r="UNM37" s="13"/>
      <c r="UNN37" s="13"/>
      <c r="UNO37" s="13"/>
      <c r="UNP37" s="13"/>
      <c r="UNQ37" s="13"/>
      <c r="UNR37" s="13"/>
      <c r="UNS37" s="13"/>
      <c r="UNT37" s="13"/>
      <c r="UNU37" s="13"/>
      <c r="UNV37" s="13"/>
      <c r="UNW37" s="13"/>
      <c r="UNX37" s="13"/>
      <c r="UNY37" s="13"/>
      <c r="UNZ37" s="13"/>
      <c r="UOA37" s="13"/>
      <c r="UOB37" s="13"/>
      <c r="UOC37" s="13"/>
      <c r="UOD37" s="13"/>
      <c r="UOE37" s="13"/>
      <c r="UOF37" s="13"/>
      <c r="UOG37" s="13"/>
      <c r="UOH37" s="13"/>
      <c r="UOI37" s="13"/>
      <c r="UOJ37" s="13"/>
      <c r="UOK37" s="13"/>
      <c r="UOL37" s="13"/>
      <c r="UOM37" s="13"/>
      <c r="UON37" s="13"/>
      <c r="UOO37" s="13"/>
      <c r="UOP37" s="13"/>
      <c r="UOQ37" s="13"/>
      <c r="UOR37" s="13"/>
      <c r="UOS37" s="13"/>
      <c r="UOT37" s="13"/>
      <c r="UOU37" s="13"/>
      <c r="UOV37" s="13"/>
      <c r="UOW37" s="13"/>
      <c r="UOX37" s="13"/>
      <c r="UOY37" s="13"/>
      <c r="UOZ37" s="13"/>
      <c r="UPA37" s="13"/>
      <c r="UPB37" s="13"/>
      <c r="UPC37" s="13"/>
      <c r="UPD37" s="13"/>
      <c r="UPE37" s="13"/>
      <c r="UPF37" s="13"/>
      <c r="UPG37" s="13"/>
      <c r="UPH37" s="13"/>
      <c r="UPI37" s="13"/>
      <c r="UPJ37" s="13"/>
      <c r="UPK37" s="13"/>
      <c r="UPL37" s="13"/>
      <c r="UPM37" s="13"/>
      <c r="UPN37" s="13"/>
      <c r="UPO37" s="13"/>
      <c r="UPP37" s="13"/>
      <c r="UPQ37" s="13"/>
      <c r="UPR37" s="13"/>
      <c r="UPS37" s="13"/>
      <c r="UPT37" s="13"/>
      <c r="UPU37" s="13"/>
      <c r="UPV37" s="13"/>
      <c r="UPW37" s="13"/>
      <c r="UPX37" s="13"/>
      <c r="UPY37" s="13"/>
      <c r="UPZ37" s="13"/>
      <c r="UQA37" s="13"/>
      <c r="UQB37" s="13"/>
      <c r="UQC37" s="13"/>
      <c r="UQD37" s="13"/>
      <c r="UQE37" s="13"/>
      <c r="UQF37" s="13"/>
      <c r="UQG37" s="13"/>
      <c r="UQH37" s="13"/>
      <c r="UQI37" s="13"/>
      <c r="UQJ37" s="13"/>
      <c r="UQK37" s="13"/>
      <c r="UQL37" s="13"/>
      <c r="UQM37" s="13"/>
      <c r="UQN37" s="13"/>
      <c r="UQO37" s="13"/>
      <c r="UQP37" s="13"/>
      <c r="UQQ37" s="13"/>
      <c r="UQR37" s="13"/>
      <c r="UQS37" s="13"/>
      <c r="UQT37" s="13"/>
      <c r="UQU37" s="13"/>
      <c r="UQV37" s="13"/>
      <c r="UQW37" s="13"/>
      <c r="UQX37" s="13"/>
      <c r="UQY37" s="13"/>
      <c r="UQZ37" s="13"/>
      <c r="URA37" s="13"/>
      <c r="URB37" s="13"/>
      <c r="URC37" s="13"/>
      <c r="URD37" s="13"/>
      <c r="URE37" s="13"/>
      <c r="URF37" s="13"/>
      <c r="URG37" s="13"/>
      <c r="URH37" s="13"/>
      <c r="URI37" s="13"/>
      <c r="URJ37" s="13"/>
      <c r="URK37" s="13"/>
      <c r="URL37" s="13"/>
      <c r="URM37" s="13"/>
      <c r="URN37" s="13"/>
      <c r="URO37" s="13"/>
      <c r="URP37" s="13"/>
      <c r="URQ37" s="13"/>
      <c r="URR37" s="13"/>
      <c r="URS37" s="13"/>
      <c r="URT37" s="13"/>
      <c r="URU37" s="13"/>
      <c r="URV37" s="13"/>
      <c r="URW37" s="13"/>
      <c r="URX37" s="13"/>
      <c r="URY37" s="13"/>
      <c r="URZ37" s="13"/>
      <c r="USA37" s="13"/>
      <c r="USB37" s="13"/>
      <c r="USC37" s="13"/>
      <c r="USD37" s="13"/>
      <c r="USE37" s="13"/>
      <c r="USF37" s="13"/>
      <c r="USG37" s="13"/>
      <c r="USH37" s="13"/>
      <c r="USI37" s="13"/>
      <c r="USJ37" s="13"/>
      <c r="USK37" s="13"/>
      <c r="USL37" s="13"/>
      <c r="USM37" s="13"/>
      <c r="USN37" s="13"/>
      <c r="USO37" s="13"/>
      <c r="USP37" s="13"/>
      <c r="USQ37" s="13"/>
      <c r="USR37" s="13"/>
      <c r="USS37" s="13"/>
      <c r="UST37" s="13"/>
      <c r="USU37" s="13"/>
      <c r="USV37" s="13"/>
      <c r="USW37" s="13"/>
      <c r="USX37" s="13"/>
      <c r="USY37" s="13"/>
      <c r="USZ37" s="13"/>
      <c r="UTA37" s="13"/>
      <c r="UTB37" s="13"/>
      <c r="UTC37" s="13"/>
      <c r="UTD37" s="13"/>
      <c r="UTE37" s="13"/>
      <c r="UTF37" s="13"/>
      <c r="UTG37" s="13"/>
      <c r="UTH37" s="13"/>
      <c r="UTI37" s="13"/>
      <c r="UTJ37" s="13"/>
      <c r="UTK37" s="13"/>
      <c r="UTL37" s="13"/>
      <c r="UTM37" s="13"/>
      <c r="UTN37" s="13"/>
      <c r="UTO37" s="13"/>
      <c r="UTP37" s="13"/>
      <c r="UTQ37" s="13"/>
      <c r="UTR37" s="13"/>
      <c r="UTS37" s="13"/>
      <c r="UTT37" s="13"/>
      <c r="UTU37" s="13"/>
      <c r="UTV37" s="13"/>
      <c r="UTW37" s="13"/>
      <c r="UTX37" s="13"/>
      <c r="UTY37" s="13"/>
      <c r="UTZ37" s="13"/>
      <c r="UUA37" s="13"/>
      <c r="UUB37" s="13"/>
      <c r="UUC37" s="13"/>
      <c r="UUD37" s="13"/>
      <c r="UUE37" s="13"/>
      <c r="UUF37" s="13"/>
      <c r="UUG37" s="13"/>
      <c r="UUH37" s="13"/>
      <c r="UUI37" s="13"/>
      <c r="UUJ37" s="13"/>
      <c r="UUK37" s="13"/>
      <c r="UUL37" s="13"/>
      <c r="UUM37" s="13"/>
      <c r="UUN37" s="13"/>
      <c r="UUO37" s="13"/>
      <c r="UUP37" s="13"/>
      <c r="UUQ37" s="13"/>
      <c r="UUR37" s="13"/>
      <c r="UUS37" s="13"/>
      <c r="UUT37" s="13"/>
      <c r="UUU37" s="13"/>
      <c r="UUV37" s="13"/>
      <c r="UUW37" s="13"/>
      <c r="UUX37" s="13"/>
      <c r="UUY37" s="13"/>
      <c r="UUZ37" s="13"/>
      <c r="UVA37" s="13"/>
      <c r="UVB37" s="13"/>
      <c r="UVC37" s="13"/>
      <c r="UVD37" s="13"/>
      <c r="UVE37" s="13"/>
      <c r="UVF37" s="13"/>
      <c r="UVG37" s="13"/>
      <c r="UVH37" s="13"/>
      <c r="UVI37" s="13"/>
      <c r="UVJ37" s="13"/>
      <c r="UVK37" s="13"/>
      <c r="UVL37" s="13"/>
      <c r="UVM37" s="13"/>
      <c r="UVN37" s="13"/>
      <c r="UVO37" s="13"/>
      <c r="UVP37" s="13"/>
      <c r="UVQ37" s="13"/>
      <c r="UVR37" s="13"/>
      <c r="UVS37" s="13"/>
      <c r="UVT37" s="13"/>
      <c r="UVU37" s="13"/>
      <c r="UVV37" s="13"/>
      <c r="UVW37" s="13"/>
      <c r="UVX37" s="13"/>
      <c r="UVY37" s="13"/>
      <c r="UVZ37" s="13"/>
      <c r="UWA37" s="13"/>
      <c r="UWB37" s="13"/>
      <c r="UWC37" s="13"/>
      <c r="UWD37" s="13"/>
      <c r="UWE37" s="13"/>
      <c r="UWF37" s="13"/>
      <c r="UWG37" s="13"/>
      <c r="UWH37" s="13"/>
      <c r="UWI37" s="13"/>
      <c r="UWJ37" s="13"/>
      <c r="UWK37" s="13"/>
      <c r="UWL37" s="13"/>
      <c r="UWM37" s="13"/>
      <c r="UWN37" s="13"/>
      <c r="UWO37" s="13"/>
      <c r="UWP37" s="13"/>
      <c r="UWQ37" s="13"/>
      <c r="UWR37" s="13"/>
      <c r="UWS37" s="13"/>
      <c r="UWT37" s="13"/>
      <c r="UWU37" s="13"/>
      <c r="UWV37" s="13"/>
      <c r="UWW37" s="13"/>
      <c r="UWX37" s="13"/>
      <c r="UWY37" s="13"/>
      <c r="UWZ37" s="13"/>
      <c r="UXA37" s="13"/>
      <c r="UXB37" s="13"/>
      <c r="UXC37" s="13"/>
      <c r="UXD37" s="13"/>
      <c r="UXE37" s="13"/>
      <c r="UXF37" s="13"/>
      <c r="UXG37" s="13"/>
      <c r="UXH37" s="13"/>
      <c r="UXI37" s="13"/>
      <c r="UXJ37" s="13"/>
      <c r="UXK37" s="13"/>
      <c r="UXL37" s="13"/>
      <c r="UXM37" s="13"/>
      <c r="UXN37" s="13"/>
      <c r="UXO37" s="13"/>
      <c r="UXP37" s="13"/>
      <c r="UXQ37" s="13"/>
      <c r="UXR37" s="13"/>
      <c r="UXS37" s="13"/>
      <c r="UXT37" s="13"/>
      <c r="UXU37" s="13"/>
      <c r="UXV37" s="13"/>
      <c r="UXW37" s="13"/>
      <c r="UXX37" s="13"/>
      <c r="UXY37" s="13"/>
      <c r="UXZ37" s="13"/>
      <c r="UYA37" s="13"/>
      <c r="UYB37" s="13"/>
      <c r="UYC37" s="13"/>
      <c r="UYD37" s="13"/>
      <c r="UYE37" s="13"/>
      <c r="UYF37" s="13"/>
      <c r="UYG37" s="13"/>
      <c r="UYH37" s="13"/>
      <c r="UYI37" s="13"/>
      <c r="UYJ37" s="13"/>
      <c r="UYK37" s="13"/>
      <c r="UYL37" s="13"/>
      <c r="UYM37" s="13"/>
      <c r="UYN37" s="13"/>
      <c r="UYO37" s="13"/>
      <c r="UYP37" s="13"/>
      <c r="UYQ37" s="13"/>
      <c r="UYR37" s="13"/>
      <c r="UYS37" s="13"/>
      <c r="UYT37" s="13"/>
      <c r="UYU37" s="13"/>
      <c r="UYV37" s="13"/>
      <c r="UYW37" s="13"/>
      <c r="UYX37" s="13"/>
      <c r="UYY37" s="13"/>
      <c r="UYZ37" s="13"/>
      <c r="UZA37" s="13"/>
      <c r="UZB37" s="13"/>
      <c r="UZC37" s="13"/>
      <c r="UZD37" s="13"/>
      <c r="UZE37" s="13"/>
      <c r="UZF37" s="13"/>
      <c r="UZG37" s="13"/>
      <c r="UZH37" s="13"/>
      <c r="UZI37" s="13"/>
      <c r="UZJ37" s="13"/>
      <c r="UZK37" s="13"/>
      <c r="UZL37" s="13"/>
      <c r="UZM37" s="13"/>
      <c r="UZN37" s="13"/>
      <c r="UZO37" s="13"/>
      <c r="UZP37" s="13"/>
      <c r="UZQ37" s="13"/>
      <c r="UZR37" s="13"/>
      <c r="UZS37" s="13"/>
      <c r="UZT37" s="13"/>
      <c r="UZU37" s="13"/>
      <c r="UZV37" s="13"/>
      <c r="UZW37" s="13"/>
      <c r="UZX37" s="13"/>
      <c r="UZY37" s="13"/>
      <c r="UZZ37" s="13"/>
      <c r="VAA37" s="13"/>
      <c r="VAB37" s="13"/>
      <c r="VAC37" s="13"/>
      <c r="VAD37" s="13"/>
      <c r="VAE37" s="13"/>
      <c r="VAF37" s="13"/>
      <c r="VAG37" s="13"/>
      <c r="VAH37" s="13"/>
      <c r="VAI37" s="13"/>
      <c r="VAJ37" s="13"/>
      <c r="VAK37" s="13"/>
      <c r="VAL37" s="13"/>
      <c r="VAM37" s="13"/>
      <c r="VAN37" s="13"/>
      <c r="VAO37" s="13"/>
      <c r="VAP37" s="13"/>
      <c r="VAQ37" s="13"/>
      <c r="VAR37" s="13"/>
      <c r="VAS37" s="13"/>
      <c r="VAT37" s="13"/>
      <c r="VAU37" s="13"/>
      <c r="VAV37" s="13"/>
      <c r="VAW37" s="13"/>
      <c r="VAX37" s="13"/>
      <c r="VAY37" s="13"/>
      <c r="VAZ37" s="13"/>
      <c r="VBA37" s="13"/>
      <c r="VBB37" s="13"/>
      <c r="VBC37" s="13"/>
      <c r="VBD37" s="13"/>
      <c r="VBE37" s="13"/>
      <c r="VBF37" s="13"/>
      <c r="VBG37" s="13"/>
      <c r="VBH37" s="13"/>
      <c r="VBI37" s="13"/>
      <c r="VBJ37" s="13"/>
      <c r="VBK37" s="13"/>
      <c r="VBL37" s="13"/>
      <c r="VBM37" s="13"/>
      <c r="VBN37" s="13"/>
      <c r="VBO37" s="13"/>
      <c r="VBP37" s="13"/>
      <c r="VBQ37" s="13"/>
      <c r="VBR37" s="13"/>
      <c r="VBS37" s="13"/>
      <c r="VBT37" s="13"/>
      <c r="VBU37" s="13"/>
      <c r="VBV37" s="13"/>
      <c r="VBW37" s="13"/>
      <c r="VBX37" s="13"/>
      <c r="VBY37" s="13"/>
      <c r="VBZ37" s="13"/>
      <c r="VCA37" s="13"/>
      <c r="VCB37" s="13"/>
      <c r="VCC37" s="13"/>
      <c r="VCD37" s="13"/>
      <c r="VCE37" s="13"/>
      <c r="VCF37" s="13"/>
      <c r="VCG37" s="13"/>
      <c r="VCH37" s="13"/>
      <c r="VCI37" s="13"/>
      <c r="VCJ37" s="13"/>
      <c r="VCK37" s="13"/>
      <c r="VCL37" s="13"/>
      <c r="VCM37" s="13"/>
      <c r="VCN37" s="13"/>
      <c r="VCO37" s="13"/>
      <c r="VCP37" s="13"/>
      <c r="VCQ37" s="13"/>
      <c r="VCR37" s="13"/>
      <c r="VCS37" s="13"/>
      <c r="VCT37" s="13"/>
      <c r="VCU37" s="13"/>
      <c r="VCV37" s="13"/>
      <c r="VCW37" s="13"/>
      <c r="VCX37" s="13"/>
      <c r="VCY37" s="13"/>
      <c r="VCZ37" s="13"/>
      <c r="VDA37" s="13"/>
      <c r="VDB37" s="13"/>
      <c r="VDC37" s="13"/>
      <c r="VDD37" s="13"/>
      <c r="VDE37" s="13"/>
      <c r="VDF37" s="13"/>
      <c r="VDG37" s="13"/>
      <c r="VDH37" s="13"/>
      <c r="VDI37" s="13"/>
      <c r="VDJ37" s="13"/>
      <c r="VDK37" s="13"/>
      <c r="VDL37" s="13"/>
      <c r="VDM37" s="13"/>
      <c r="VDN37" s="13"/>
      <c r="VDO37" s="13"/>
      <c r="VDP37" s="13"/>
      <c r="VDQ37" s="13"/>
      <c r="VDR37" s="13"/>
      <c r="VDS37" s="13"/>
      <c r="VDT37" s="13"/>
      <c r="VDU37" s="13"/>
      <c r="VDV37" s="13"/>
      <c r="VDW37" s="13"/>
      <c r="VDX37" s="13"/>
      <c r="VDY37" s="13"/>
      <c r="VDZ37" s="13"/>
      <c r="VEA37" s="13"/>
      <c r="VEB37" s="13"/>
      <c r="VEC37" s="13"/>
      <c r="VED37" s="13"/>
      <c r="VEE37" s="13"/>
      <c r="VEF37" s="13"/>
      <c r="VEG37" s="13"/>
      <c r="VEH37" s="13"/>
      <c r="VEI37" s="13"/>
      <c r="VEJ37" s="13"/>
      <c r="VEK37" s="13"/>
      <c r="VEL37" s="13"/>
      <c r="VEM37" s="13"/>
      <c r="VEN37" s="13"/>
      <c r="VEO37" s="13"/>
      <c r="VEP37" s="13"/>
      <c r="VEQ37" s="13"/>
      <c r="VER37" s="13"/>
      <c r="VES37" s="13"/>
      <c r="VET37" s="13"/>
      <c r="VEU37" s="13"/>
      <c r="VEV37" s="13"/>
      <c r="VEW37" s="13"/>
      <c r="VEX37" s="13"/>
      <c r="VEY37" s="13"/>
      <c r="VEZ37" s="13"/>
      <c r="VFA37" s="13"/>
      <c r="VFB37" s="13"/>
      <c r="VFC37" s="13"/>
      <c r="VFD37" s="13"/>
      <c r="VFE37" s="13"/>
      <c r="VFF37" s="13"/>
      <c r="VFG37" s="13"/>
      <c r="VFH37" s="13"/>
      <c r="VFI37" s="13"/>
      <c r="VFJ37" s="13"/>
      <c r="VFK37" s="13"/>
      <c r="VFL37" s="13"/>
      <c r="VFM37" s="13"/>
      <c r="VFN37" s="13"/>
      <c r="VFO37" s="13"/>
      <c r="VFP37" s="13"/>
      <c r="VFQ37" s="13"/>
      <c r="VFR37" s="13"/>
      <c r="VFS37" s="13"/>
      <c r="VFT37" s="13"/>
      <c r="VFU37" s="13"/>
      <c r="VFV37" s="13"/>
      <c r="VFW37" s="13"/>
      <c r="VFX37" s="13"/>
      <c r="VFY37" s="13"/>
      <c r="VFZ37" s="13"/>
      <c r="VGA37" s="13"/>
      <c r="VGB37" s="13"/>
      <c r="VGC37" s="13"/>
      <c r="VGD37" s="13"/>
      <c r="VGE37" s="13"/>
      <c r="VGF37" s="13"/>
      <c r="VGG37" s="13"/>
      <c r="VGH37" s="13"/>
      <c r="VGI37" s="13"/>
      <c r="VGJ37" s="13"/>
      <c r="VGK37" s="13"/>
      <c r="VGL37" s="13"/>
      <c r="VGM37" s="13"/>
      <c r="VGN37" s="13"/>
      <c r="VGO37" s="13"/>
      <c r="VGP37" s="13"/>
      <c r="VGQ37" s="13"/>
      <c r="VGR37" s="13"/>
      <c r="VGS37" s="13"/>
      <c r="VGT37" s="13"/>
      <c r="VGU37" s="13"/>
      <c r="VGV37" s="13"/>
      <c r="VGW37" s="13"/>
      <c r="VGX37" s="13"/>
      <c r="VGY37" s="13"/>
      <c r="VGZ37" s="13"/>
      <c r="VHA37" s="13"/>
      <c r="VHB37" s="13"/>
      <c r="VHC37" s="13"/>
      <c r="VHD37" s="13"/>
      <c r="VHE37" s="13"/>
      <c r="VHF37" s="13"/>
      <c r="VHG37" s="13"/>
      <c r="VHH37" s="13"/>
      <c r="VHI37" s="13"/>
      <c r="VHJ37" s="13"/>
      <c r="VHK37" s="13"/>
      <c r="VHL37" s="13"/>
      <c r="VHM37" s="13"/>
      <c r="VHN37" s="13"/>
      <c r="VHO37" s="13"/>
      <c r="VHP37" s="13"/>
      <c r="VHQ37" s="13"/>
      <c r="VHR37" s="13"/>
      <c r="VHS37" s="13"/>
      <c r="VHT37" s="13"/>
      <c r="VHU37" s="13"/>
      <c r="VHV37" s="13"/>
      <c r="VHW37" s="13"/>
      <c r="VHX37" s="13"/>
      <c r="VHY37" s="13"/>
      <c r="VHZ37" s="13"/>
      <c r="VIA37" s="13"/>
      <c r="VIB37" s="13"/>
      <c r="VIC37" s="13"/>
      <c r="VID37" s="13"/>
      <c r="VIE37" s="13"/>
      <c r="VIF37" s="13"/>
      <c r="VIG37" s="13"/>
      <c r="VIH37" s="13"/>
      <c r="VII37" s="13"/>
      <c r="VIJ37" s="13"/>
      <c r="VIK37" s="13"/>
      <c r="VIL37" s="13"/>
      <c r="VIM37" s="13"/>
      <c r="VIN37" s="13"/>
      <c r="VIO37" s="13"/>
      <c r="VIP37" s="13"/>
      <c r="VIQ37" s="13"/>
      <c r="VIR37" s="13"/>
      <c r="VIS37" s="13"/>
      <c r="VIT37" s="13"/>
      <c r="VIU37" s="13"/>
      <c r="VIV37" s="13"/>
      <c r="VIW37" s="13"/>
      <c r="VIX37" s="13"/>
      <c r="VIY37" s="13"/>
      <c r="VIZ37" s="13"/>
      <c r="VJA37" s="13"/>
      <c r="VJB37" s="13"/>
      <c r="VJC37" s="13"/>
      <c r="VJD37" s="13"/>
      <c r="VJE37" s="13"/>
      <c r="VJF37" s="13"/>
      <c r="VJG37" s="13"/>
      <c r="VJH37" s="13"/>
      <c r="VJI37" s="13"/>
      <c r="VJJ37" s="13"/>
      <c r="VJK37" s="13"/>
      <c r="VJL37" s="13"/>
      <c r="VJM37" s="13"/>
      <c r="VJN37" s="13"/>
      <c r="VJO37" s="13"/>
      <c r="VJP37" s="13"/>
      <c r="VJQ37" s="13"/>
      <c r="VJR37" s="13"/>
      <c r="VJS37" s="13"/>
      <c r="VJT37" s="13"/>
      <c r="VJU37" s="13"/>
      <c r="VJV37" s="13"/>
      <c r="VJW37" s="13"/>
      <c r="VJX37" s="13"/>
      <c r="VJY37" s="13"/>
      <c r="VJZ37" s="13"/>
      <c r="VKA37" s="13"/>
      <c r="VKB37" s="13"/>
      <c r="VKC37" s="13"/>
      <c r="VKD37" s="13"/>
      <c r="VKE37" s="13"/>
      <c r="VKF37" s="13"/>
      <c r="VKG37" s="13"/>
      <c r="VKH37" s="13"/>
      <c r="VKI37" s="13"/>
      <c r="VKJ37" s="13"/>
      <c r="VKK37" s="13"/>
      <c r="VKL37" s="13"/>
      <c r="VKM37" s="13"/>
      <c r="VKN37" s="13"/>
      <c r="VKO37" s="13"/>
      <c r="VKP37" s="13"/>
      <c r="VKQ37" s="13"/>
      <c r="VKR37" s="13"/>
      <c r="VKS37" s="13"/>
      <c r="VKT37" s="13"/>
      <c r="VKU37" s="13"/>
      <c r="VKV37" s="13"/>
      <c r="VKW37" s="13"/>
      <c r="VKX37" s="13"/>
      <c r="VKY37" s="13"/>
      <c r="VKZ37" s="13"/>
      <c r="VLA37" s="13"/>
      <c r="VLB37" s="13"/>
      <c r="VLC37" s="13"/>
      <c r="VLD37" s="13"/>
      <c r="VLE37" s="13"/>
      <c r="VLF37" s="13"/>
      <c r="VLG37" s="13"/>
      <c r="VLH37" s="13"/>
      <c r="VLI37" s="13"/>
      <c r="VLJ37" s="13"/>
      <c r="VLK37" s="13"/>
      <c r="VLL37" s="13"/>
      <c r="VLM37" s="13"/>
      <c r="VLN37" s="13"/>
      <c r="VLO37" s="13"/>
      <c r="VLP37" s="13"/>
      <c r="VLQ37" s="13"/>
      <c r="VLR37" s="13"/>
      <c r="VLS37" s="13"/>
      <c r="VLT37" s="13"/>
      <c r="VLU37" s="13"/>
      <c r="VLV37" s="13"/>
      <c r="VLW37" s="13"/>
      <c r="VLX37" s="13"/>
      <c r="VLY37" s="13"/>
      <c r="VLZ37" s="13"/>
      <c r="VMA37" s="13"/>
      <c r="VMB37" s="13"/>
      <c r="VMC37" s="13"/>
      <c r="VMD37" s="13"/>
      <c r="VME37" s="13"/>
      <c r="VMF37" s="13"/>
      <c r="VMG37" s="13"/>
      <c r="VMH37" s="13"/>
      <c r="VMI37" s="13"/>
      <c r="VMJ37" s="13"/>
      <c r="VMK37" s="13"/>
      <c r="VML37" s="13"/>
      <c r="VMM37" s="13"/>
      <c r="VMN37" s="13"/>
      <c r="VMO37" s="13"/>
      <c r="VMP37" s="13"/>
      <c r="VMQ37" s="13"/>
      <c r="VMR37" s="13"/>
      <c r="VMS37" s="13"/>
      <c r="VMT37" s="13"/>
      <c r="VMU37" s="13"/>
      <c r="VMV37" s="13"/>
      <c r="VMW37" s="13"/>
      <c r="VMX37" s="13"/>
      <c r="VMY37" s="13"/>
      <c r="VMZ37" s="13"/>
      <c r="VNA37" s="13"/>
      <c r="VNB37" s="13"/>
      <c r="VNC37" s="13"/>
      <c r="VND37" s="13"/>
      <c r="VNE37" s="13"/>
      <c r="VNF37" s="13"/>
      <c r="VNG37" s="13"/>
      <c r="VNH37" s="13"/>
      <c r="VNI37" s="13"/>
      <c r="VNJ37" s="13"/>
      <c r="VNK37" s="13"/>
      <c r="VNL37" s="13"/>
      <c r="VNM37" s="13"/>
      <c r="VNN37" s="13"/>
      <c r="VNO37" s="13"/>
      <c r="VNP37" s="13"/>
      <c r="VNQ37" s="13"/>
      <c r="VNR37" s="13"/>
      <c r="VNS37" s="13"/>
      <c r="VNT37" s="13"/>
      <c r="VNU37" s="13"/>
      <c r="VNV37" s="13"/>
      <c r="VNW37" s="13"/>
      <c r="VNX37" s="13"/>
      <c r="VNY37" s="13"/>
      <c r="VNZ37" s="13"/>
      <c r="VOA37" s="13"/>
      <c r="VOB37" s="13"/>
      <c r="VOC37" s="13"/>
      <c r="VOD37" s="13"/>
      <c r="VOE37" s="13"/>
      <c r="VOF37" s="13"/>
      <c r="VOG37" s="13"/>
      <c r="VOH37" s="13"/>
      <c r="VOI37" s="13"/>
      <c r="VOJ37" s="13"/>
      <c r="VOK37" s="13"/>
      <c r="VOL37" s="13"/>
      <c r="VOM37" s="13"/>
      <c r="VON37" s="13"/>
      <c r="VOO37" s="13"/>
      <c r="VOP37" s="13"/>
      <c r="VOQ37" s="13"/>
      <c r="VOR37" s="13"/>
      <c r="VOS37" s="13"/>
      <c r="VOT37" s="13"/>
      <c r="VOU37" s="13"/>
      <c r="VOV37" s="13"/>
      <c r="VOW37" s="13"/>
      <c r="VOX37" s="13"/>
      <c r="VOY37" s="13"/>
      <c r="VOZ37" s="13"/>
      <c r="VPA37" s="13"/>
      <c r="VPB37" s="13"/>
      <c r="VPC37" s="13"/>
      <c r="VPD37" s="13"/>
      <c r="VPE37" s="13"/>
      <c r="VPF37" s="13"/>
      <c r="VPG37" s="13"/>
      <c r="VPH37" s="13"/>
      <c r="VPI37" s="13"/>
      <c r="VPJ37" s="13"/>
      <c r="VPK37" s="13"/>
      <c r="VPL37" s="13"/>
      <c r="VPM37" s="13"/>
      <c r="VPN37" s="13"/>
      <c r="VPO37" s="13"/>
      <c r="VPP37" s="13"/>
      <c r="VPQ37" s="13"/>
      <c r="VPR37" s="13"/>
      <c r="VPS37" s="13"/>
      <c r="VPT37" s="13"/>
      <c r="VPU37" s="13"/>
      <c r="VPV37" s="13"/>
      <c r="VPW37" s="13"/>
      <c r="VPX37" s="13"/>
      <c r="VPY37" s="13"/>
      <c r="VPZ37" s="13"/>
      <c r="VQA37" s="13"/>
      <c r="VQB37" s="13"/>
      <c r="VQC37" s="13"/>
      <c r="VQD37" s="13"/>
      <c r="VQE37" s="13"/>
      <c r="VQF37" s="13"/>
      <c r="VQG37" s="13"/>
      <c r="VQH37" s="13"/>
      <c r="VQI37" s="13"/>
      <c r="VQJ37" s="13"/>
      <c r="VQK37" s="13"/>
      <c r="VQL37" s="13"/>
      <c r="VQM37" s="13"/>
      <c r="VQN37" s="13"/>
      <c r="VQO37" s="13"/>
      <c r="VQP37" s="13"/>
      <c r="VQQ37" s="13"/>
      <c r="VQR37" s="13"/>
      <c r="VQS37" s="13"/>
      <c r="VQT37" s="13"/>
      <c r="VQU37" s="13"/>
      <c r="VQV37" s="13"/>
      <c r="VQW37" s="13"/>
      <c r="VQX37" s="13"/>
      <c r="VQY37" s="13"/>
      <c r="VQZ37" s="13"/>
      <c r="VRA37" s="13"/>
      <c r="VRB37" s="13"/>
      <c r="VRC37" s="13"/>
      <c r="VRD37" s="13"/>
      <c r="VRE37" s="13"/>
      <c r="VRF37" s="13"/>
      <c r="VRG37" s="13"/>
      <c r="VRH37" s="13"/>
      <c r="VRI37" s="13"/>
      <c r="VRJ37" s="13"/>
      <c r="VRK37" s="13"/>
      <c r="VRL37" s="13"/>
      <c r="VRM37" s="13"/>
      <c r="VRN37" s="13"/>
      <c r="VRO37" s="13"/>
      <c r="VRP37" s="13"/>
      <c r="VRQ37" s="13"/>
      <c r="VRR37" s="13"/>
      <c r="VRS37" s="13"/>
      <c r="VRT37" s="13"/>
      <c r="VRU37" s="13"/>
      <c r="VRV37" s="13"/>
      <c r="VRW37" s="13"/>
      <c r="VRX37" s="13"/>
      <c r="VRY37" s="13"/>
      <c r="VRZ37" s="13"/>
      <c r="VSA37" s="13"/>
      <c r="VSB37" s="13"/>
      <c r="VSC37" s="13"/>
      <c r="VSD37" s="13"/>
      <c r="VSE37" s="13"/>
      <c r="VSF37" s="13"/>
      <c r="VSG37" s="13"/>
      <c r="VSH37" s="13"/>
      <c r="VSI37" s="13"/>
      <c r="VSJ37" s="13"/>
      <c r="VSK37" s="13"/>
      <c r="VSL37" s="13"/>
      <c r="VSM37" s="13"/>
      <c r="VSN37" s="13"/>
      <c r="VSO37" s="13"/>
      <c r="VSP37" s="13"/>
      <c r="VSQ37" s="13"/>
      <c r="VSR37" s="13"/>
      <c r="VSS37" s="13"/>
      <c r="VST37" s="13"/>
      <c r="VSU37" s="13"/>
      <c r="VSV37" s="13"/>
      <c r="VSW37" s="13"/>
      <c r="VSX37" s="13"/>
      <c r="VSY37" s="13"/>
      <c r="VSZ37" s="13"/>
      <c r="VTA37" s="13"/>
      <c r="VTB37" s="13"/>
      <c r="VTC37" s="13"/>
      <c r="VTD37" s="13"/>
      <c r="VTE37" s="13"/>
      <c r="VTF37" s="13"/>
      <c r="VTG37" s="13"/>
      <c r="VTH37" s="13"/>
      <c r="VTI37" s="13"/>
      <c r="VTJ37" s="13"/>
      <c r="VTK37" s="13"/>
      <c r="VTL37" s="13"/>
      <c r="VTM37" s="13"/>
      <c r="VTN37" s="13"/>
      <c r="VTO37" s="13"/>
      <c r="VTP37" s="13"/>
      <c r="VTQ37" s="13"/>
      <c r="VTR37" s="13"/>
      <c r="VTS37" s="13"/>
      <c r="VTT37" s="13"/>
      <c r="VTU37" s="13"/>
      <c r="VTV37" s="13"/>
      <c r="VTW37" s="13"/>
      <c r="VTX37" s="13"/>
      <c r="VTY37" s="13"/>
      <c r="VTZ37" s="13"/>
      <c r="VUA37" s="13"/>
      <c r="VUB37" s="13"/>
      <c r="VUC37" s="13"/>
      <c r="VUD37" s="13"/>
      <c r="VUE37" s="13"/>
      <c r="VUF37" s="13"/>
      <c r="VUG37" s="13"/>
      <c r="VUH37" s="13"/>
      <c r="VUI37" s="13"/>
      <c r="VUJ37" s="13"/>
      <c r="VUK37" s="13"/>
      <c r="VUL37" s="13"/>
      <c r="VUM37" s="13"/>
      <c r="VUN37" s="13"/>
      <c r="VUO37" s="13"/>
      <c r="VUP37" s="13"/>
      <c r="VUQ37" s="13"/>
      <c r="VUR37" s="13"/>
      <c r="VUS37" s="13"/>
      <c r="VUT37" s="13"/>
      <c r="VUU37" s="13"/>
      <c r="VUV37" s="13"/>
      <c r="VUW37" s="13"/>
      <c r="VUX37" s="13"/>
      <c r="VUY37" s="13"/>
      <c r="VUZ37" s="13"/>
      <c r="VVA37" s="13"/>
      <c r="VVB37" s="13"/>
      <c r="VVC37" s="13"/>
      <c r="VVD37" s="13"/>
      <c r="VVE37" s="13"/>
      <c r="VVF37" s="13"/>
      <c r="VVG37" s="13"/>
      <c r="VVH37" s="13"/>
      <c r="VVI37" s="13"/>
      <c r="VVJ37" s="13"/>
      <c r="VVK37" s="13"/>
      <c r="VVL37" s="13"/>
      <c r="VVM37" s="13"/>
      <c r="VVN37" s="13"/>
      <c r="VVO37" s="13"/>
      <c r="VVP37" s="13"/>
      <c r="VVQ37" s="13"/>
      <c r="VVR37" s="13"/>
      <c r="VVS37" s="13"/>
      <c r="VVT37" s="13"/>
      <c r="VVU37" s="13"/>
      <c r="VVV37" s="13"/>
      <c r="VVW37" s="13"/>
      <c r="VVX37" s="13"/>
      <c r="VVY37" s="13"/>
      <c r="VVZ37" s="13"/>
      <c r="VWA37" s="13"/>
      <c r="VWB37" s="13"/>
      <c r="VWC37" s="13"/>
      <c r="VWD37" s="13"/>
      <c r="VWE37" s="13"/>
      <c r="VWF37" s="13"/>
      <c r="VWG37" s="13"/>
      <c r="VWH37" s="13"/>
      <c r="VWI37" s="13"/>
      <c r="VWJ37" s="13"/>
      <c r="VWK37" s="13"/>
      <c r="VWL37" s="13"/>
      <c r="VWM37" s="13"/>
      <c r="VWN37" s="13"/>
      <c r="VWO37" s="13"/>
      <c r="VWP37" s="13"/>
      <c r="VWQ37" s="13"/>
      <c r="VWR37" s="13"/>
      <c r="VWS37" s="13"/>
      <c r="VWT37" s="13"/>
      <c r="VWU37" s="13"/>
      <c r="VWV37" s="13"/>
      <c r="VWW37" s="13"/>
      <c r="VWX37" s="13"/>
      <c r="VWY37" s="13"/>
      <c r="VWZ37" s="13"/>
      <c r="VXA37" s="13"/>
      <c r="VXB37" s="13"/>
      <c r="VXC37" s="13"/>
      <c r="VXD37" s="13"/>
      <c r="VXE37" s="13"/>
      <c r="VXF37" s="13"/>
      <c r="VXG37" s="13"/>
      <c r="VXH37" s="13"/>
      <c r="VXI37" s="13"/>
      <c r="VXJ37" s="13"/>
      <c r="VXK37" s="13"/>
      <c r="VXL37" s="13"/>
      <c r="VXM37" s="13"/>
      <c r="VXN37" s="13"/>
      <c r="VXO37" s="13"/>
      <c r="VXP37" s="13"/>
      <c r="VXQ37" s="13"/>
      <c r="VXR37" s="13"/>
      <c r="VXS37" s="13"/>
      <c r="VXT37" s="13"/>
      <c r="VXU37" s="13"/>
      <c r="VXV37" s="13"/>
      <c r="VXW37" s="13"/>
      <c r="VXX37" s="13"/>
      <c r="VXY37" s="13"/>
      <c r="VXZ37" s="13"/>
      <c r="VYA37" s="13"/>
      <c r="VYB37" s="13"/>
      <c r="VYC37" s="13"/>
      <c r="VYD37" s="13"/>
      <c r="VYE37" s="13"/>
      <c r="VYF37" s="13"/>
      <c r="VYG37" s="13"/>
      <c r="VYH37" s="13"/>
      <c r="VYI37" s="13"/>
      <c r="VYJ37" s="13"/>
      <c r="VYK37" s="13"/>
      <c r="VYL37" s="13"/>
      <c r="VYM37" s="13"/>
      <c r="VYN37" s="13"/>
      <c r="VYO37" s="13"/>
      <c r="VYP37" s="13"/>
      <c r="VYQ37" s="13"/>
      <c r="VYR37" s="13"/>
      <c r="VYS37" s="13"/>
      <c r="VYT37" s="13"/>
      <c r="VYU37" s="13"/>
      <c r="VYV37" s="13"/>
      <c r="VYW37" s="13"/>
      <c r="VYX37" s="13"/>
      <c r="VYY37" s="13"/>
      <c r="VYZ37" s="13"/>
      <c r="VZA37" s="13"/>
      <c r="VZB37" s="13"/>
      <c r="VZC37" s="13"/>
      <c r="VZD37" s="13"/>
      <c r="VZE37" s="13"/>
      <c r="VZF37" s="13"/>
      <c r="VZG37" s="13"/>
      <c r="VZH37" s="13"/>
      <c r="VZI37" s="13"/>
      <c r="VZJ37" s="13"/>
      <c r="VZK37" s="13"/>
      <c r="VZL37" s="13"/>
      <c r="VZM37" s="13"/>
      <c r="VZN37" s="13"/>
      <c r="VZO37" s="13"/>
      <c r="VZP37" s="13"/>
      <c r="VZQ37" s="13"/>
      <c r="VZR37" s="13"/>
      <c r="VZS37" s="13"/>
      <c r="VZT37" s="13"/>
      <c r="VZU37" s="13"/>
      <c r="VZV37" s="13"/>
      <c r="VZW37" s="13"/>
      <c r="VZX37" s="13"/>
      <c r="VZY37" s="13"/>
      <c r="VZZ37" s="13"/>
      <c r="WAA37" s="13"/>
      <c r="WAB37" s="13"/>
      <c r="WAC37" s="13"/>
      <c r="WAD37" s="13"/>
      <c r="WAE37" s="13"/>
      <c r="WAF37" s="13"/>
      <c r="WAG37" s="13"/>
      <c r="WAH37" s="13"/>
      <c r="WAI37" s="13"/>
      <c r="WAJ37" s="13"/>
      <c r="WAK37" s="13"/>
      <c r="WAL37" s="13"/>
      <c r="WAM37" s="13"/>
      <c r="WAN37" s="13"/>
      <c r="WAO37" s="13"/>
      <c r="WAP37" s="13"/>
      <c r="WAQ37" s="13"/>
      <c r="WAR37" s="13"/>
      <c r="WAS37" s="13"/>
      <c r="WAT37" s="13"/>
      <c r="WAU37" s="13"/>
      <c r="WAV37" s="13"/>
      <c r="WAW37" s="13"/>
      <c r="WAX37" s="13"/>
      <c r="WAY37" s="13"/>
      <c r="WAZ37" s="13"/>
      <c r="WBA37" s="13"/>
      <c r="WBB37" s="13"/>
      <c r="WBC37" s="13"/>
      <c r="WBD37" s="13"/>
      <c r="WBE37" s="13"/>
      <c r="WBF37" s="13"/>
      <c r="WBG37" s="13"/>
      <c r="WBH37" s="13"/>
      <c r="WBI37" s="13"/>
      <c r="WBJ37" s="13"/>
      <c r="WBK37" s="13"/>
      <c r="WBL37" s="13"/>
      <c r="WBM37" s="13"/>
      <c r="WBN37" s="13"/>
      <c r="WBO37" s="13"/>
      <c r="WBP37" s="13"/>
      <c r="WBQ37" s="13"/>
      <c r="WBR37" s="13"/>
      <c r="WBS37" s="13"/>
      <c r="WBT37" s="13"/>
      <c r="WBU37" s="13"/>
      <c r="WBV37" s="13"/>
      <c r="WBW37" s="13"/>
      <c r="WBX37" s="13"/>
      <c r="WBY37" s="13"/>
      <c r="WBZ37" s="13"/>
      <c r="WCA37" s="13"/>
      <c r="WCB37" s="13"/>
      <c r="WCC37" s="13"/>
      <c r="WCD37" s="13"/>
      <c r="WCE37" s="13"/>
      <c r="WCF37" s="13"/>
      <c r="WCG37" s="13"/>
      <c r="WCH37" s="13"/>
      <c r="WCI37" s="13"/>
      <c r="WCJ37" s="13"/>
      <c r="WCK37" s="13"/>
      <c r="WCL37" s="13"/>
      <c r="WCM37" s="13"/>
      <c r="WCN37" s="13"/>
      <c r="WCO37" s="13"/>
      <c r="WCP37" s="13"/>
      <c r="WCQ37" s="13"/>
      <c r="WCR37" s="13"/>
      <c r="WCS37" s="13"/>
      <c r="WCT37" s="13"/>
      <c r="WCU37" s="13"/>
      <c r="WCV37" s="13"/>
      <c r="WCW37" s="13"/>
      <c r="WCX37" s="13"/>
      <c r="WCY37" s="13"/>
      <c r="WCZ37" s="13"/>
      <c r="WDA37" s="13"/>
      <c r="WDB37" s="13"/>
      <c r="WDC37" s="13"/>
      <c r="WDD37" s="13"/>
      <c r="WDE37" s="13"/>
      <c r="WDF37" s="13"/>
      <c r="WDG37" s="13"/>
      <c r="WDH37" s="13"/>
      <c r="WDI37" s="13"/>
      <c r="WDJ37" s="13"/>
      <c r="WDK37" s="13"/>
      <c r="WDL37" s="13"/>
      <c r="WDM37" s="13"/>
      <c r="WDN37" s="13"/>
      <c r="WDO37" s="13"/>
      <c r="WDP37" s="13"/>
      <c r="WDQ37" s="13"/>
      <c r="WDR37" s="13"/>
      <c r="WDS37" s="13"/>
      <c r="WDT37" s="13"/>
      <c r="WDU37" s="13"/>
      <c r="WDV37" s="13"/>
      <c r="WDW37" s="13"/>
      <c r="WDX37" s="13"/>
      <c r="WDY37" s="13"/>
      <c r="WDZ37" s="13"/>
      <c r="WEA37" s="13"/>
      <c r="WEB37" s="13"/>
      <c r="WEC37" s="13"/>
      <c r="WED37" s="13"/>
      <c r="WEE37" s="13"/>
      <c r="WEF37" s="13"/>
      <c r="WEG37" s="13"/>
      <c r="WEH37" s="13"/>
      <c r="WEI37" s="13"/>
      <c r="WEJ37" s="13"/>
      <c r="WEK37" s="13"/>
      <c r="WEL37" s="13"/>
      <c r="WEM37" s="13"/>
      <c r="WEN37" s="13"/>
      <c r="WEO37" s="13"/>
      <c r="WEP37" s="13"/>
      <c r="WEQ37" s="13"/>
      <c r="WER37" s="13"/>
      <c r="WES37" s="13"/>
      <c r="WET37" s="13"/>
      <c r="WEU37" s="13"/>
      <c r="WEV37" s="13"/>
      <c r="WEW37" s="13"/>
      <c r="WEX37" s="13"/>
      <c r="WEY37" s="13"/>
      <c r="WEZ37" s="13"/>
      <c r="WFA37" s="13"/>
      <c r="WFB37" s="13"/>
      <c r="WFC37" s="13"/>
      <c r="WFD37" s="13"/>
      <c r="WFE37" s="13"/>
      <c r="WFF37" s="13"/>
      <c r="WFG37" s="13"/>
      <c r="WFH37" s="13"/>
      <c r="WFI37" s="13"/>
      <c r="WFJ37" s="13"/>
      <c r="WFK37" s="13"/>
      <c r="WFL37" s="13"/>
      <c r="WFM37" s="13"/>
      <c r="WFN37" s="13"/>
      <c r="WFO37" s="13"/>
      <c r="WFP37" s="13"/>
      <c r="WFQ37" s="13"/>
      <c r="WFR37" s="13"/>
      <c r="WFS37" s="13"/>
      <c r="WFT37" s="13"/>
      <c r="WFU37" s="13"/>
      <c r="WFV37" s="13"/>
      <c r="WFW37" s="13"/>
      <c r="WFX37" s="13"/>
      <c r="WFY37" s="13"/>
      <c r="WFZ37" s="13"/>
      <c r="WGA37" s="13"/>
      <c r="WGB37" s="13"/>
      <c r="WGC37" s="13"/>
      <c r="WGD37" s="13"/>
      <c r="WGE37" s="13"/>
      <c r="WGF37" s="13"/>
      <c r="WGG37" s="13"/>
      <c r="WGH37" s="13"/>
      <c r="WGI37" s="13"/>
      <c r="WGJ37" s="13"/>
      <c r="WGK37" s="13"/>
      <c r="WGL37" s="13"/>
      <c r="WGM37" s="13"/>
      <c r="WGN37" s="13"/>
      <c r="WGO37" s="13"/>
      <c r="WGP37" s="13"/>
      <c r="WGQ37" s="13"/>
      <c r="WGR37" s="13"/>
      <c r="WGS37" s="13"/>
      <c r="WGT37" s="13"/>
      <c r="WGU37" s="13"/>
      <c r="WGV37" s="13"/>
      <c r="WGW37" s="13"/>
      <c r="WGX37" s="13"/>
      <c r="WGY37" s="13"/>
      <c r="WGZ37" s="13"/>
      <c r="WHA37" s="13"/>
      <c r="WHB37" s="13"/>
      <c r="WHC37" s="13"/>
      <c r="WHD37" s="13"/>
      <c r="WHE37" s="13"/>
      <c r="WHF37" s="13"/>
      <c r="WHG37" s="13"/>
      <c r="WHH37" s="13"/>
      <c r="WHI37" s="13"/>
      <c r="WHJ37" s="13"/>
      <c r="WHK37" s="13"/>
      <c r="WHL37" s="13"/>
      <c r="WHM37" s="13"/>
      <c r="WHN37" s="13"/>
      <c r="WHO37" s="13"/>
      <c r="WHP37" s="13"/>
      <c r="WHQ37" s="13"/>
      <c r="WHR37" s="13"/>
      <c r="WHS37" s="13"/>
      <c r="WHT37" s="13"/>
      <c r="WHU37" s="13"/>
      <c r="WHV37" s="13"/>
      <c r="WHW37" s="13"/>
      <c r="WHX37" s="13"/>
      <c r="WHY37" s="13"/>
      <c r="WHZ37" s="13"/>
      <c r="WIA37" s="13"/>
      <c r="WIB37" s="13"/>
      <c r="WIC37" s="13"/>
      <c r="WID37" s="13"/>
      <c r="WIE37" s="13"/>
      <c r="WIF37" s="13"/>
      <c r="WIG37" s="13"/>
      <c r="WIH37" s="13"/>
      <c r="WII37" s="13"/>
      <c r="WIJ37" s="13"/>
      <c r="WIK37" s="13"/>
      <c r="WIL37" s="13"/>
      <c r="WIM37" s="13"/>
      <c r="WIN37" s="13"/>
      <c r="WIO37" s="13"/>
      <c r="WIP37" s="13"/>
      <c r="WIQ37" s="13"/>
      <c r="WIR37" s="13"/>
      <c r="WIS37" s="13"/>
      <c r="WIT37" s="13"/>
      <c r="WIU37" s="13"/>
      <c r="WIV37" s="13"/>
      <c r="WIW37" s="13"/>
      <c r="WIX37" s="13"/>
      <c r="WIY37" s="13"/>
      <c r="WIZ37" s="13"/>
      <c r="WJA37" s="13"/>
      <c r="WJB37" s="13"/>
      <c r="WJC37" s="13"/>
      <c r="WJD37" s="13"/>
      <c r="WJE37" s="13"/>
      <c r="WJF37" s="13"/>
      <c r="WJG37" s="13"/>
      <c r="WJH37" s="13"/>
      <c r="WJI37" s="13"/>
      <c r="WJJ37" s="13"/>
      <c r="WJK37" s="13"/>
      <c r="WJL37" s="13"/>
      <c r="WJM37" s="13"/>
      <c r="WJN37" s="13"/>
      <c r="WJO37" s="13"/>
      <c r="WJP37" s="13"/>
      <c r="WJQ37" s="13"/>
      <c r="WJR37" s="13"/>
      <c r="WJS37" s="13"/>
      <c r="WJT37" s="13"/>
      <c r="WJU37" s="13"/>
      <c r="WJV37" s="13"/>
      <c r="WJW37" s="13"/>
      <c r="WJX37" s="13"/>
      <c r="WJY37" s="13"/>
      <c r="WJZ37" s="13"/>
      <c r="WKA37" s="13"/>
      <c r="WKB37" s="13"/>
      <c r="WKC37" s="13"/>
      <c r="WKD37" s="13"/>
      <c r="WKE37" s="13"/>
      <c r="WKF37" s="13"/>
      <c r="WKG37" s="13"/>
      <c r="WKH37" s="13"/>
      <c r="WKI37" s="13"/>
      <c r="WKJ37" s="13"/>
      <c r="WKK37" s="13"/>
      <c r="WKL37" s="13"/>
      <c r="WKM37" s="13"/>
      <c r="WKN37" s="13"/>
      <c r="WKO37" s="13"/>
      <c r="WKP37" s="13"/>
      <c r="WKQ37" s="13"/>
      <c r="WKR37" s="13"/>
      <c r="WKS37" s="13"/>
      <c r="WKT37" s="13"/>
      <c r="WKU37" s="13"/>
      <c r="WKV37" s="13"/>
      <c r="WKW37" s="13"/>
      <c r="WKX37" s="13"/>
      <c r="WKY37" s="13"/>
      <c r="WKZ37" s="13"/>
      <c r="WLA37" s="13"/>
      <c r="WLB37" s="13"/>
      <c r="WLC37" s="13"/>
      <c r="WLD37" s="13"/>
      <c r="WLE37" s="13"/>
      <c r="WLF37" s="13"/>
      <c r="WLG37" s="13"/>
      <c r="WLH37" s="13"/>
      <c r="WLI37" s="13"/>
      <c r="WLJ37" s="13"/>
      <c r="WLK37" s="13"/>
      <c r="WLL37" s="13"/>
      <c r="WLM37" s="13"/>
      <c r="WLN37" s="13"/>
      <c r="WLO37" s="13"/>
      <c r="WLP37" s="13"/>
      <c r="WLQ37" s="13"/>
      <c r="WLR37" s="13"/>
      <c r="WLS37" s="13"/>
      <c r="WLT37" s="13"/>
      <c r="WLU37" s="13"/>
      <c r="WLV37" s="13"/>
      <c r="WLW37" s="13"/>
      <c r="WLX37" s="13"/>
      <c r="WLY37" s="13"/>
      <c r="WLZ37" s="13"/>
      <c r="WMA37" s="13"/>
      <c r="WMB37" s="13"/>
      <c r="WMC37" s="13"/>
      <c r="WMD37" s="13"/>
      <c r="WME37" s="13"/>
      <c r="WMF37" s="13"/>
      <c r="WMG37" s="13"/>
      <c r="WMH37" s="13"/>
      <c r="WMI37" s="13"/>
      <c r="WMJ37" s="13"/>
      <c r="WMK37" s="13"/>
      <c r="WML37" s="13"/>
      <c r="WMM37" s="13"/>
      <c r="WMN37" s="13"/>
      <c r="WMO37" s="13"/>
      <c r="WMP37" s="13"/>
      <c r="WMQ37" s="13"/>
      <c r="WMR37" s="13"/>
      <c r="WMS37" s="13"/>
      <c r="WMT37" s="13"/>
      <c r="WMU37" s="13"/>
      <c r="WMV37" s="13"/>
      <c r="WMW37" s="13"/>
      <c r="WMX37" s="13"/>
      <c r="WMY37" s="13"/>
      <c r="WMZ37" s="13"/>
      <c r="WNA37" s="13"/>
      <c r="WNB37" s="13"/>
      <c r="WNC37" s="13"/>
      <c r="WND37" s="13"/>
      <c r="WNE37" s="13"/>
      <c r="WNF37" s="13"/>
      <c r="WNG37" s="13"/>
      <c r="WNH37" s="13"/>
      <c r="WNI37" s="13"/>
      <c r="WNJ37" s="13"/>
      <c r="WNK37" s="13"/>
      <c r="WNL37" s="13"/>
      <c r="WNM37" s="13"/>
      <c r="WNN37" s="13"/>
      <c r="WNO37" s="13"/>
      <c r="WNP37" s="13"/>
      <c r="WNQ37" s="13"/>
      <c r="WNR37" s="13"/>
      <c r="WNS37" s="13"/>
      <c r="WNT37" s="13"/>
      <c r="WNU37" s="13"/>
      <c r="WNV37" s="13"/>
      <c r="WNW37" s="13"/>
      <c r="WNX37" s="13"/>
      <c r="WNY37" s="13"/>
      <c r="WNZ37" s="13"/>
      <c r="WOA37" s="13"/>
      <c r="WOB37" s="13"/>
      <c r="WOC37" s="13"/>
      <c r="WOD37" s="13"/>
      <c r="WOE37" s="13"/>
      <c r="WOF37" s="13"/>
      <c r="WOG37" s="13"/>
      <c r="WOH37" s="13"/>
      <c r="WOI37" s="13"/>
      <c r="WOJ37" s="13"/>
      <c r="WOK37" s="13"/>
      <c r="WOL37" s="13"/>
      <c r="WOM37" s="13"/>
      <c r="WON37" s="13"/>
      <c r="WOO37" s="13"/>
      <c r="WOP37" s="13"/>
      <c r="WOQ37" s="13"/>
      <c r="WOR37" s="13"/>
      <c r="WOS37" s="13"/>
      <c r="WOT37" s="13"/>
      <c r="WOU37" s="13"/>
      <c r="WOV37" s="13"/>
      <c r="WOW37" s="13"/>
      <c r="WOX37" s="13"/>
      <c r="WOY37" s="13"/>
      <c r="WOZ37" s="13"/>
      <c r="WPA37" s="13"/>
      <c r="WPB37" s="13"/>
      <c r="WPC37" s="13"/>
      <c r="WPD37" s="13"/>
      <c r="WPE37" s="13"/>
      <c r="WPF37" s="13"/>
      <c r="WPG37" s="13"/>
      <c r="WPH37" s="13"/>
      <c r="WPI37" s="13"/>
      <c r="WPJ37" s="13"/>
      <c r="WPK37" s="13"/>
      <c r="WPL37" s="13"/>
      <c r="WPM37" s="13"/>
      <c r="WPN37" s="13"/>
      <c r="WPO37" s="13"/>
      <c r="WPP37" s="13"/>
      <c r="WPQ37" s="13"/>
      <c r="WPR37" s="13"/>
      <c r="WPS37" s="13"/>
      <c r="WPT37" s="13"/>
      <c r="WPU37" s="13"/>
      <c r="WPV37" s="13"/>
      <c r="WPW37" s="13"/>
      <c r="WPX37" s="13"/>
      <c r="WPY37" s="13"/>
      <c r="WPZ37" s="13"/>
      <c r="WQA37" s="13"/>
      <c r="WQB37" s="13"/>
      <c r="WQC37" s="13"/>
      <c r="WQD37" s="13"/>
      <c r="WQE37" s="13"/>
      <c r="WQF37" s="13"/>
      <c r="WQG37" s="13"/>
      <c r="WQH37" s="13"/>
      <c r="WQI37" s="13"/>
      <c r="WQJ37" s="13"/>
      <c r="WQK37" s="13"/>
      <c r="WQL37" s="13"/>
      <c r="WQM37" s="13"/>
      <c r="WQN37" s="13"/>
      <c r="WQO37" s="13"/>
      <c r="WQP37" s="13"/>
      <c r="WQQ37" s="13"/>
      <c r="WQR37" s="13"/>
      <c r="WQS37" s="13"/>
      <c r="WQT37" s="13"/>
      <c r="WQU37" s="13"/>
      <c r="WQV37" s="13"/>
      <c r="WQW37" s="13"/>
      <c r="WQX37" s="13"/>
      <c r="WQY37" s="13"/>
      <c r="WQZ37" s="13"/>
      <c r="WRA37" s="13"/>
      <c r="WRB37" s="13"/>
      <c r="WRC37" s="13"/>
      <c r="WRD37" s="13"/>
      <c r="WRE37" s="13"/>
      <c r="WRF37" s="13"/>
      <c r="WRG37" s="13"/>
      <c r="WRH37" s="13"/>
      <c r="WRI37" s="13"/>
      <c r="WRJ37" s="13"/>
      <c r="WRK37" s="13"/>
      <c r="WRL37" s="13"/>
      <c r="WRM37" s="13"/>
      <c r="WRN37" s="13"/>
      <c r="WRO37" s="13"/>
      <c r="WRP37" s="13"/>
      <c r="WRQ37" s="13"/>
      <c r="WRR37" s="13"/>
      <c r="WRS37" s="13"/>
      <c r="WRT37" s="13"/>
      <c r="WRU37" s="13"/>
      <c r="WRV37" s="13"/>
      <c r="WRW37" s="13"/>
      <c r="WRX37" s="13"/>
      <c r="WRY37" s="13"/>
      <c r="WRZ37" s="13"/>
      <c r="WSA37" s="13"/>
      <c r="WSB37" s="13"/>
      <c r="WSC37" s="13"/>
      <c r="WSD37" s="13"/>
      <c r="WSE37" s="13"/>
      <c r="WSF37" s="13"/>
      <c r="WSG37" s="13"/>
      <c r="WSH37" s="13"/>
      <c r="WSI37" s="13"/>
      <c r="WSJ37" s="13"/>
      <c r="WSK37" s="13"/>
      <c r="WSL37" s="13"/>
      <c r="WSM37" s="13"/>
      <c r="WSN37" s="13"/>
      <c r="WSO37" s="13"/>
      <c r="WSP37" s="13"/>
      <c r="WSQ37" s="13"/>
      <c r="WSR37" s="13"/>
      <c r="WSS37" s="13"/>
      <c r="WST37" s="13"/>
      <c r="WSU37" s="13"/>
      <c r="WSV37" s="13"/>
      <c r="WSW37" s="13"/>
      <c r="WSX37" s="13"/>
      <c r="WSY37" s="13"/>
      <c r="WSZ37" s="13"/>
      <c r="WTA37" s="13"/>
      <c r="WTB37" s="13"/>
      <c r="WTC37" s="13"/>
      <c r="WTD37" s="13"/>
      <c r="WTE37" s="13"/>
      <c r="WTF37" s="13"/>
      <c r="WTG37" s="13"/>
      <c r="WTH37" s="13"/>
      <c r="WTI37" s="13"/>
      <c r="WTJ37" s="13"/>
      <c r="WTK37" s="13"/>
      <c r="WTL37" s="13"/>
      <c r="WTM37" s="13"/>
      <c r="WTN37" s="13"/>
      <c r="WTO37" s="13"/>
      <c r="WTP37" s="13"/>
      <c r="WTQ37" s="13"/>
      <c r="WTR37" s="13"/>
      <c r="WTS37" s="13"/>
      <c r="WTT37" s="13"/>
      <c r="WTU37" s="13"/>
      <c r="WTV37" s="13"/>
      <c r="WTW37" s="13"/>
      <c r="WTX37" s="13"/>
      <c r="WTY37" s="13"/>
      <c r="WTZ37" s="13"/>
      <c r="WUA37" s="13"/>
      <c r="WUB37" s="13"/>
      <c r="WUC37" s="13"/>
      <c r="WUD37" s="13"/>
      <c r="WUE37" s="13"/>
      <c r="WUF37" s="13"/>
      <c r="WUG37" s="13"/>
      <c r="WUH37" s="13"/>
      <c r="WUI37" s="13"/>
      <c r="WUJ37" s="13"/>
      <c r="WUK37" s="13"/>
      <c r="WUL37" s="13"/>
      <c r="WUM37" s="13"/>
      <c r="WUN37" s="13"/>
      <c r="WUO37" s="13"/>
      <c r="WUP37" s="13"/>
      <c r="WUQ37" s="13"/>
      <c r="WUR37" s="13"/>
      <c r="WUS37" s="13"/>
      <c r="WUT37" s="13"/>
      <c r="WUU37" s="13"/>
      <c r="WUV37" s="13"/>
      <c r="WUW37" s="13"/>
      <c r="WUX37" s="13"/>
      <c r="WUY37" s="13"/>
      <c r="WUZ37" s="13"/>
      <c r="WVA37" s="13"/>
      <c r="WVB37" s="13"/>
      <c r="WVC37" s="13"/>
      <c r="WVD37" s="13"/>
      <c r="WVE37" s="13"/>
      <c r="WVF37" s="13"/>
      <c r="WVG37" s="13"/>
      <c r="WVH37" s="13"/>
      <c r="WVI37" s="13"/>
      <c r="WVJ37" s="13"/>
      <c r="WVK37" s="13"/>
      <c r="WVL37" s="13"/>
      <c r="WVM37" s="13"/>
      <c r="WVN37" s="13"/>
      <c r="WVO37" s="13"/>
      <c r="WVP37" s="13"/>
      <c r="WVQ37" s="13"/>
      <c r="WVR37" s="13"/>
      <c r="WVS37" s="13"/>
      <c r="WVT37" s="13"/>
      <c r="WVU37" s="13"/>
      <c r="WVV37" s="13"/>
      <c r="WVW37" s="13"/>
      <c r="WVX37" s="13"/>
      <c r="WVY37" s="13"/>
      <c r="WVZ37" s="13"/>
      <c r="WWA37" s="13"/>
      <c r="WWB37" s="13"/>
      <c r="WWC37" s="13"/>
      <c r="WWD37" s="13"/>
      <c r="WWE37" s="13"/>
      <c r="WWF37" s="13"/>
      <c r="WWG37" s="13"/>
      <c r="WWH37" s="13"/>
      <c r="WWI37" s="13"/>
      <c r="WWJ37" s="13"/>
      <c r="WWK37" s="13"/>
      <c r="WWL37" s="13"/>
      <c r="WWM37" s="13"/>
      <c r="WWN37" s="13"/>
      <c r="WWO37" s="13"/>
      <c r="WWP37" s="13"/>
      <c r="WWQ37" s="13"/>
      <c r="WWR37" s="13"/>
      <c r="WWS37" s="13"/>
      <c r="WWT37" s="13"/>
      <c r="WWU37" s="13"/>
      <c r="WWV37" s="13"/>
      <c r="WWW37" s="13"/>
      <c r="WWX37" s="13"/>
      <c r="WWY37" s="13"/>
      <c r="WWZ37" s="13"/>
      <c r="WXA37" s="13"/>
      <c r="WXB37" s="13"/>
      <c r="WXC37" s="13"/>
      <c r="WXD37" s="13"/>
      <c r="WXE37" s="13"/>
      <c r="WXF37" s="13"/>
      <c r="WXG37" s="13"/>
      <c r="WXH37" s="13"/>
      <c r="WXI37" s="13"/>
      <c r="WXJ37" s="13"/>
      <c r="WXK37" s="13"/>
      <c r="WXL37" s="13"/>
      <c r="WXM37" s="13"/>
      <c r="WXN37" s="13"/>
      <c r="WXO37" s="13"/>
      <c r="WXP37" s="13"/>
      <c r="WXQ37" s="13"/>
      <c r="WXR37" s="13"/>
      <c r="WXS37" s="13"/>
      <c r="WXT37" s="13"/>
      <c r="WXU37" s="13"/>
      <c r="WXV37" s="13"/>
      <c r="WXW37" s="13"/>
      <c r="WXX37" s="13"/>
      <c r="WXY37" s="13"/>
      <c r="WXZ37" s="13"/>
      <c r="WYA37" s="13"/>
      <c r="WYB37" s="13"/>
      <c r="WYC37" s="13"/>
      <c r="WYD37" s="13"/>
      <c r="WYE37" s="13"/>
      <c r="WYF37" s="13"/>
      <c r="WYG37" s="13"/>
      <c r="WYH37" s="13"/>
      <c r="WYI37" s="13"/>
      <c r="WYJ37" s="13"/>
      <c r="WYK37" s="13"/>
      <c r="WYL37" s="13"/>
      <c r="WYM37" s="13"/>
      <c r="WYN37" s="13"/>
      <c r="WYO37" s="13"/>
      <c r="WYP37" s="13"/>
      <c r="WYQ37" s="13"/>
      <c r="WYR37" s="13"/>
      <c r="WYS37" s="13"/>
      <c r="WYT37" s="13"/>
      <c r="WYU37" s="13"/>
      <c r="WYV37" s="13"/>
      <c r="WYW37" s="13"/>
      <c r="WYX37" s="13"/>
      <c r="WYY37" s="13"/>
      <c r="WYZ37" s="13"/>
      <c r="WZA37" s="13"/>
      <c r="WZB37" s="13"/>
      <c r="WZC37" s="13"/>
      <c r="WZD37" s="13"/>
      <c r="WZE37" s="13"/>
      <c r="WZF37" s="13"/>
      <c r="WZG37" s="13"/>
      <c r="WZH37" s="13"/>
      <c r="WZI37" s="13"/>
      <c r="WZJ37" s="13"/>
      <c r="WZK37" s="13"/>
      <c r="WZL37" s="13"/>
      <c r="WZM37" s="13"/>
      <c r="WZN37" s="13"/>
      <c r="WZO37" s="13"/>
      <c r="WZP37" s="13"/>
      <c r="WZQ37" s="13"/>
      <c r="WZR37" s="13"/>
      <c r="WZS37" s="13"/>
      <c r="WZT37" s="13"/>
      <c r="WZU37" s="13"/>
      <c r="WZV37" s="13"/>
      <c r="WZW37" s="13"/>
      <c r="WZX37" s="13"/>
      <c r="WZY37" s="13"/>
      <c r="WZZ37" s="13"/>
      <c r="XAA37" s="13"/>
      <c r="XAB37" s="13"/>
      <c r="XAC37" s="13"/>
      <c r="XAD37" s="13"/>
      <c r="XAE37" s="13"/>
      <c r="XAF37" s="13"/>
      <c r="XAG37" s="13"/>
      <c r="XAH37" s="13"/>
      <c r="XAI37" s="13"/>
      <c r="XAJ37" s="13"/>
      <c r="XAK37" s="13"/>
      <c r="XAL37" s="13"/>
      <c r="XAM37" s="13"/>
      <c r="XAN37" s="13"/>
      <c r="XAO37" s="13"/>
      <c r="XAP37" s="13"/>
      <c r="XAQ37" s="13"/>
      <c r="XAR37" s="13"/>
      <c r="XAS37" s="13"/>
      <c r="XAT37" s="13"/>
      <c r="XAU37" s="13"/>
      <c r="XAV37" s="13"/>
      <c r="XAW37" s="13"/>
      <c r="XAX37" s="13"/>
      <c r="XAY37" s="13"/>
      <c r="XAZ37" s="13"/>
      <c r="XBA37" s="13"/>
      <c r="XBB37" s="13"/>
      <c r="XBC37" s="13"/>
      <c r="XBD37" s="13"/>
      <c r="XBE37" s="13"/>
      <c r="XBF37" s="13"/>
      <c r="XBG37" s="13"/>
      <c r="XBH37" s="13"/>
      <c r="XBI37" s="13"/>
      <c r="XBJ37" s="13"/>
      <c r="XBK37" s="13"/>
      <c r="XBL37" s="13"/>
      <c r="XBM37" s="13"/>
      <c r="XBN37" s="13"/>
      <c r="XBO37" s="13"/>
      <c r="XBP37" s="13"/>
      <c r="XBQ37" s="13"/>
      <c r="XBR37" s="13"/>
      <c r="XBS37" s="13"/>
      <c r="XBT37" s="13"/>
      <c r="XBU37" s="13"/>
      <c r="XBV37" s="13"/>
      <c r="XBW37" s="13"/>
      <c r="XBX37" s="13"/>
      <c r="XBY37" s="13"/>
      <c r="XBZ37" s="13"/>
      <c r="XCA37" s="13"/>
      <c r="XCB37" s="13"/>
      <c r="XCC37" s="13"/>
      <c r="XCD37" s="13"/>
      <c r="XCE37" s="13"/>
      <c r="XCF37" s="13"/>
      <c r="XCG37" s="13"/>
      <c r="XCH37" s="13"/>
      <c r="XCI37" s="13"/>
      <c r="XCJ37" s="13"/>
      <c r="XCK37" s="13"/>
      <c r="XCL37" s="13"/>
      <c r="XCM37" s="13"/>
      <c r="XCN37" s="13"/>
      <c r="XCO37" s="13"/>
      <c r="XCP37" s="13"/>
      <c r="XCQ37" s="13"/>
      <c r="XCR37" s="13"/>
      <c r="XCS37" s="13"/>
      <c r="XCT37" s="13"/>
      <c r="XCU37" s="13"/>
      <c r="XCV37" s="13"/>
      <c r="XCW37" s="13"/>
      <c r="XCX37" s="13"/>
      <c r="XCY37" s="13"/>
      <c r="XCZ37" s="13"/>
      <c r="XDA37" s="13"/>
      <c r="XDB37" s="13"/>
      <c r="XDC37" s="13"/>
      <c r="XDD37" s="13"/>
      <c r="XDE37" s="13"/>
      <c r="XDF37" s="13"/>
      <c r="XDG37" s="13"/>
      <c r="XDH37" s="13"/>
      <c r="XDI37" s="13"/>
      <c r="XDJ37" s="13"/>
      <c r="XDK37" s="13"/>
      <c r="XDL37" s="13"/>
      <c r="XDM37" s="13"/>
      <c r="XDN37" s="13"/>
      <c r="XDO37" s="13"/>
      <c r="XDP37" s="13"/>
      <c r="XDQ37" s="13"/>
      <c r="XDR37" s="13"/>
      <c r="XDS37" s="13"/>
      <c r="XDT37" s="13"/>
      <c r="XDU37" s="13"/>
      <c r="XDV37" s="13"/>
      <c r="XDW37" s="13"/>
      <c r="XDX37" s="13"/>
      <c r="XDY37" s="13"/>
    </row>
    <row r="38" spans="1:16353" s="13" customFormat="1">
      <c r="A38" s="89" t="s">
        <v>154</v>
      </c>
      <c r="B38" s="73"/>
      <c r="C38" s="75">
        <f t="shared" ref="C38:M38" si="5">IFERROR(C37/B37-1,"na")</f>
        <v>0.22223009903548485</v>
      </c>
      <c r="D38" s="75">
        <f t="shared" ca="1" si="5"/>
        <v>0.16431311881180233</v>
      </c>
      <c r="E38" s="75">
        <f t="shared" ca="1" si="5"/>
        <v>6.6547903604251557E-2</v>
      </c>
      <c r="F38" s="75">
        <f t="shared" ca="1" si="5"/>
        <v>6.5907257013754217E-2</v>
      </c>
      <c r="G38" s="75">
        <f t="shared" ca="1" si="5"/>
        <v>7.037134373935805E-2</v>
      </c>
      <c r="H38" s="75">
        <f t="shared" ca="1" si="5"/>
        <v>6.9645376454437136E-2</v>
      </c>
      <c r="I38" s="75">
        <f t="shared" ca="1" si="5"/>
        <v>7.4297725480732435E-2</v>
      </c>
      <c r="J38" s="75">
        <f t="shared" ca="1" si="5"/>
        <v>7.3708324951913706E-2</v>
      </c>
      <c r="K38" s="75">
        <f t="shared" ca="1" si="5"/>
        <v>6.6816009571425639E-2</v>
      </c>
      <c r="L38" s="75">
        <f t="shared" ca="1" si="5"/>
        <v>6.4822295570561517E-2</v>
      </c>
      <c r="M38" s="75">
        <f t="shared" ca="1" si="5"/>
        <v>3.499999999999992E-2</v>
      </c>
      <c r="N38"/>
      <c r="O38" s="310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  <c r="BLN38"/>
      <c r="BLO38"/>
      <c r="BLP38"/>
      <c r="BLQ38"/>
      <c r="BLR38"/>
      <c r="BLS38"/>
      <c r="BLT38"/>
      <c r="BLU38"/>
      <c r="BLV38"/>
      <c r="BLW38"/>
      <c r="BLX38"/>
      <c r="BLY38"/>
      <c r="BLZ38"/>
      <c r="BMA38"/>
      <c r="BMB38"/>
      <c r="BMC38"/>
      <c r="BMD38"/>
      <c r="BME38"/>
      <c r="BMF38"/>
      <c r="BMG38"/>
      <c r="BMH38"/>
      <c r="BMI38"/>
      <c r="BMJ38"/>
      <c r="BMK38"/>
      <c r="BML38"/>
      <c r="BMM38"/>
      <c r="BMN38"/>
      <c r="BMO38"/>
      <c r="BMP38"/>
      <c r="BMQ38"/>
      <c r="BMR38"/>
      <c r="BMS38"/>
      <c r="BMT38"/>
      <c r="BMU38"/>
      <c r="BMV38"/>
      <c r="BMW38"/>
      <c r="BMX38"/>
      <c r="BMY38"/>
      <c r="BMZ38"/>
      <c r="BNA38"/>
      <c r="BNB38"/>
      <c r="BNC38"/>
      <c r="BND38"/>
      <c r="BNE38"/>
      <c r="BNF38"/>
      <c r="BNG38"/>
      <c r="BNH38"/>
      <c r="BNI38"/>
      <c r="BNJ38"/>
      <c r="BNK38"/>
      <c r="BNL38"/>
      <c r="BNM38"/>
      <c r="BNN38"/>
      <c r="BNO38"/>
      <c r="BNP38"/>
      <c r="BNQ38"/>
      <c r="BNR38"/>
      <c r="BNS38"/>
      <c r="BNT38"/>
      <c r="BNU38"/>
      <c r="BNV38"/>
      <c r="BNW38"/>
      <c r="BNX38"/>
      <c r="BNY38"/>
      <c r="BNZ38"/>
      <c r="BOA38"/>
      <c r="BOB38"/>
      <c r="BOC38"/>
      <c r="BOD38"/>
      <c r="BOE38"/>
      <c r="BOF38"/>
      <c r="BOG38"/>
      <c r="BOH38"/>
      <c r="BOI38"/>
      <c r="BOJ38"/>
      <c r="BOK38"/>
      <c r="BOL38"/>
      <c r="BOM38"/>
      <c r="BON38"/>
      <c r="BOO38"/>
      <c r="BOP38"/>
      <c r="BOQ38"/>
      <c r="BOR38"/>
      <c r="BOS38"/>
      <c r="BOT38"/>
      <c r="BOU38"/>
      <c r="BOV38"/>
      <c r="BOW38"/>
      <c r="BOX38"/>
      <c r="BOY38"/>
      <c r="BOZ38"/>
      <c r="BPA38"/>
      <c r="BPB38"/>
      <c r="BPC38"/>
      <c r="BPD38"/>
      <c r="BPE38"/>
      <c r="BPF38"/>
      <c r="BPG38"/>
      <c r="BPH38"/>
      <c r="BPI38"/>
      <c r="BPJ38"/>
      <c r="BPK38"/>
      <c r="BPL38"/>
      <c r="BPM38"/>
      <c r="BPN38"/>
      <c r="BPO38"/>
      <c r="BPP38"/>
      <c r="BPQ38"/>
      <c r="BPR38"/>
      <c r="BPS38"/>
      <c r="BPT38"/>
      <c r="BPU38"/>
      <c r="BPV38"/>
      <c r="BPW38"/>
      <c r="BPX38"/>
      <c r="BPY38"/>
      <c r="BPZ38"/>
      <c r="BQA38"/>
      <c r="BQB38"/>
      <c r="BQC38"/>
      <c r="BQD38"/>
      <c r="BQE38"/>
      <c r="BQF38"/>
      <c r="BQG38"/>
      <c r="BQH38"/>
      <c r="BQI38"/>
      <c r="BQJ38"/>
      <c r="BQK38"/>
      <c r="BQL38"/>
      <c r="BQM38"/>
      <c r="BQN38"/>
      <c r="BQO38"/>
      <c r="BQP38"/>
      <c r="BQQ38"/>
      <c r="BQR38"/>
      <c r="BQS38"/>
      <c r="BQT38"/>
      <c r="BQU38"/>
      <c r="BQV38"/>
      <c r="BQW38"/>
      <c r="BQX38"/>
      <c r="BQY38"/>
      <c r="BQZ38"/>
      <c r="BRA38"/>
      <c r="BRB38"/>
      <c r="BRC38"/>
      <c r="BRD38"/>
      <c r="BRE38"/>
      <c r="BRF38"/>
      <c r="BRG38"/>
      <c r="BRH38"/>
      <c r="BRI38"/>
      <c r="BRJ38"/>
      <c r="BRK38"/>
      <c r="BRL38"/>
      <c r="BRM38"/>
      <c r="BRN38"/>
      <c r="BRO38"/>
      <c r="BRP38"/>
      <c r="BRQ38"/>
      <c r="BRR38"/>
      <c r="BRS38"/>
      <c r="BRT38"/>
      <c r="BRU38"/>
      <c r="BRV38"/>
      <c r="BRW38"/>
      <c r="BRX38"/>
      <c r="BRY38"/>
      <c r="BRZ38"/>
      <c r="BSA38"/>
      <c r="BSB38"/>
      <c r="BSC38"/>
      <c r="BSD38"/>
      <c r="BSE38"/>
      <c r="BSF38"/>
      <c r="BSG38"/>
      <c r="BSH38"/>
      <c r="BSI38"/>
      <c r="BSJ38"/>
      <c r="BSK38"/>
      <c r="BSL38"/>
      <c r="BSM38"/>
      <c r="BSN38"/>
      <c r="BSO38"/>
      <c r="BSP38"/>
      <c r="BSQ38"/>
      <c r="BSR38"/>
      <c r="BSS38"/>
      <c r="BST38"/>
      <c r="BSU38"/>
      <c r="BSV38"/>
      <c r="BSW38"/>
      <c r="BSX38"/>
      <c r="BSY38"/>
      <c r="BSZ38"/>
      <c r="BTA38"/>
      <c r="BTB38"/>
      <c r="BTC38"/>
      <c r="BTD38"/>
      <c r="BTE38"/>
      <c r="BTF38"/>
      <c r="BTG38"/>
      <c r="BTH38"/>
      <c r="BTI38"/>
      <c r="BTJ38"/>
      <c r="BTK38"/>
      <c r="BTL38"/>
      <c r="BTM38"/>
      <c r="BTN38"/>
      <c r="BTO38"/>
      <c r="BTP38"/>
      <c r="BTQ38"/>
      <c r="BTR38"/>
      <c r="BTS38"/>
      <c r="BTT38"/>
      <c r="BTU38"/>
      <c r="BTV38"/>
      <c r="BTW38"/>
      <c r="BTX38"/>
      <c r="BTY38"/>
      <c r="BTZ38"/>
      <c r="BUA38"/>
      <c r="BUB38"/>
      <c r="BUC38"/>
      <c r="BUD38"/>
      <c r="BUE38"/>
      <c r="BUF38"/>
      <c r="BUG38"/>
      <c r="BUH38"/>
      <c r="BUI38"/>
      <c r="BUJ38"/>
      <c r="BUK38"/>
      <c r="BUL38"/>
      <c r="BUM38"/>
      <c r="BUN38"/>
      <c r="BUO38"/>
      <c r="BUP38"/>
      <c r="BUQ38"/>
      <c r="BUR38"/>
      <c r="BUS38"/>
      <c r="BUT38"/>
      <c r="BUU38"/>
      <c r="BUV38"/>
      <c r="BUW38"/>
      <c r="BUX38"/>
      <c r="BUY38"/>
      <c r="BUZ38"/>
      <c r="BVA38"/>
      <c r="BVB38"/>
      <c r="BVC38"/>
      <c r="BVD38"/>
      <c r="BVE38"/>
      <c r="BVF38"/>
      <c r="BVG38"/>
      <c r="BVH38"/>
      <c r="BVI38"/>
      <c r="BVJ38"/>
      <c r="BVK38"/>
      <c r="BVL38"/>
      <c r="BVM38"/>
      <c r="BVN38"/>
      <c r="BVO38"/>
      <c r="BVP38"/>
      <c r="BVQ38"/>
      <c r="BVR38"/>
      <c r="BVS38"/>
      <c r="BVT38"/>
      <c r="BVU38"/>
      <c r="BVV38"/>
      <c r="BVW38"/>
      <c r="BVX38"/>
      <c r="BVY38"/>
      <c r="BVZ38"/>
      <c r="BWA38"/>
      <c r="BWB38"/>
      <c r="BWC38"/>
      <c r="BWD38"/>
      <c r="BWE38"/>
      <c r="BWF38"/>
      <c r="BWG38"/>
      <c r="BWH38"/>
      <c r="BWI38"/>
      <c r="BWJ38"/>
      <c r="BWK38"/>
      <c r="BWL38"/>
      <c r="BWM38"/>
      <c r="BWN38"/>
      <c r="BWO38"/>
      <c r="BWP38"/>
      <c r="BWQ38"/>
      <c r="BWR38"/>
      <c r="BWS38"/>
      <c r="BWT38"/>
      <c r="BWU38"/>
      <c r="BWV38"/>
      <c r="BWW38"/>
      <c r="BWX38"/>
      <c r="BWY38"/>
      <c r="BWZ38"/>
      <c r="BXA38"/>
      <c r="BXB38"/>
      <c r="BXC38"/>
      <c r="BXD38"/>
      <c r="BXE38"/>
      <c r="BXF38"/>
      <c r="BXG38"/>
      <c r="BXH38"/>
      <c r="BXI38"/>
      <c r="BXJ38"/>
      <c r="BXK38"/>
      <c r="BXL38"/>
      <c r="BXM38"/>
      <c r="BXN38"/>
      <c r="BXO38"/>
      <c r="BXP38"/>
      <c r="BXQ38"/>
      <c r="BXR38"/>
      <c r="BXS38"/>
      <c r="BXT38"/>
      <c r="BXU38"/>
      <c r="BXV38"/>
      <c r="BXW38"/>
      <c r="BXX38"/>
      <c r="BXY38"/>
      <c r="BXZ38"/>
      <c r="BYA38"/>
      <c r="BYB38"/>
      <c r="BYC38"/>
      <c r="BYD38"/>
      <c r="BYE38"/>
      <c r="BYF38"/>
      <c r="BYG38"/>
      <c r="BYH38"/>
      <c r="BYI38"/>
      <c r="BYJ38"/>
      <c r="BYK38"/>
      <c r="BYL38"/>
      <c r="BYM38"/>
      <c r="BYN38"/>
      <c r="BYO38"/>
      <c r="BYP38"/>
      <c r="BYQ38"/>
      <c r="BYR38"/>
      <c r="BYS38"/>
      <c r="BYT38"/>
      <c r="BYU38"/>
      <c r="BYV38"/>
      <c r="BYW38"/>
      <c r="BYX38"/>
      <c r="BYY38"/>
      <c r="BYZ38"/>
      <c r="BZA38"/>
      <c r="BZB38"/>
      <c r="BZC38"/>
      <c r="BZD38"/>
      <c r="BZE38"/>
      <c r="BZF38"/>
      <c r="BZG38"/>
      <c r="BZH38"/>
      <c r="BZI38"/>
      <c r="BZJ38"/>
      <c r="BZK38"/>
      <c r="BZL38"/>
      <c r="BZM38"/>
      <c r="BZN38"/>
      <c r="BZO38"/>
      <c r="BZP38"/>
      <c r="BZQ38"/>
      <c r="BZR38"/>
      <c r="BZS38"/>
      <c r="BZT38"/>
      <c r="BZU38"/>
      <c r="BZV38"/>
      <c r="BZW38"/>
      <c r="BZX38"/>
      <c r="BZY38"/>
      <c r="BZZ38"/>
      <c r="CAA38"/>
      <c r="CAB38"/>
      <c r="CAC38"/>
      <c r="CAD38"/>
      <c r="CAE38"/>
      <c r="CAF38"/>
      <c r="CAG38"/>
      <c r="CAH38"/>
      <c r="CAI38"/>
      <c r="CAJ38"/>
      <c r="CAK38"/>
      <c r="CAL38"/>
      <c r="CAM38"/>
      <c r="CAN38"/>
      <c r="CAO38"/>
      <c r="CAP38"/>
      <c r="CAQ38"/>
      <c r="CAR38"/>
      <c r="CAS38"/>
      <c r="CAT38"/>
      <c r="CAU38"/>
      <c r="CAV38"/>
      <c r="CAW38"/>
      <c r="CAX38"/>
      <c r="CAY38"/>
      <c r="CAZ38"/>
      <c r="CBA38"/>
      <c r="CBB38"/>
      <c r="CBC38"/>
      <c r="CBD38"/>
      <c r="CBE38"/>
      <c r="CBF38"/>
      <c r="CBG38"/>
      <c r="CBH38"/>
      <c r="CBI38"/>
      <c r="CBJ38"/>
      <c r="CBK38"/>
      <c r="CBL38"/>
      <c r="CBM38"/>
      <c r="CBN38"/>
      <c r="CBO38"/>
      <c r="CBP38"/>
      <c r="CBQ38"/>
      <c r="CBR38"/>
      <c r="CBS38"/>
      <c r="CBT38"/>
      <c r="CBU38"/>
      <c r="CBV38"/>
      <c r="CBW38"/>
      <c r="CBX38"/>
      <c r="CBY38"/>
      <c r="CBZ38"/>
      <c r="CCA38"/>
      <c r="CCB38"/>
      <c r="CCC38"/>
      <c r="CCD38"/>
      <c r="CCE38"/>
      <c r="CCF38"/>
      <c r="CCG38"/>
      <c r="CCH38"/>
      <c r="CCI38"/>
      <c r="CCJ38"/>
      <c r="CCK38"/>
      <c r="CCL38"/>
      <c r="CCM38"/>
      <c r="CCN38"/>
      <c r="CCO38"/>
      <c r="CCP38"/>
      <c r="CCQ38"/>
      <c r="CCR38"/>
      <c r="CCS38"/>
      <c r="CCT38"/>
      <c r="CCU38"/>
      <c r="CCV38"/>
      <c r="CCW38"/>
      <c r="CCX38"/>
      <c r="CCY38"/>
      <c r="CCZ38"/>
      <c r="CDA38"/>
      <c r="CDB38"/>
      <c r="CDC38"/>
      <c r="CDD38"/>
      <c r="CDE38"/>
      <c r="CDF38"/>
      <c r="CDG38"/>
      <c r="CDH38"/>
      <c r="CDI38"/>
      <c r="CDJ38"/>
      <c r="CDK38"/>
      <c r="CDL38"/>
      <c r="CDM38"/>
      <c r="CDN38"/>
      <c r="CDO38"/>
      <c r="CDP38"/>
      <c r="CDQ38"/>
      <c r="CDR38"/>
      <c r="CDS38"/>
      <c r="CDT38"/>
      <c r="CDU38"/>
      <c r="CDV38"/>
      <c r="CDW38"/>
      <c r="CDX38"/>
      <c r="CDY38"/>
      <c r="CDZ38"/>
      <c r="CEA38"/>
      <c r="CEB38"/>
      <c r="CEC38"/>
      <c r="CED38"/>
      <c r="CEE38"/>
      <c r="CEF38"/>
      <c r="CEG38"/>
      <c r="CEH38"/>
      <c r="CEI38"/>
      <c r="CEJ38"/>
      <c r="CEK38"/>
      <c r="CEL38"/>
      <c r="CEM38"/>
      <c r="CEN38"/>
      <c r="CEO38"/>
      <c r="CEP38"/>
      <c r="CEQ38"/>
      <c r="CER38"/>
      <c r="CES38"/>
      <c r="CET38"/>
      <c r="CEU38"/>
      <c r="CEV38"/>
      <c r="CEW38"/>
      <c r="CEX38"/>
      <c r="CEY38"/>
      <c r="CEZ38"/>
      <c r="CFA38"/>
      <c r="CFB38"/>
      <c r="CFC38"/>
      <c r="CFD38"/>
      <c r="CFE38"/>
      <c r="CFF38"/>
      <c r="CFG38"/>
      <c r="CFH38"/>
      <c r="CFI38"/>
      <c r="CFJ38"/>
      <c r="CFK38"/>
      <c r="CFL38"/>
      <c r="CFM38"/>
      <c r="CFN38"/>
      <c r="CFO38"/>
      <c r="CFP38"/>
      <c r="CFQ38"/>
      <c r="CFR38"/>
      <c r="CFS38"/>
      <c r="CFT38"/>
      <c r="CFU38"/>
      <c r="CFV38"/>
      <c r="CFW38"/>
      <c r="CFX38"/>
      <c r="CFY38"/>
      <c r="CFZ38"/>
      <c r="CGA38"/>
      <c r="CGB38"/>
      <c r="CGC38"/>
      <c r="CGD38"/>
      <c r="CGE38"/>
      <c r="CGF38"/>
      <c r="CGG38"/>
      <c r="CGH38"/>
      <c r="CGI38"/>
      <c r="CGJ38"/>
      <c r="CGK38"/>
      <c r="CGL38"/>
      <c r="CGM38"/>
      <c r="CGN38"/>
      <c r="CGO38"/>
      <c r="CGP38"/>
      <c r="CGQ38"/>
      <c r="CGR38"/>
      <c r="CGS38"/>
      <c r="CGT38"/>
      <c r="CGU38"/>
      <c r="CGV38"/>
      <c r="CGW38"/>
      <c r="CGX38"/>
      <c r="CGY38"/>
      <c r="CGZ38"/>
      <c r="CHA38"/>
      <c r="CHB38"/>
      <c r="CHC38"/>
      <c r="CHD38"/>
      <c r="CHE38"/>
      <c r="CHF38"/>
      <c r="CHG38"/>
      <c r="CHH38"/>
      <c r="CHI38"/>
      <c r="CHJ38"/>
      <c r="CHK38"/>
      <c r="CHL38"/>
      <c r="CHM38"/>
      <c r="CHN38"/>
      <c r="CHO38"/>
      <c r="CHP38"/>
      <c r="CHQ38"/>
      <c r="CHR38"/>
      <c r="CHS38"/>
      <c r="CHT38"/>
      <c r="CHU38"/>
      <c r="CHV38"/>
      <c r="CHW38"/>
      <c r="CHX38"/>
      <c r="CHY38"/>
      <c r="CHZ38"/>
      <c r="CIA38"/>
      <c r="CIB38"/>
      <c r="CIC38"/>
      <c r="CID38"/>
      <c r="CIE38"/>
      <c r="CIF38"/>
      <c r="CIG38"/>
      <c r="CIH38"/>
      <c r="CII38"/>
      <c r="CIJ38"/>
      <c r="CIK38"/>
      <c r="CIL38"/>
      <c r="CIM38"/>
      <c r="CIN38"/>
      <c r="CIO38"/>
      <c r="CIP38"/>
      <c r="CIQ38"/>
      <c r="CIR38"/>
      <c r="CIS38"/>
      <c r="CIT38"/>
      <c r="CIU38"/>
      <c r="CIV38"/>
      <c r="CIW38"/>
      <c r="CIX38"/>
      <c r="CIY38"/>
      <c r="CIZ38"/>
      <c r="CJA38"/>
      <c r="CJB38"/>
      <c r="CJC38"/>
      <c r="CJD38"/>
      <c r="CJE38"/>
      <c r="CJF38"/>
      <c r="CJG38"/>
      <c r="CJH38"/>
      <c r="CJI38"/>
      <c r="CJJ38"/>
      <c r="CJK38"/>
      <c r="CJL38"/>
      <c r="CJM38"/>
      <c r="CJN38"/>
      <c r="CJO38"/>
      <c r="CJP38"/>
      <c r="CJQ38"/>
      <c r="CJR38"/>
      <c r="CJS38"/>
      <c r="CJT38"/>
      <c r="CJU38"/>
      <c r="CJV38"/>
      <c r="CJW38"/>
      <c r="CJX38"/>
      <c r="CJY38"/>
      <c r="CJZ38"/>
      <c r="CKA38"/>
      <c r="CKB38"/>
      <c r="CKC38"/>
      <c r="CKD38"/>
      <c r="CKE38"/>
      <c r="CKF38"/>
      <c r="CKG38"/>
      <c r="CKH38"/>
      <c r="CKI38"/>
      <c r="CKJ38"/>
      <c r="CKK38"/>
      <c r="CKL38"/>
      <c r="CKM38"/>
      <c r="CKN38"/>
      <c r="CKO38"/>
      <c r="CKP38"/>
      <c r="CKQ38"/>
      <c r="CKR38"/>
      <c r="CKS38"/>
      <c r="CKT38"/>
      <c r="CKU38"/>
      <c r="CKV38"/>
      <c r="CKW38"/>
      <c r="CKX38"/>
      <c r="CKY38"/>
      <c r="CKZ38"/>
      <c r="CLA38"/>
      <c r="CLB38"/>
      <c r="CLC38"/>
      <c r="CLD38"/>
      <c r="CLE38"/>
      <c r="CLF38"/>
      <c r="CLG38"/>
      <c r="CLH38"/>
      <c r="CLI38"/>
      <c r="CLJ38"/>
      <c r="CLK38"/>
      <c r="CLL38"/>
      <c r="CLM38"/>
      <c r="CLN38"/>
      <c r="CLO38"/>
      <c r="CLP38"/>
      <c r="CLQ38"/>
      <c r="CLR38"/>
      <c r="CLS38"/>
      <c r="CLT38"/>
      <c r="CLU38"/>
      <c r="CLV38"/>
      <c r="CLW38"/>
      <c r="CLX38"/>
      <c r="CLY38"/>
      <c r="CLZ38"/>
      <c r="CMA38"/>
      <c r="CMB38"/>
      <c r="CMC38"/>
      <c r="CMD38"/>
      <c r="CME38"/>
      <c r="CMF38"/>
      <c r="CMG38"/>
      <c r="CMH38"/>
      <c r="CMI38"/>
      <c r="CMJ38"/>
      <c r="CMK38"/>
      <c r="CML38"/>
      <c r="CMM38"/>
      <c r="CMN38"/>
      <c r="CMO38"/>
      <c r="CMP38"/>
      <c r="CMQ38"/>
      <c r="CMR38"/>
      <c r="CMS38"/>
      <c r="CMT38"/>
      <c r="CMU38"/>
      <c r="CMV38"/>
      <c r="CMW38"/>
      <c r="CMX38"/>
      <c r="CMY38"/>
      <c r="CMZ38"/>
      <c r="CNA38"/>
      <c r="CNB38"/>
      <c r="CNC38"/>
      <c r="CND38"/>
      <c r="CNE38"/>
      <c r="CNF38"/>
      <c r="CNG38"/>
      <c r="CNH38"/>
      <c r="CNI38"/>
      <c r="CNJ38"/>
      <c r="CNK38"/>
      <c r="CNL38"/>
      <c r="CNM38"/>
      <c r="CNN38"/>
      <c r="CNO38"/>
      <c r="CNP38"/>
      <c r="CNQ38"/>
      <c r="CNR38"/>
      <c r="CNS38"/>
      <c r="CNT38"/>
      <c r="CNU38"/>
      <c r="CNV38"/>
      <c r="CNW38"/>
      <c r="CNX38"/>
      <c r="CNY38"/>
      <c r="CNZ38"/>
      <c r="COA38"/>
      <c r="COB38"/>
      <c r="COC38"/>
      <c r="COD38"/>
      <c r="COE38"/>
      <c r="COF38"/>
      <c r="COG38"/>
      <c r="COH38"/>
      <c r="COI38"/>
      <c r="COJ38"/>
      <c r="COK38"/>
      <c r="COL38"/>
      <c r="COM38"/>
      <c r="CON38"/>
      <c r="COO38"/>
      <c r="COP38"/>
      <c r="COQ38"/>
      <c r="COR38"/>
      <c r="COS38"/>
      <c r="COT38"/>
      <c r="COU38"/>
      <c r="COV38"/>
      <c r="COW38"/>
      <c r="COX38"/>
      <c r="COY38"/>
      <c r="COZ38"/>
      <c r="CPA38"/>
      <c r="CPB38"/>
      <c r="CPC38"/>
      <c r="CPD38"/>
      <c r="CPE38"/>
      <c r="CPF38"/>
      <c r="CPG38"/>
      <c r="CPH38"/>
      <c r="CPI38"/>
      <c r="CPJ38"/>
      <c r="CPK38"/>
      <c r="CPL38"/>
      <c r="CPM38"/>
      <c r="CPN38"/>
      <c r="CPO38"/>
      <c r="CPP38"/>
      <c r="CPQ38"/>
      <c r="CPR38"/>
      <c r="CPS38"/>
      <c r="CPT38"/>
      <c r="CPU38"/>
      <c r="CPV38"/>
      <c r="CPW38"/>
      <c r="CPX38"/>
      <c r="CPY38"/>
      <c r="CPZ38"/>
      <c r="CQA38"/>
      <c r="CQB38"/>
      <c r="CQC38"/>
      <c r="CQD38"/>
      <c r="CQE38"/>
      <c r="CQF38"/>
      <c r="CQG38"/>
      <c r="CQH38"/>
      <c r="CQI38"/>
      <c r="CQJ38"/>
      <c r="CQK38"/>
      <c r="CQL38"/>
      <c r="CQM38"/>
      <c r="CQN38"/>
      <c r="CQO38"/>
      <c r="CQP38"/>
      <c r="CQQ38"/>
      <c r="CQR38"/>
      <c r="CQS38"/>
      <c r="CQT38"/>
      <c r="CQU38"/>
      <c r="CQV38"/>
      <c r="CQW38"/>
      <c r="CQX38"/>
      <c r="CQY38"/>
      <c r="CQZ38"/>
      <c r="CRA38"/>
      <c r="CRB38"/>
      <c r="CRC38"/>
      <c r="CRD38"/>
      <c r="CRE38"/>
      <c r="CRF38"/>
      <c r="CRG38"/>
      <c r="CRH38"/>
      <c r="CRI38"/>
      <c r="CRJ38"/>
      <c r="CRK38"/>
      <c r="CRL38"/>
      <c r="CRM38"/>
      <c r="CRN38"/>
      <c r="CRO38"/>
      <c r="CRP38"/>
      <c r="CRQ38"/>
      <c r="CRR38"/>
      <c r="CRS38"/>
      <c r="CRT38"/>
      <c r="CRU38"/>
      <c r="CRV38"/>
      <c r="CRW38"/>
      <c r="CRX38"/>
      <c r="CRY38"/>
      <c r="CRZ38"/>
      <c r="CSA38"/>
      <c r="CSB38"/>
      <c r="CSC38"/>
      <c r="CSD38"/>
      <c r="CSE38"/>
      <c r="CSF38"/>
      <c r="CSG38"/>
      <c r="CSH38"/>
      <c r="CSI38"/>
      <c r="CSJ38"/>
      <c r="CSK38"/>
      <c r="CSL38"/>
      <c r="CSM38"/>
      <c r="CSN38"/>
      <c r="CSO38"/>
      <c r="CSP38"/>
      <c r="CSQ38"/>
      <c r="CSR38"/>
      <c r="CSS38"/>
      <c r="CST38"/>
      <c r="CSU38"/>
      <c r="CSV38"/>
      <c r="CSW38"/>
      <c r="CSX38"/>
      <c r="CSY38"/>
      <c r="CSZ38"/>
      <c r="CTA38"/>
      <c r="CTB38"/>
      <c r="CTC38"/>
      <c r="CTD38"/>
      <c r="CTE38"/>
      <c r="CTF38"/>
      <c r="CTG38"/>
      <c r="CTH38"/>
      <c r="CTI38"/>
      <c r="CTJ38"/>
      <c r="CTK38"/>
      <c r="CTL38"/>
      <c r="CTM38"/>
      <c r="CTN38"/>
      <c r="CTO38"/>
      <c r="CTP38"/>
      <c r="CTQ38"/>
      <c r="CTR38"/>
      <c r="CTS38"/>
      <c r="CTT38"/>
      <c r="CTU38"/>
      <c r="CTV38"/>
      <c r="CTW38"/>
      <c r="CTX38"/>
      <c r="CTY38"/>
      <c r="CTZ38"/>
      <c r="CUA38"/>
      <c r="CUB38"/>
      <c r="CUC38"/>
      <c r="CUD38"/>
      <c r="CUE38"/>
      <c r="CUF38"/>
      <c r="CUG38"/>
      <c r="CUH38"/>
      <c r="CUI38"/>
      <c r="CUJ38"/>
      <c r="CUK38"/>
      <c r="CUL38"/>
      <c r="CUM38"/>
      <c r="CUN38"/>
      <c r="CUO38"/>
      <c r="CUP38"/>
      <c r="CUQ38"/>
      <c r="CUR38"/>
      <c r="CUS38"/>
      <c r="CUT38"/>
      <c r="CUU38"/>
      <c r="CUV38"/>
      <c r="CUW38"/>
      <c r="CUX38"/>
      <c r="CUY38"/>
      <c r="CUZ38"/>
      <c r="CVA38"/>
      <c r="CVB38"/>
      <c r="CVC38"/>
      <c r="CVD38"/>
      <c r="CVE38"/>
      <c r="CVF38"/>
      <c r="CVG38"/>
      <c r="CVH38"/>
      <c r="CVI38"/>
      <c r="CVJ38"/>
      <c r="CVK38"/>
      <c r="CVL38"/>
      <c r="CVM38"/>
      <c r="CVN38"/>
      <c r="CVO38"/>
      <c r="CVP38"/>
      <c r="CVQ38"/>
      <c r="CVR38"/>
      <c r="CVS38"/>
      <c r="CVT38"/>
      <c r="CVU38"/>
      <c r="CVV38"/>
      <c r="CVW38"/>
      <c r="CVX38"/>
      <c r="CVY38"/>
      <c r="CVZ38"/>
      <c r="CWA38"/>
      <c r="CWB38"/>
      <c r="CWC38"/>
      <c r="CWD38"/>
      <c r="CWE38"/>
      <c r="CWF38"/>
      <c r="CWG38"/>
      <c r="CWH38"/>
      <c r="CWI38"/>
      <c r="CWJ38"/>
      <c r="CWK38"/>
      <c r="CWL38"/>
      <c r="CWM38"/>
      <c r="CWN38"/>
      <c r="CWO38"/>
      <c r="CWP38"/>
      <c r="CWQ38"/>
      <c r="CWR38"/>
      <c r="CWS38"/>
      <c r="CWT38"/>
      <c r="CWU38"/>
      <c r="CWV38"/>
      <c r="CWW38"/>
      <c r="CWX38"/>
      <c r="CWY38"/>
      <c r="CWZ38"/>
      <c r="CXA38"/>
      <c r="CXB38"/>
      <c r="CXC38"/>
      <c r="CXD38"/>
      <c r="CXE38"/>
      <c r="CXF38"/>
      <c r="CXG38"/>
      <c r="CXH38"/>
      <c r="CXI38"/>
      <c r="CXJ38"/>
      <c r="CXK38"/>
      <c r="CXL38"/>
      <c r="CXM38"/>
      <c r="CXN38"/>
      <c r="CXO38"/>
      <c r="CXP38"/>
      <c r="CXQ38"/>
      <c r="CXR38"/>
      <c r="CXS38"/>
      <c r="CXT38"/>
      <c r="CXU38"/>
      <c r="CXV38"/>
      <c r="CXW38"/>
      <c r="CXX38"/>
      <c r="CXY38"/>
      <c r="CXZ38"/>
      <c r="CYA38"/>
      <c r="CYB38"/>
      <c r="CYC38"/>
      <c r="CYD38"/>
      <c r="CYE38"/>
      <c r="CYF38"/>
      <c r="CYG38"/>
      <c r="CYH38"/>
      <c r="CYI38"/>
      <c r="CYJ38"/>
      <c r="CYK38"/>
      <c r="CYL38"/>
      <c r="CYM38"/>
      <c r="CYN38"/>
      <c r="CYO38"/>
      <c r="CYP38"/>
      <c r="CYQ38"/>
      <c r="CYR38"/>
      <c r="CYS38"/>
      <c r="CYT38"/>
      <c r="CYU38"/>
      <c r="CYV38"/>
      <c r="CYW38"/>
      <c r="CYX38"/>
      <c r="CYY38"/>
      <c r="CYZ38"/>
      <c r="CZA38"/>
      <c r="CZB38"/>
      <c r="CZC38"/>
      <c r="CZD38"/>
      <c r="CZE38"/>
      <c r="CZF38"/>
      <c r="CZG38"/>
      <c r="CZH38"/>
      <c r="CZI38"/>
      <c r="CZJ38"/>
      <c r="CZK38"/>
      <c r="CZL38"/>
      <c r="CZM38"/>
      <c r="CZN38"/>
      <c r="CZO38"/>
      <c r="CZP38"/>
      <c r="CZQ38"/>
      <c r="CZR38"/>
      <c r="CZS38"/>
      <c r="CZT38"/>
      <c r="CZU38"/>
      <c r="CZV38"/>
      <c r="CZW38"/>
      <c r="CZX38"/>
      <c r="CZY38"/>
      <c r="CZZ38"/>
      <c r="DAA38"/>
      <c r="DAB38"/>
      <c r="DAC38"/>
      <c r="DAD38"/>
      <c r="DAE38"/>
      <c r="DAF38"/>
      <c r="DAG38"/>
      <c r="DAH38"/>
      <c r="DAI38"/>
      <c r="DAJ38"/>
      <c r="DAK38"/>
      <c r="DAL38"/>
      <c r="DAM38"/>
      <c r="DAN38"/>
      <c r="DAO38"/>
      <c r="DAP38"/>
      <c r="DAQ38"/>
      <c r="DAR38"/>
      <c r="DAS38"/>
      <c r="DAT38"/>
      <c r="DAU38"/>
      <c r="DAV38"/>
      <c r="DAW38"/>
      <c r="DAX38"/>
      <c r="DAY38"/>
      <c r="DAZ38"/>
      <c r="DBA38"/>
      <c r="DBB38"/>
      <c r="DBC38"/>
      <c r="DBD38"/>
      <c r="DBE38"/>
      <c r="DBF38"/>
      <c r="DBG38"/>
      <c r="DBH38"/>
      <c r="DBI38"/>
      <c r="DBJ38"/>
      <c r="DBK38"/>
      <c r="DBL38"/>
      <c r="DBM38"/>
      <c r="DBN38"/>
      <c r="DBO38"/>
      <c r="DBP38"/>
      <c r="DBQ38"/>
      <c r="DBR38"/>
      <c r="DBS38"/>
      <c r="DBT38"/>
      <c r="DBU38"/>
      <c r="DBV38"/>
      <c r="DBW38"/>
      <c r="DBX38"/>
      <c r="DBY38"/>
      <c r="DBZ38"/>
      <c r="DCA38"/>
      <c r="DCB38"/>
      <c r="DCC38"/>
      <c r="DCD38"/>
      <c r="DCE38"/>
      <c r="DCF38"/>
      <c r="DCG38"/>
      <c r="DCH38"/>
      <c r="DCI38"/>
      <c r="DCJ38"/>
      <c r="DCK38"/>
      <c r="DCL38"/>
      <c r="DCM38"/>
      <c r="DCN38"/>
      <c r="DCO38"/>
      <c r="DCP38"/>
      <c r="DCQ38"/>
      <c r="DCR38"/>
      <c r="DCS38"/>
      <c r="DCT38"/>
      <c r="DCU38"/>
      <c r="DCV38"/>
      <c r="DCW38"/>
      <c r="DCX38"/>
      <c r="DCY38"/>
      <c r="DCZ38"/>
      <c r="DDA38"/>
      <c r="DDB38"/>
      <c r="DDC38"/>
      <c r="DDD38"/>
      <c r="DDE38"/>
      <c r="DDF38"/>
      <c r="DDG38"/>
      <c r="DDH38"/>
      <c r="DDI38"/>
      <c r="DDJ38"/>
      <c r="DDK38"/>
      <c r="DDL38"/>
      <c r="DDM38"/>
      <c r="DDN38"/>
      <c r="DDO38"/>
      <c r="DDP38"/>
      <c r="DDQ38"/>
      <c r="DDR38"/>
      <c r="DDS38"/>
      <c r="DDT38"/>
      <c r="DDU38"/>
      <c r="DDV38"/>
      <c r="DDW38"/>
      <c r="DDX38"/>
      <c r="DDY38"/>
      <c r="DDZ38"/>
      <c r="DEA38"/>
      <c r="DEB38"/>
      <c r="DEC38"/>
      <c r="DED38"/>
      <c r="DEE38"/>
      <c r="DEF38"/>
      <c r="DEG38"/>
      <c r="DEH38"/>
      <c r="DEI38"/>
      <c r="DEJ38"/>
      <c r="DEK38"/>
      <c r="DEL38"/>
      <c r="DEM38"/>
      <c r="DEN38"/>
      <c r="DEO38"/>
      <c r="DEP38"/>
      <c r="DEQ38"/>
      <c r="DER38"/>
      <c r="DES38"/>
      <c r="DET38"/>
      <c r="DEU38"/>
      <c r="DEV38"/>
      <c r="DEW38"/>
      <c r="DEX38"/>
      <c r="DEY38"/>
      <c r="DEZ38"/>
      <c r="DFA38"/>
      <c r="DFB38"/>
      <c r="DFC38"/>
      <c r="DFD38"/>
      <c r="DFE38"/>
      <c r="DFF38"/>
      <c r="DFG38"/>
      <c r="DFH38"/>
      <c r="DFI38"/>
      <c r="DFJ38"/>
      <c r="DFK38"/>
      <c r="DFL38"/>
      <c r="DFM38"/>
      <c r="DFN38"/>
      <c r="DFO38"/>
      <c r="DFP38"/>
      <c r="DFQ38"/>
      <c r="DFR38"/>
      <c r="DFS38"/>
      <c r="DFT38"/>
      <c r="DFU38"/>
      <c r="DFV38"/>
      <c r="DFW38"/>
      <c r="DFX38"/>
      <c r="DFY38"/>
      <c r="DFZ38"/>
      <c r="DGA38"/>
      <c r="DGB38"/>
      <c r="DGC38"/>
      <c r="DGD38"/>
      <c r="DGE38"/>
      <c r="DGF38"/>
      <c r="DGG38"/>
      <c r="DGH38"/>
      <c r="DGI38"/>
      <c r="DGJ38"/>
      <c r="DGK38"/>
      <c r="DGL38"/>
      <c r="DGM38"/>
      <c r="DGN38"/>
      <c r="DGO38"/>
      <c r="DGP38"/>
      <c r="DGQ38"/>
      <c r="DGR38"/>
      <c r="DGS38"/>
      <c r="DGT38"/>
      <c r="DGU38"/>
      <c r="DGV38"/>
      <c r="DGW38"/>
      <c r="DGX38"/>
      <c r="DGY38"/>
      <c r="DGZ38"/>
      <c r="DHA38"/>
      <c r="DHB38"/>
      <c r="DHC38"/>
      <c r="DHD38"/>
      <c r="DHE38"/>
      <c r="DHF38"/>
      <c r="DHG38"/>
      <c r="DHH38"/>
      <c r="DHI38"/>
      <c r="DHJ38"/>
      <c r="DHK38"/>
      <c r="DHL38"/>
      <c r="DHM38"/>
      <c r="DHN38"/>
      <c r="DHO38"/>
      <c r="DHP38"/>
      <c r="DHQ38"/>
      <c r="DHR38"/>
      <c r="DHS38"/>
      <c r="DHT38"/>
      <c r="DHU38"/>
      <c r="DHV38"/>
      <c r="DHW38"/>
      <c r="DHX38"/>
      <c r="DHY38"/>
      <c r="DHZ38"/>
      <c r="DIA38"/>
      <c r="DIB38"/>
      <c r="DIC38"/>
      <c r="DID38"/>
      <c r="DIE38"/>
      <c r="DIF38"/>
      <c r="DIG38"/>
      <c r="DIH38"/>
      <c r="DII38"/>
      <c r="DIJ38"/>
      <c r="DIK38"/>
      <c r="DIL38"/>
      <c r="DIM38"/>
      <c r="DIN38"/>
      <c r="DIO38"/>
      <c r="DIP38"/>
      <c r="DIQ38"/>
      <c r="DIR38"/>
      <c r="DIS38"/>
      <c r="DIT38"/>
      <c r="DIU38"/>
      <c r="DIV38"/>
      <c r="DIW38"/>
      <c r="DIX38"/>
      <c r="DIY38"/>
      <c r="DIZ38"/>
      <c r="DJA38"/>
      <c r="DJB38"/>
      <c r="DJC38"/>
      <c r="DJD38"/>
      <c r="DJE38"/>
      <c r="DJF38"/>
      <c r="DJG38"/>
      <c r="DJH38"/>
      <c r="DJI38"/>
      <c r="DJJ38"/>
      <c r="DJK38"/>
      <c r="DJL38"/>
      <c r="DJM38"/>
      <c r="DJN38"/>
      <c r="DJO38"/>
      <c r="DJP38"/>
      <c r="DJQ38"/>
      <c r="DJR38"/>
      <c r="DJS38"/>
      <c r="DJT38"/>
      <c r="DJU38"/>
      <c r="DJV38"/>
      <c r="DJW38"/>
      <c r="DJX38"/>
      <c r="DJY38"/>
      <c r="DJZ38"/>
      <c r="DKA38"/>
      <c r="DKB38"/>
      <c r="DKC38"/>
      <c r="DKD38"/>
      <c r="DKE38"/>
      <c r="DKF38"/>
      <c r="DKG38"/>
      <c r="DKH38"/>
      <c r="DKI38"/>
      <c r="DKJ38"/>
      <c r="DKK38"/>
      <c r="DKL38"/>
      <c r="DKM38"/>
      <c r="DKN38"/>
      <c r="DKO38"/>
      <c r="DKP38"/>
      <c r="DKQ38"/>
      <c r="DKR38"/>
      <c r="DKS38"/>
      <c r="DKT38"/>
      <c r="DKU38"/>
      <c r="DKV38"/>
      <c r="DKW38"/>
      <c r="DKX38"/>
      <c r="DKY38"/>
      <c r="DKZ38"/>
      <c r="DLA38"/>
      <c r="DLB38"/>
      <c r="DLC38"/>
      <c r="DLD38"/>
      <c r="DLE38"/>
      <c r="DLF38"/>
      <c r="DLG38"/>
      <c r="DLH38"/>
      <c r="DLI38"/>
      <c r="DLJ38"/>
      <c r="DLK38"/>
      <c r="DLL38"/>
      <c r="DLM38"/>
      <c r="DLN38"/>
      <c r="DLO38"/>
      <c r="DLP38"/>
      <c r="DLQ38"/>
      <c r="DLR38"/>
      <c r="DLS38"/>
      <c r="DLT38"/>
      <c r="DLU38"/>
      <c r="DLV38"/>
      <c r="DLW38"/>
      <c r="DLX38"/>
      <c r="DLY38"/>
      <c r="DLZ38"/>
      <c r="DMA38"/>
      <c r="DMB38"/>
      <c r="DMC38"/>
      <c r="DMD38"/>
      <c r="DME38"/>
      <c r="DMF38"/>
      <c r="DMG38"/>
      <c r="DMH38"/>
      <c r="DMI38"/>
      <c r="DMJ38"/>
      <c r="DMK38"/>
      <c r="DML38"/>
      <c r="DMM38"/>
      <c r="DMN38"/>
      <c r="DMO38"/>
      <c r="DMP38"/>
      <c r="DMQ38"/>
      <c r="DMR38"/>
      <c r="DMS38"/>
      <c r="DMT38"/>
      <c r="DMU38"/>
      <c r="DMV38"/>
      <c r="DMW38"/>
      <c r="DMX38"/>
      <c r="DMY38"/>
      <c r="DMZ38"/>
      <c r="DNA38"/>
      <c r="DNB38"/>
      <c r="DNC38"/>
      <c r="DND38"/>
      <c r="DNE38"/>
      <c r="DNF38"/>
      <c r="DNG38"/>
      <c r="DNH38"/>
      <c r="DNI38"/>
      <c r="DNJ38"/>
      <c r="DNK38"/>
      <c r="DNL38"/>
      <c r="DNM38"/>
      <c r="DNN38"/>
      <c r="DNO38"/>
      <c r="DNP38"/>
      <c r="DNQ38"/>
      <c r="DNR38"/>
      <c r="DNS38"/>
      <c r="DNT38"/>
      <c r="DNU38"/>
      <c r="DNV38"/>
      <c r="DNW38"/>
      <c r="DNX38"/>
      <c r="DNY38"/>
      <c r="DNZ38"/>
      <c r="DOA38"/>
      <c r="DOB38"/>
      <c r="DOC38"/>
      <c r="DOD38"/>
      <c r="DOE38"/>
      <c r="DOF38"/>
      <c r="DOG38"/>
      <c r="DOH38"/>
      <c r="DOI38"/>
      <c r="DOJ38"/>
      <c r="DOK38"/>
      <c r="DOL38"/>
      <c r="DOM38"/>
      <c r="DON38"/>
      <c r="DOO38"/>
      <c r="DOP38"/>
      <c r="DOQ38"/>
      <c r="DOR38"/>
      <c r="DOS38"/>
      <c r="DOT38"/>
      <c r="DOU38"/>
      <c r="DOV38"/>
      <c r="DOW38"/>
      <c r="DOX38"/>
      <c r="DOY38"/>
      <c r="DOZ38"/>
      <c r="DPA38"/>
      <c r="DPB38"/>
      <c r="DPC38"/>
      <c r="DPD38"/>
      <c r="DPE38"/>
      <c r="DPF38"/>
      <c r="DPG38"/>
      <c r="DPH38"/>
      <c r="DPI38"/>
      <c r="DPJ38"/>
      <c r="DPK38"/>
      <c r="DPL38"/>
      <c r="DPM38"/>
      <c r="DPN38"/>
      <c r="DPO38"/>
      <c r="DPP38"/>
      <c r="DPQ38"/>
      <c r="DPR38"/>
      <c r="DPS38"/>
      <c r="DPT38"/>
      <c r="DPU38"/>
      <c r="DPV38"/>
      <c r="DPW38"/>
      <c r="DPX38"/>
      <c r="DPY38"/>
      <c r="DPZ38"/>
      <c r="DQA38"/>
      <c r="DQB38"/>
      <c r="DQC38"/>
      <c r="DQD38"/>
      <c r="DQE38"/>
      <c r="DQF38"/>
      <c r="DQG38"/>
      <c r="DQH38"/>
      <c r="DQI38"/>
      <c r="DQJ38"/>
      <c r="DQK38"/>
      <c r="DQL38"/>
      <c r="DQM38"/>
      <c r="DQN38"/>
      <c r="DQO38"/>
      <c r="DQP38"/>
      <c r="DQQ38"/>
      <c r="DQR38"/>
      <c r="DQS38"/>
      <c r="DQT38"/>
      <c r="DQU38"/>
      <c r="DQV38"/>
      <c r="DQW38"/>
      <c r="DQX38"/>
      <c r="DQY38"/>
      <c r="DQZ38"/>
      <c r="DRA38"/>
      <c r="DRB38"/>
      <c r="DRC38"/>
      <c r="DRD38"/>
      <c r="DRE38"/>
      <c r="DRF38"/>
      <c r="DRG38"/>
      <c r="DRH38"/>
      <c r="DRI38"/>
      <c r="DRJ38"/>
      <c r="DRK38"/>
      <c r="DRL38"/>
      <c r="DRM38"/>
      <c r="DRN38"/>
      <c r="DRO38"/>
      <c r="DRP38"/>
      <c r="DRQ38"/>
      <c r="DRR38"/>
      <c r="DRS38"/>
      <c r="DRT38"/>
      <c r="DRU38"/>
      <c r="DRV38"/>
      <c r="DRW38"/>
      <c r="DRX38"/>
      <c r="DRY38"/>
      <c r="DRZ38"/>
      <c r="DSA38"/>
      <c r="DSB38"/>
      <c r="DSC38"/>
      <c r="DSD38"/>
      <c r="DSE38"/>
      <c r="DSF38"/>
      <c r="DSG38"/>
      <c r="DSH38"/>
      <c r="DSI38"/>
      <c r="DSJ38"/>
      <c r="DSK38"/>
      <c r="DSL38"/>
      <c r="DSM38"/>
      <c r="DSN38"/>
      <c r="DSO38"/>
      <c r="DSP38"/>
      <c r="DSQ38"/>
      <c r="DSR38"/>
      <c r="DSS38"/>
      <c r="DST38"/>
      <c r="DSU38"/>
      <c r="DSV38"/>
      <c r="DSW38"/>
      <c r="DSX38"/>
      <c r="DSY38"/>
      <c r="DSZ38"/>
      <c r="DTA38"/>
      <c r="DTB38"/>
      <c r="DTC38"/>
      <c r="DTD38"/>
      <c r="DTE38"/>
      <c r="DTF38"/>
      <c r="DTG38"/>
      <c r="DTH38"/>
      <c r="DTI38"/>
      <c r="DTJ38"/>
      <c r="DTK38"/>
      <c r="DTL38"/>
      <c r="DTM38"/>
      <c r="DTN38"/>
      <c r="DTO38"/>
      <c r="DTP38"/>
      <c r="DTQ38"/>
      <c r="DTR38"/>
      <c r="DTS38"/>
      <c r="DTT38"/>
      <c r="DTU38"/>
      <c r="DTV38"/>
      <c r="DTW38"/>
      <c r="DTX38"/>
      <c r="DTY38"/>
      <c r="DTZ38"/>
      <c r="DUA38"/>
      <c r="DUB38"/>
      <c r="DUC38"/>
      <c r="DUD38"/>
      <c r="DUE38"/>
      <c r="DUF38"/>
      <c r="DUG38"/>
      <c r="DUH38"/>
      <c r="DUI38"/>
      <c r="DUJ38"/>
      <c r="DUK38"/>
      <c r="DUL38"/>
      <c r="DUM38"/>
      <c r="DUN38"/>
      <c r="DUO38"/>
      <c r="DUP38"/>
      <c r="DUQ38"/>
      <c r="DUR38"/>
      <c r="DUS38"/>
      <c r="DUT38"/>
      <c r="DUU38"/>
      <c r="DUV38"/>
      <c r="DUW38"/>
      <c r="DUX38"/>
      <c r="DUY38"/>
      <c r="DUZ38"/>
      <c r="DVA38"/>
      <c r="DVB38"/>
      <c r="DVC38"/>
      <c r="DVD38"/>
      <c r="DVE38"/>
      <c r="DVF38"/>
      <c r="DVG38"/>
      <c r="DVH38"/>
      <c r="DVI38"/>
      <c r="DVJ38"/>
      <c r="DVK38"/>
      <c r="DVL38"/>
      <c r="DVM38"/>
      <c r="DVN38"/>
      <c r="DVO38"/>
      <c r="DVP38"/>
      <c r="DVQ38"/>
      <c r="DVR38"/>
      <c r="DVS38"/>
      <c r="DVT38"/>
      <c r="DVU38"/>
      <c r="DVV38"/>
      <c r="DVW38"/>
      <c r="DVX38"/>
      <c r="DVY38"/>
      <c r="DVZ38"/>
      <c r="DWA38"/>
      <c r="DWB38"/>
      <c r="DWC38"/>
      <c r="DWD38"/>
      <c r="DWE38"/>
      <c r="DWF38"/>
      <c r="DWG38"/>
      <c r="DWH38"/>
      <c r="DWI38"/>
      <c r="DWJ38"/>
      <c r="DWK38"/>
      <c r="DWL38"/>
      <c r="DWM38"/>
      <c r="DWN38"/>
      <c r="DWO38"/>
      <c r="DWP38"/>
      <c r="DWQ38"/>
      <c r="DWR38"/>
      <c r="DWS38"/>
      <c r="DWT38"/>
      <c r="DWU38"/>
      <c r="DWV38"/>
      <c r="DWW38"/>
      <c r="DWX38"/>
      <c r="DWY38"/>
      <c r="DWZ38"/>
      <c r="DXA38"/>
      <c r="DXB38"/>
      <c r="DXC38"/>
      <c r="DXD38"/>
      <c r="DXE38"/>
      <c r="DXF38"/>
      <c r="DXG38"/>
      <c r="DXH38"/>
      <c r="DXI38"/>
      <c r="DXJ38"/>
      <c r="DXK38"/>
      <c r="DXL38"/>
      <c r="DXM38"/>
      <c r="DXN38"/>
      <c r="DXO38"/>
      <c r="DXP38"/>
      <c r="DXQ38"/>
      <c r="DXR38"/>
      <c r="DXS38"/>
      <c r="DXT38"/>
      <c r="DXU38"/>
      <c r="DXV38"/>
      <c r="DXW38"/>
      <c r="DXX38"/>
      <c r="DXY38"/>
      <c r="DXZ38"/>
      <c r="DYA38"/>
      <c r="DYB38"/>
      <c r="DYC38"/>
      <c r="DYD38"/>
      <c r="DYE38"/>
      <c r="DYF38"/>
      <c r="DYG38"/>
      <c r="DYH38"/>
      <c r="DYI38"/>
      <c r="DYJ38"/>
      <c r="DYK38"/>
      <c r="DYL38"/>
      <c r="DYM38"/>
      <c r="DYN38"/>
      <c r="DYO38"/>
      <c r="DYP38"/>
      <c r="DYQ38"/>
      <c r="DYR38"/>
      <c r="DYS38"/>
      <c r="DYT38"/>
      <c r="DYU38"/>
      <c r="DYV38"/>
      <c r="DYW38"/>
      <c r="DYX38"/>
      <c r="DYY38"/>
      <c r="DYZ38"/>
      <c r="DZA38"/>
      <c r="DZB38"/>
      <c r="DZC38"/>
      <c r="DZD38"/>
      <c r="DZE38"/>
      <c r="DZF38"/>
      <c r="DZG38"/>
      <c r="DZH38"/>
      <c r="DZI38"/>
      <c r="DZJ38"/>
      <c r="DZK38"/>
      <c r="DZL38"/>
      <c r="DZM38"/>
      <c r="DZN38"/>
      <c r="DZO38"/>
      <c r="DZP38"/>
      <c r="DZQ38"/>
      <c r="DZR38"/>
      <c r="DZS38"/>
      <c r="DZT38"/>
      <c r="DZU38"/>
      <c r="DZV38"/>
      <c r="DZW38"/>
      <c r="DZX38"/>
      <c r="DZY38"/>
      <c r="DZZ38"/>
      <c r="EAA38"/>
      <c r="EAB38"/>
      <c r="EAC38"/>
      <c r="EAD38"/>
      <c r="EAE38"/>
      <c r="EAF38"/>
      <c r="EAG38"/>
      <c r="EAH38"/>
      <c r="EAI38"/>
      <c r="EAJ38"/>
      <c r="EAK38"/>
      <c r="EAL38"/>
      <c r="EAM38"/>
      <c r="EAN38"/>
      <c r="EAO38"/>
      <c r="EAP38"/>
      <c r="EAQ38"/>
      <c r="EAR38"/>
      <c r="EAS38"/>
      <c r="EAT38"/>
      <c r="EAU38"/>
      <c r="EAV38"/>
      <c r="EAW38"/>
      <c r="EAX38"/>
      <c r="EAY38"/>
      <c r="EAZ38"/>
      <c r="EBA38"/>
      <c r="EBB38"/>
      <c r="EBC38"/>
      <c r="EBD38"/>
      <c r="EBE38"/>
      <c r="EBF38"/>
      <c r="EBG38"/>
      <c r="EBH38"/>
      <c r="EBI38"/>
      <c r="EBJ38"/>
      <c r="EBK38"/>
      <c r="EBL38"/>
      <c r="EBM38"/>
      <c r="EBN38"/>
      <c r="EBO38"/>
      <c r="EBP38"/>
      <c r="EBQ38"/>
      <c r="EBR38"/>
      <c r="EBS38"/>
      <c r="EBT38"/>
      <c r="EBU38"/>
      <c r="EBV38"/>
      <c r="EBW38"/>
      <c r="EBX38"/>
      <c r="EBY38"/>
      <c r="EBZ38"/>
      <c r="ECA38"/>
      <c r="ECB38"/>
      <c r="ECC38"/>
      <c r="ECD38"/>
      <c r="ECE38"/>
      <c r="ECF38"/>
      <c r="ECG38"/>
      <c r="ECH38"/>
      <c r="ECI38"/>
      <c r="ECJ38"/>
      <c r="ECK38"/>
      <c r="ECL38"/>
      <c r="ECM38"/>
      <c r="ECN38"/>
      <c r="ECO38"/>
      <c r="ECP38"/>
      <c r="ECQ38"/>
      <c r="ECR38"/>
      <c r="ECS38"/>
      <c r="ECT38"/>
      <c r="ECU38"/>
      <c r="ECV38"/>
      <c r="ECW38"/>
      <c r="ECX38"/>
      <c r="ECY38"/>
      <c r="ECZ38"/>
      <c r="EDA38"/>
      <c r="EDB38"/>
      <c r="EDC38"/>
      <c r="EDD38"/>
      <c r="EDE38"/>
      <c r="EDF38"/>
      <c r="EDG38"/>
      <c r="EDH38"/>
      <c r="EDI38"/>
      <c r="EDJ38"/>
      <c r="EDK38"/>
      <c r="EDL38"/>
      <c r="EDM38"/>
      <c r="EDN38"/>
      <c r="EDO38"/>
      <c r="EDP38"/>
      <c r="EDQ38"/>
      <c r="EDR38"/>
      <c r="EDS38"/>
      <c r="EDT38"/>
      <c r="EDU38"/>
      <c r="EDV38"/>
      <c r="EDW38"/>
      <c r="EDX38"/>
      <c r="EDY38"/>
      <c r="EDZ38"/>
      <c r="EEA38"/>
      <c r="EEB38"/>
      <c r="EEC38"/>
      <c r="EED38"/>
      <c r="EEE38"/>
      <c r="EEF38"/>
      <c r="EEG38"/>
      <c r="EEH38"/>
      <c r="EEI38"/>
      <c r="EEJ38"/>
      <c r="EEK38"/>
      <c r="EEL38"/>
      <c r="EEM38"/>
      <c r="EEN38"/>
      <c r="EEO38"/>
      <c r="EEP38"/>
      <c r="EEQ38"/>
      <c r="EER38"/>
      <c r="EES38"/>
      <c r="EET38"/>
      <c r="EEU38"/>
      <c r="EEV38"/>
      <c r="EEW38"/>
      <c r="EEX38"/>
      <c r="EEY38"/>
      <c r="EEZ38"/>
      <c r="EFA38"/>
      <c r="EFB38"/>
      <c r="EFC38"/>
      <c r="EFD38"/>
      <c r="EFE38"/>
      <c r="EFF38"/>
      <c r="EFG38"/>
      <c r="EFH38"/>
      <c r="EFI38"/>
      <c r="EFJ38"/>
      <c r="EFK38"/>
      <c r="EFL38"/>
      <c r="EFM38"/>
      <c r="EFN38"/>
      <c r="EFO38"/>
      <c r="EFP38"/>
      <c r="EFQ38"/>
      <c r="EFR38"/>
      <c r="EFS38"/>
      <c r="EFT38"/>
      <c r="EFU38"/>
      <c r="EFV38"/>
      <c r="EFW38"/>
      <c r="EFX38"/>
      <c r="EFY38"/>
      <c r="EFZ38"/>
      <c r="EGA38"/>
      <c r="EGB38"/>
      <c r="EGC38"/>
      <c r="EGD38"/>
      <c r="EGE38"/>
      <c r="EGF38"/>
      <c r="EGG38"/>
      <c r="EGH38"/>
      <c r="EGI38"/>
      <c r="EGJ38"/>
      <c r="EGK38"/>
      <c r="EGL38"/>
      <c r="EGM38"/>
      <c r="EGN38"/>
      <c r="EGO38"/>
      <c r="EGP38"/>
      <c r="EGQ38"/>
      <c r="EGR38"/>
      <c r="EGS38"/>
      <c r="EGT38"/>
      <c r="EGU38"/>
      <c r="EGV38"/>
      <c r="EGW38"/>
      <c r="EGX38"/>
      <c r="EGY38"/>
      <c r="EGZ38"/>
      <c r="EHA38"/>
      <c r="EHB38"/>
      <c r="EHC38"/>
      <c r="EHD38"/>
      <c r="EHE38"/>
      <c r="EHF38"/>
      <c r="EHG38"/>
      <c r="EHH38"/>
      <c r="EHI38"/>
      <c r="EHJ38"/>
      <c r="EHK38"/>
      <c r="EHL38"/>
      <c r="EHM38"/>
      <c r="EHN38"/>
      <c r="EHO38"/>
      <c r="EHP38"/>
      <c r="EHQ38"/>
      <c r="EHR38"/>
      <c r="EHS38"/>
      <c r="EHT38"/>
      <c r="EHU38"/>
      <c r="EHV38"/>
      <c r="EHW38"/>
      <c r="EHX38"/>
      <c r="EHY38"/>
      <c r="EHZ38"/>
      <c r="EIA38"/>
      <c r="EIB38"/>
      <c r="EIC38"/>
      <c r="EID38"/>
      <c r="EIE38"/>
      <c r="EIF38"/>
      <c r="EIG38"/>
      <c r="EIH38"/>
      <c r="EII38"/>
      <c r="EIJ38"/>
      <c r="EIK38"/>
      <c r="EIL38"/>
      <c r="EIM38"/>
      <c r="EIN38"/>
      <c r="EIO38"/>
      <c r="EIP38"/>
      <c r="EIQ38"/>
      <c r="EIR38"/>
      <c r="EIS38"/>
      <c r="EIT38"/>
      <c r="EIU38"/>
      <c r="EIV38"/>
      <c r="EIW38"/>
      <c r="EIX38"/>
      <c r="EIY38"/>
      <c r="EIZ38"/>
      <c r="EJA38"/>
      <c r="EJB38"/>
      <c r="EJC38"/>
      <c r="EJD38"/>
      <c r="EJE38"/>
      <c r="EJF38"/>
      <c r="EJG38"/>
      <c r="EJH38"/>
      <c r="EJI38"/>
      <c r="EJJ38"/>
      <c r="EJK38"/>
      <c r="EJL38"/>
      <c r="EJM38"/>
      <c r="EJN38"/>
      <c r="EJO38"/>
      <c r="EJP38"/>
      <c r="EJQ38"/>
      <c r="EJR38"/>
      <c r="EJS38"/>
      <c r="EJT38"/>
      <c r="EJU38"/>
      <c r="EJV38"/>
      <c r="EJW38"/>
      <c r="EJX38"/>
      <c r="EJY38"/>
      <c r="EJZ38"/>
      <c r="EKA38"/>
      <c r="EKB38"/>
      <c r="EKC38"/>
      <c r="EKD38"/>
      <c r="EKE38"/>
      <c r="EKF38"/>
      <c r="EKG38"/>
      <c r="EKH38"/>
      <c r="EKI38"/>
      <c r="EKJ38"/>
      <c r="EKK38"/>
      <c r="EKL38"/>
      <c r="EKM38"/>
      <c r="EKN38"/>
      <c r="EKO38"/>
      <c r="EKP38"/>
      <c r="EKQ38"/>
      <c r="EKR38"/>
      <c r="EKS38"/>
      <c r="EKT38"/>
      <c r="EKU38"/>
      <c r="EKV38"/>
      <c r="EKW38"/>
      <c r="EKX38"/>
      <c r="EKY38"/>
      <c r="EKZ38"/>
      <c r="ELA38"/>
      <c r="ELB38"/>
      <c r="ELC38"/>
      <c r="ELD38"/>
      <c r="ELE38"/>
      <c r="ELF38"/>
      <c r="ELG38"/>
      <c r="ELH38"/>
      <c r="ELI38"/>
      <c r="ELJ38"/>
      <c r="ELK38"/>
      <c r="ELL38"/>
      <c r="ELM38"/>
      <c r="ELN38"/>
      <c r="ELO38"/>
      <c r="ELP38"/>
      <c r="ELQ38"/>
      <c r="ELR38"/>
      <c r="ELS38"/>
      <c r="ELT38"/>
      <c r="ELU38"/>
      <c r="ELV38"/>
      <c r="ELW38"/>
      <c r="ELX38"/>
      <c r="ELY38"/>
      <c r="ELZ38"/>
      <c r="EMA38"/>
      <c r="EMB38"/>
      <c r="EMC38"/>
      <c r="EMD38"/>
      <c r="EME38"/>
      <c r="EMF38"/>
      <c r="EMG38"/>
      <c r="EMH38"/>
      <c r="EMI38"/>
      <c r="EMJ38"/>
      <c r="EMK38"/>
      <c r="EML38"/>
      <c r="EMM38"/>
      <c r="EMN38"/>
      <c r="EMO38"/>
      <c r="EMP38"/>
      <c r="EMQ38"/>
      <c r="EMR38"/>
      <c r="EMS38"/>
      <c r="EMT38"/>
      <c r="EMU38"/>
      <c r="EMV38"/>
      <c r="EMW38"/>
      <c r="EMX38"/>
      <c r="EMY38"/>
      <c r="EMZ38"/>
      <c r="ENA38"/>
      <c r="ENB38"/>
      <c r="ENC38"/>
      <c r="END38"/>
      <c r="ENE38"/>
      <c r="ENF38"/>
      <c r="ENG38"/>
      <c r="ENH38"/>
      <c r="ENI38"/>
      <c r="ENJ38"/>
      <c r="ENK38"/>
      <c r="ENL38"/>
      <c r="ENM38"/>
      <c r="ENN38"/>
      <c r="ENO38"/>
      <c r="ENP38"/>
      <c r="ENQ38"/>
      <c r="ENR38"/>
      <c r="ENS38"/>
      <c r="ENT38"/>
      <c r="ENU38"/>
      <c r="ENV38"/>
      <c r="ENW38"/>
      <c r="ENX38"/>
      <c r="ENY38"/>
      <c r="ENZ38"/>
      <c r="EOA38"/>
      <c r="EOB38"/>
      <c r="EOC38"/>
      <c r="EOD38"/>
      <c r="EOE38"/>
      <c r="EOF38"/>
      <c r="EOG38"/>
      <c r="EOH38"/>
      <c r="EOI38"/>
      <c r="EOJ38"/>
      <c r="EOK38"/>
      <c r="EOL38"/>
      <c r="EOM38"/>
      <c r="EON38"/>
      <c r="EOO38"/>
      <c r="EOP38"/>
      <c r="EOQ38"/>
      <c r="EOR38"/>
      <c r="EOS38"/>
      <c r="EOT38"/>
      <c r="EOU38"/>
      <c r="EOV38"/>
      <c r="EOW38"/>
      <c r="EOX38"/>
      <c r="EOY38"/>
      <c r="EOZ38"/>
      <c r="EPA38"/>
      <c r="EPB38"/>
      <c r="EPC38"/>
      <c r="EPD38"/>
      <c r="EPE38"/>
      <c r="EPF38"/>
      <c r="EPG38"/>
      <c r="EPH38"/>
      <c r="EPI38"/>
      <c r="EPJ38"/>
      <c r="EPK38"/>
      <c r="EPL38"/>
      <c r="EPM38"/>
      <c r="EPN38"/>
      <c r="EPO38"/>
      <c r="EPP38"/>
      <c r="EPQ38"/>
      <c r="EPR38"/>
      <c r="EPS38"/>
      <c r="EPT38"/>
      <c r="EPU38"/>
      <c r="EPV38"/>
      <c r="EPW38"/>
      <c r="EPX38"/>
      <c r="EPY38"/>
      <c r="EPZ38"/>
      <c r="EQA38"/>
      <c r="EQB38"/>
      <c r="EQC38"/>
      <c r="EQD38"/>
      <c r="EQE38"/>
      <c r="EQF38"/>
      <c r="EQG38"/>
      <c r="EQH38"/>
      <c r="EQI38"/>
      <c r="EQJ38"/>
      <c r="EQK38"/>
      <c r="EQL38"/>
      <c r="EQM38"/>
      <c r="EQN38"/>
      <c r="EQO38"/>
      <c r="EQP38"/>
      <c r="EQQ38"/>
      <c r="EQR38"/>
      <c r="EQS38"/>
      <c r="EQT38"/>
      <c r="EQU38"/>
      <c r="EQV38"/>
      <c r="EQW38"/>
      <c r="EQX38"/>
      <c r="EQY38"/>
      <c r="EQZ38"/>
      <c r="ERA38"/>
      <c r="ERB38"/>
      <c r="ERC38"/>
      <c r="ERD38"/>
      <c r="ERE38"/>
      <c r="ERF38"/>
      <c r="ERG38"/>
      <c r="ERH38"/>
      <c r="ERI38"/>
      <c r="ERJ38"/>
      <c r="ERK38"/>
      <c r="ERL38"/>
      <c r="ERM38"/>
      <c r="ERN38"/>
      <c r="ERO38"/>
      <c r="ERP38"/>
      <c r="ERQ38"/>
      <c r="ERR38"/>
      <c r="ERS38"/>
      <c r="ERT38"/>
      <c r="ERU38"/>
      <c r="ERV38"/>
      <c r="ERW38"/>
      <c r="ERX38"/>
      <c r="ERY38"/>
      <c r="ERZ38"/>
      <c r="ESA38"/>
      <c r="ESB38"/>
      <c r="ESC38"/>
      <c r="ESD38"/>
      <c r="ESE38"/>
      <c r="ESF38"/>
      <c r="ESG38"/>
      <c r="ESH38"/>
      <c r="ESI38"/>
      <c r="ESJ38"/>
      <c r="ESK38"/>
      <c r="ESL38"/>
      <c r="ESM38"/>
      <c r="ESN38"/>
      <c r="ESO38"/>
      <c r="ESP38"/>
      <c r="ESQ38"/>
      <c r="ESR38"/>
      <c r="ESS38"/>
      <c r="EST38"/>
      <c r="ESU38"/>
      <c r="ESV38"/>
      <c r="ESW38"/>
      <c r="ESX38"/>
      <c r="ESY38"/>
      <c r="ESZ38"/>
      <c r="ETA38"/>
      <c r="ETB38"/>
      <c r="ETC38"/>
      <c r="ETD38"/>
      <c r="ETE38"/>
      <c r="ETF38"/>
      <c r="ETG38"/>
      <c r="ETH38"/>
      <c r="ETI38"/>
      <c r="ETJ38"/>
      <c r="ETK38"/>
      <c r="ETL38"/>
      <c r="ETM38"/>
      <c r="ETN38"/>
      <c r="ETO38"/>
      <c r="ETP38"/>
      <c r="ETQ38"/>
      <c r="ETR38"/>
      <c r="ETS38"/>
      <c r="ETT38"/>
      <c r="ETU38"/>
      <c r="ETV38"/>
      <c r="ETW38"/>
      <c r="ETX38"/>
      <c r="ETY38"/>
      <c r="ETZ38"/>
      <c r="EUA38"/>
      <c r="EUB38"/>
      <c r="EUC38"/>
      <c r="EUD38"/>
      <c r="EUE38"/>
      <c r="EUF38"/>
      <c r="EUG38"/>
      <c r="EUH38"/>
      <c r="EUI38"/>
      <c r="EUJ38"/>
      <c r="EUK38"/>
      <c r="EUL38"/>
      <c r="EUM38"/>
      <c r="EUN38"/>
      <c r="EUO38"/>
      <c r="EUP38"/>
      <c r="EUQ38"/>
      <c r="EUR38"/>
      <c r="EUS38"/>
      <c r="EUT38"/>
      <c r="EUU38"/>
      <c r="EUV38"/>
      <c r="EUW38"/>
      <c r="EUX38"/>
      <c r="EUY38"/>
      <c r="EUZ38"/>
      <c r="EVA38"/>
      <c r="EVB38"/>
      <c r="EVC38"/>
      <c r="EVD38"/>
      <c r="EVE38"/>
      <c r="EVF38"/>
      <c r="EVG38"/>
      <c r="EVH38"/>
      <c r="EVI38"/>
      <c r="EVJ38"/>
      <c r="EVK38"/>
      <c r="EVL38"/>
      <c r="EVM38"/>
      <c r="EVN38"/>
      <c r="EVO38"/>
      <c r="EVP38"/>
      <c r="EVQ38"/>
      <c r="EVR38"/>
      <c r="EVS38"/>
      <c r="EVT38"/>
      <c r="EVU38"/>
      <c r="EVV38"/>
      <c r="EVW38"/>
      <c r="EVX38"/>
      <c r="EVY38"/>
      <c r="EVZ38"/>
      <c r="EWA38"/>
      <c r="EWB38"/>
      <c r="EWC38"/>
      <c r="EWD38"/>
      <c r="EWE38"/>
      <c r="EWF38"/>
      <c r="EWG38"/>
      <c r="EWH38"/>
      <c r="EWI38"/>
      <c r="EWJ38"/>
      <c r="EWK38"/>
      <c r="EWL38"/>
      <c r="EWM38"/>
      <c r="EWN38"/>
      <c r="EWO38"/>
      <c r="EWP38"/>
      <c r="EWQ38"/>
      <c r="EWR38"/>
      <c r="EWS38"/>
      <c r="EWT38"/>
      <c r="EWU38"/>
      <c r="EWV38"/>
      <c r="EWW38"/>
      <c r="EWX38"/>
      <c r="EWY38"/>
      <c r="EWZ38"/>
      <c r="EXA38"/>
      <c r="EXB38"/>
      <c r="EXC38"/>
      <c r="EXD38"/>
      <c r="EXE38"/>
      <c r="EXF38"/>
      <c r="EXG38"/>
      <c r="EXH38"/>
      <c r="EXI38"/>
      <c r="EXJ38"/>
      <c r="EXK38"/>
      <c r="EXL38"/>
      <c r="EXM38"/>
      <c r="EXN38"/>
      <c r="EXO38"/>
      <c r="EXP38"/>
      <c r="EXQ38"/>
      <c r="EXR38"/>
      <c r="EXS38"/>
      <c r="EXT38"/>
      <c r="EXU38"/>
      <c r="EXV38"/>
      <c r="EXW38"/>
      <c r="EXX38"/>
      <c r="EXY38"/>
      <c r="EXZ38"/>
      <c r="EYA38"/>
      <c r="EYB38"/>
      <c r="EYC38"/>
      <c r="EYD38"/>
      <c r="EYE38"/>
      <c r="EYF38"/>
      <c r="EYG38"/>
      <c r="EYH38"/>
      <c r="EYI38"/>
      <c r="EYJ38"/>
      <c r="EYK38"/>
      <c r="EYL38"/>
      <c r="EYM38"/>
      <c r="EYN38"/>
      <c r="EYO38"/>
      <c r="EYP38"/>
      <c r="EYQ38"/>
      <c r="EYR38"/>
      <c r="EYS38"/>
      <c r="EYT38"/>
      <c r="EYU38"/>
      <c r="EYV38"/>
      <c r="EYW38"/>
      <c r="EYX38"/>
      <c r="EYY38"/>
      <c r="EYZ38"/>
      <c r="EZA38"/>
      <c r="EZB38"/>
      <c r="EZC38"/>
      <c r="EZD38"/>
      <c r="EZE38"/>
      <c r="EZF38"/>
      <c r="EZG38"/>
      <c r="EZH38"/>
      <c r="EZI38"/>
      <c r="EZJ38"/>
      <c r="EZK38"/>
      <c r="EZL38"/>
      <c r="EZM38"/>
      <c r="EZN38"/>
      <c r="EZO38"/>
      <c r="EZP38"/>
      <c r="EZQ38"/>
      <c r="EZR38"/>
      <c r="EZS38"/>
      <c r="EZT38"/>
      <c r="EZU38"/>
      <c r="EZV38"/>
      <c r="EZW38"/>
      <c r="EZX38"/>
      <c r="EZY38"/>
      <c r="EZZ38"/>
      <c r="FAA38"/>
      <c r="FAB38"/>
      <c r="FAC38"/>
      <c r="FAD38"/>
      <c r="FAE38"/>
      <c r="FAF38"/>
      <c r="FAG38"/>
      <c r="FAH38"/>
      <c r="FAI38"/>
      <c r="FAJ38"/>
      <c r="FAK38"/>
      <c r="FAL38"/>
      <c r="FAM38"/>
      <c r="FAN38"/>
      <c r="FAO38"/>
      <c r="FAP38"/>
      <c r="FAQ38"/>
      <c r="FAR38"/>
      <c r="FAS38"/>
      <c r="FAT38"/>
      <c r="FAU38"/>
      <c r="FAV38"/>
      <c r="FAW38"/>
      <c r="FAX38"/>
      <c r="FAY38"/>
      <c r="FAZ38"/>
      <c r="FBA38"/>
      <c r="FBB38"/>
      <c r="FBC38"/>
      <c r="FBD38"/>
      <c r="FBE38"/>
      <c r="FBF38"/>
      <c r="FBG38"/>
      <c r="FBH38"/>
      <c r="FBI38"/>
      <c r="FBJ38"/>
      <c r="FBK38"/>
      <c r="FBL38"/>
      <c r="FBM38"/>
      <c r="FBN38"/>
      <c r="FBO38"/>
      <c r="FBP38"/>
      <c r="FBQ38"/>
      <c r="FBR38"/>
      <c r="FBS38"/>
      <c r="FBT38"/>
      <c r="FBU38"/>
      <c r="FBV38"/>
      <c r="FBW38"/>
      <c r="FBX38"/>
      <c r="FBY38"/>
      <c r="FBZ38"/>
      <c r="FCA38"/>
      <c r="FCB38"/>
      <c r="FCC38"/>
      <c r="FCD38"/>
      <c r="FCE38"/>
      <c r="FCF38"/>
      <c r="FCG38"/>
      <c r="FCH38"/>
      <c r="FCI38"/>
      <c r="FCJ38"/>
      <c r="FCK38"/>
      <c r="FCL38"/>
      <c r="FCM38"/>
      <c r="FCN38"/>
      <c r="FCO38"/>
      <c r="FCP38"/>
      <c r="FCQ38"/>
      <c r="FCR38"/>
      <c r="FCS38"/>
      <c r="FCT38"/>
      <c r="FCU38"/>
      <c r="FCV38"/>
      <c r="FCW38"/>
      <c r="FCX38"/>
      <c r="FCY38"/>
      <c r="FCZ38"/>
      <c r="FDA38"/>
      <c r="FDB38"/>
      <c r="FDC38"/>
      <c r="FDD38"/>
      <c r="FDE38"/>
      <c r="FDF38"/>
      <c r="FDG38"/>
      <c r="FDH38"/>
      <c r="FDI38"/>
      <c r="FDJ38"/>
      <c r="FDK38"/>
      <c r="FDL38"/>
      <c r="FDM38"/>
      <c r="FDN38"/>
      <c r="FDO38"/>
      <c r="FDP38"/>
      <c r="FDQ38"/>
      <c r="FDR38"/>
      <c r="FDS38"/>
      <c r="FDT38"/>
      <c r="FDU38"/>
      <c r="FDV38"/>
      <c r="FDW38"/>
      <c r="FDX38"/>
      <c r="FDY38"/>
      <c r="FDZ38"/>
      <c r="FEA38"/>
      <c r="FEB38"/>
      <c r="FEC38"/>
      <c r="FED38"/>
      <c r="FEE38"/>
      <c r="FEF38"/>
      <c r="FEG38"/>
      <c r="FEH38"/>
      <c r="FEI38"/>
      <c r="FEJ38"/>
      <c r="FEK38"/>
      <c r="FEL38"/>
      <c r="FEM38"/>
      <c r="FEN38"/>
      <c r="FEO38"/>
      <c r="FEP38"/>
      <c r="FEQ38"/>
      <c r="FER38"/>
      <c r="FES38"/>
      <c r="FET38"/>
      <c r="FEU38"/>
      <c r="FEV38"/>
      <c r="FEW38"/>
      <c r="FEX38"/>
      <c r="FEY38"/>
      <c r="FEZ38"/>
      <c r="FFA38"/>
      <c r="FFB38"/>
      <c r="FFC38"/>
      <c r="FFD38"/>
      <c r="FFE38"/>
      <c r="FFF38"/>
      <c r="FFG38"/>
      <c r="FFH38"/>
      <c r="FFI38"/>
      <c r="FFJ38"/>
      <c r="FFK38"/>
      <c r="FFL38"/>
      <c r="FFM38"/>
      <c r="FFN38"/>
      <c r="FFO38"/>
      <c r="FFP38"/>
      <c r="FFQ38"/>
      <c r="FFR38"/>
      <c r="FFS38"/>
      <c r="FFT38"/>
      <c r="FFU38"/>
      <c r="FFV38"/>
      <c r="FFW38"/>
      <c r="FFX38"/>
      <c r="FFY38"/>
      <c r="FFZ38"/>
      <c r="FGA38"/>
      <c r="FGB38"/>
      <c r="FGC38"/>
      <c r="FGD38"/>
      <c r="FGE38"/>
      <c r="FGF38"/>
      <c r="FGG38"/>
      <c r="FGH38"/>
      <c r="FGI38"/>
      <c r="FGJ38"/>
      <c r="FGK38"/>
      <c r="FGL38"/>
      <c r="FGM38"/>
      <c r="FGN38"/>
      <c r="FGO38"/>
      <c r="FGP38"/>
      <c r="FGQ38"/>
      <c r="FGR38"/>
      <c r="FGS38"/>
      <c r="FGT38"/>
      <c r="FGU38"/>
      <c r="FGV38"/>
      <c r="FGW38"/>
      <c r="FGX38"/>
      <c r="FGY38"/>
      <c r="FGZ38"/>
      <c r="FHA38"/>
      <c r="FHB38"/>
      <c r="FHC38"/>
      <c r="FHD38"/>
      <c r="FHE38"/>
      <c r="FHF38"/>
      <c r="FHG38"/>
      <c r="FHH38"/>
      <c r="FHI38"/>
      <c r="FHJ38"/>
      <c r="FHK38"/>
      <c r="FHL38"/>
      <c r="FHM38"/>
      <c r="FHN38"/>
      <c r="FHO38"/>
      <c r="FHP38"/>
      <c r="FHQ38"/>
      <c r="FHR38"/>
      <c r="FHS38"/>
      <c r="FHT38"/>
      <c r="FHU38"/>
      <c r="FHV38"/>
      <c r="FHW38"/>
      <c r="FHX38"/>
      <c r="FHY38"/>
      <c r="FHZ38"/>
      <c r="FIA38"/>
      <c r="FIB38"/>
      <c r="FIC38"/>
      <c r="FID38"/>
      <c r="FIE38"/>
      <c r="FIF38"/>
      <c r="FIG38"/>
      <c r="FIH38"/>
      <c r="FII38"/>
      <c r="FIJ38"/>
      <c r="FIK38"/>
      <c r="FIL38"/>
      <c r="FIM38"/>
      <c r="FIN38"/>
      <c r="FIO38"/>
      <c r="FIP38"/>
      <c r="FIQ38"/>
      <c r="FIR38"/>
      <c r="FIS38"/>
      <c r="FIT38"/>
      <c r="FIU38"/>
      <c r="FIV38"/>
      <c r="FIW38"/>
      <c r="FIX38"/>
      <c r="FIY38"/>
      <c r="FIZ38"/>
      <c r="FJA38"/>
      <c r="FJB38"/>
      <c r="FJC38"/>
      <c r="FJD38"/>
      <c r="FJE38"/>
      <c r="FJF38"/>
      <c r="FJG38"/>
      <c r="FJH38"/>
      <c r="FJI38"/>
      <c r="FJJ38"/>
      <c r="FJK38"/>
      <c r="FJL38"/>
      <c r="FJM38"/>
      <c r="FJN38"/>
      <c r="FJO38"/>
      <c r="FJP38"/>
      <c r="FJQ38"/>
      <c r="FJR38"/>
      <c r="FJS38"/>
      <c r="FJT38"/>
      <c r="FJU38"/>
      <c r="FJV38"/>
      <c r="FJW38"/>
      <c r="FJX38"/>
      <c r="FJY38"/>
      <c r="FJZ38"/>
      <c r="FKA38"/>
      <c r="FKB38"/>
      <c r="FKC38"/>
      <c r="FKD38"/>
      <c r="FKE38"/>
      <c r="FKF38"/>
      <c r="FKG38"/>
      <c r="FKH38"/>
      <c r="FKI38"/>
      <c r="FKJ38"/>
      <c r="FKK38"/>
      <c r="FKL38"/>
      <c r="FKM38"/>
      <c r="FKN38"/>
      <c r="FKO38"/>
      <c r="FKP38"/>
      <c r="FKQ38"/>
      <c r="FKR38"/>
      <c r="FKS38"/>
      <c r="FKT38"/>
      <c r="FKU38"/>
      <c r="FKV38"/>
      <c r="FKW38"/>
      <c r="FKX38"/>
      <c r="FKY38"/>
      <c r="FKZ38"/>
      <c r="FLA38"/>
      <c r="FLB38"/>
      <c r="FLC38"/>
      <c r="FLD38"/>
      <c r="FLE38"/>
      <c r="FLF38"/>
      <c r="FLG38"/>
      <c r="FLH38"/>
      <c r="FLI38"/>
      <c r="FLJ38"/>
      <c r="FLK38"/>
      <c r="FLL38"/>
      <c r="FLM38"/>
      <c r="FLN38"/>
      <c r="FLO38"/>
      <c r="FLP38"/>
      <c r="FLQ38"/>
      <c r="FLR38"/>
      <c r="FLS38"/>
      <c r="FLT38"/>
      <c r="FLU38"/>
      <c r="FLV38"/>
      <c r="FLW38"/>
      <c r="FLX38"/>
      <c r="FLY38"/>
      <c r="FLZ38"/>
      <c r="FMA38"/>
      <c r="FMB38"/>
      <c r="FMC38"/>
      <c r="FMD38"/>
      <c r="FME38"/>
      <c r="FMF38"/>
      <c r="FMG38"/>
      <c r="FMH38"/>
      <c r="FMI38"/>
      <c r="FMJ38"/>
      <c r="FMK38"/>
      <c r="FML38"/>
      <c r="FMM38"/>
      <c r="FMN38"/>
      <c r="FMO38"/>
      <c r="FMP38"/>
      <c r="FMQ38"/>
      <c r="FMR38"/>
      <c r="FMS38"/>
      <c r="FMT38"/>
      <c r="FMU38"/>
      <c r="FMV38"/>
      <c r="FMW38"/>
      <c r="FMX38"/>
      <c r="FMY38"/>
      <c r="FMZ38"/>
      <c r="FNA38"/>
      <c r="FNB38"/>
      <c r="FNC38"/>
      <c r="FND38"/>
      <c r="FNE38"/>
      <c r="FNF38"/>
      <c r="FNG38"/>
      <c r="FNH38"/>
      <c r="FNI38"/>
      <c r="FNJ38"/>
      <c r="FNK38"/>
      <c r="FNL38"/>
      <c r="FNM38"/>
      <c r="FNN38"/>
      <c r="FNO38"/>
      <c r="FNP38"/>
      <c r="FNQ38"/>
      <c r="FNR38"/>
      <c r="FNS38"/>
      <c r="FNT38"/>
      <c r="FNU38"/>
      <c r="FNV38"/>
      <c r="FNW38"/>
      <c r="FNX38"/>
      <c r="FNY38"/>
      <c r="FNZ38"/>
      <c r="FOA38"/>
      <c r="FOB38"/>
      <c r="FOC38"/>
      <c r="FOD38"/>
      <c r="FOE38"/>
      <c r="FOF38"/>
      <c r="FOG38"/>
      <c r="FOH38"/>
      <c r="FOI38"/>
      <c r="FOJ38"/>
      <c r="FOK38"/>
      <c r="FOL38"/>
      <c r="FOM38"/>
      <c r="FON38"/>
      <c r="FOO38"/>
      <c r="FOP38"/>
      <c r="FOQ38"/>
      <c r="FOR38"/>
      <c r="FOS38"/>
      <c r="FOT38"/>
      <c r="FOU38"/>
      <c r="FOV38"/>
      <c r="FOW38"/>
      <c r="FOX38"/>
      <c r="FOY38"/>
      <c r="FOZ38"/>
      <c r="FPA38"/>
      <c r="FPB38"/>
      <c r="FPC38"/>
      <c r="FPD38"/>
      <c r="FPE38"/>
      <c r="FPF38"/>
      <c r="FPG38"/>
      <c r="FPH38"/>
      <c r="FPI38"/>
      <c r="FPJ38"/>
      <c r="FPK38"/>
      <c r="FPL38"/>
      <c r="FPM38"/>
      <c r="FPN38"/>
      <c r="FPO38"/>
      <c r="FPP38"/>
      <c r="FPQ38"/>
      <c r="FPR38"/>
      <c r="FPS38"/>
      <c r="FPT38"/>
      <c r="FPU38"/>
      <c r="FPV38"/>
      <c r="FPW38"/>
      <c r="FPX38"/>
      <c r="FPY38"/>
      <c r="FPZ38"/>
      <c r="FQA38"/>
      <c r="FQB38"/>
      <c r="FQC38"/>
      <c r="FQD38"/>
      <c r="FQE38"/>
      <c r="FQF38"/>
      <c r="FQG38"/>
      <c r="FQH38"/>
      <c r="FQI38"/>
      <c r="FQJ38"/>
      <c r="FQK38"/>
      <c r="FQL38"/>
      <c r="FQM38"/>
      <c r="FQN38"/>
      <c r="FQO38"/>
      <c r="FQP38"/>
      <c r="FQQ38"/>
      <c r="FQR38"/>
      <c r="FQS38"/>
      <c r="FQT38"/>
      <c r="FQU38"/>
      <c r="FQV38"/>
      <c r="FQW38"/>
      <c r="FQX38"/>
      <c r="FQY38"/>
      <c r="FQZ38"/>
      <c r="FRA38"/>
      <c r="FRB38"/>
      <c r="FRC38"/>
      <c r="FRD38"/>
      <c r="FRE38"/>
      <c r="FRF38"/>
      <c r="FRG38"/>
      <c r="FRH38"/>
      <c r="FRI38"/>
      <c r="FRJ38"/>
      <c r="FRK38"/>
      <c r="FRL38"/>
      <c r="FRM38"/>
      <c r="FRN38"/>
      <c r="FRO38"/>
      <c r="FRP38"/>
      <c r="FRQ38"/>
      <c r="FRR38"/>
      <c r="FRS38"/>
      <c r="FRT38"/>
      <c r="FRU38"/>
      <c r="FRV38"/>
      <c r="FRW38"/>
      <c r="FRX38"/>
      <c r="FRY38"/>
      <c r="FRZ38"/>
      <c r="FSA38"/>
      <c r="FSB38"/>
      <c r="FSC38"/>
      <c r="FSD38"/>
      <c r="FSE38"/>
      <c r="FSF38"/>
      <c r="FSG38"/>
      <c r="FSH38"/>
      <c r="FSI38"/>
      <c r="FSJ38"/>
      <c r="FSK38"/>
      <c r="FSL38"/>
      <c r="FSM38"/>
      <c r="FSN38"/>
      <c r="FSO38"/>
      <c r="FSP38"/>
      <c r="FSQ38"/>
      <c r="FSR38"/>
      <c r="FSS38"/>
      <c r="FST38"/>
      <c r="FSU38"/>
      <c r="FSV38"/>
      <c r="FSW38"/>
      <c r="FSX38"/>
      <c r="FSY38"/>
      <c r="FSZ38"/>
      <c r="FTA38"/>
      <c r="FTB38"/>
      <c r="FTC38"/>
      <c r="FTD38"/>
      <c r="FTE38"/>
      <c r="FTF38"/>
      <c r="FTG38"/>
      <c r="FTH38"/>
      <c r="FTI38"/>
      <c r="FTJ38"/>
      <c r="FTK38"/>
      <c r="FTL38"/>
      <c r="FTM38"/>
      <c r="FTN38"/>
      <c r="FTO38"/>
      <c r="FTP38"/>
      <c r="FTQ38"/>
      <c r="FTR38"/>
      <c r="FTS38"/>
      <c r="FTT38"/>
      <c r="FTU38"/>
      <c r="FTV38"/>
      <c r="FTW38"/>
      <c r="FTX38"/>
      <c r="FTY38"/>
      <c r="FTZ38"/>
      <c r="FUA38"/>
      <c r="FUB38"/>
      <c r="FUC38"/>
      <c r="FUD38"/>
      <c r="FUE38"/>
      <c r="FUF38"/>
      <c r="FUG38"/>
      <c r="FUH38"/>
      <c r="FUI38"/>
      <c r="FUJ38"/>
      <c r="FUK38"/>
      <c r="FUL38"/>
      <c r="FUM38"/>
      <c r="FUN38"/>
      <c r="FUO38"/>
      <c r="FUP38"/>
      <c r="FUQ38"/>
      <c r="FUR38"/>
      <c r="FUS38"/>
      <c r="FUT38"/>
      <c r="FUU38"/>
      <c r="FUV38"/>
      <c r="FUW38"/>
      <c r="FUX38"/>
      <c r="FUY38"/>
      <c r="FUZ38"/>
      <c r="FVA38"/>
      <c r="FVB38"/>
      <c r="FVC38"/>
      <c r="FVD38"/>
      <c r="FVE38"/>
      <c r="FVF38"/>
      <c r="FVG38"/>
      <c r="FVH38"/>
      <c r="FVI38"/>
      <c r="FVJ38"/>
      <c r="FVK38"/>
      <c r="FVL38"/>
      <c r="FVM38"/>
      <c r="FVN38"/>
      <c r="FVO38"/>
      <c r="FVP38"/>
      <c r="FVQ38"/>
      <c r="FVR38"/>
      <c r="FVS38"/>
      <c r="FVT38"/>
      <c r="FVU38"/>
      <c r="FVV38"/>
      <c r="FVW38"/>
      <c r="FVX38"/>
      <c r="FVY38"/>
      <c r="FVZ38"/>
      <c r="FWA38"/>
      <c r="FWB38"/>
      <c r="FWC38"/>
      <c r="FWD38"/>
      <c r="FWE38"/>
      <c r="FWF38"/>
      <c r="FWG38"/>
      <c r="FWH38"/>
      <c r="FWI38"/>
      <c r="FWJ38"/>
      <c r="FWK38"/>
      <c r="FWL38"/>
      <c r="FWM38"/>
      <c r="FWN38"/>
      <c r="FWO38"/>
      <c r="FWP38"/>
      <c r="FWQ38"/>
      <c r="FWR38"/>
      <c r="FWS38"/>
      <c r="FWT38"/>
      <c r="FWU38"/>
      <c r="FWV38"/>
      <c r="FWW38"/>
      <c r="FWX38"/>
      <c r="FWY38"/>
      <c r="FWZ38"/>
      <c r="FXA38"/>
      <c r="FXB38"/>
      <c r="FXC38"/>
      <c r="FXD38"/>
      <c r="FXE38"/>
      <c r="FXF38"/>
      <c r="FXG38"/>
      <c r="FXH38"/>
      <c r="FXI38"/>
      <c r="FXJ38"/>
      <c r="FXK38"/>
      <c r="FXL38"/>
      <c r="FXM38"/>
      <c r="FXN38"/>
      <c r="FXO38"/>
      <c r="FXP38"/>
      <c r="FXQ38"/>
      <c r="FXR38"/>
      <c r="FXS38"/>
      <c r="FXT38"/>
      <c r="FXU38"/>
      <c r="FXV38"/>
      <c r="FXW38"/>
      <c r="FXX38"/>
      <c r="FXY38"/>
      <c r="FXZ38"/>
      <c r="FYA38"/>
      <c r="FYB38"/>
      <c r="FYC38"/>
      <c r="FYD38"/>
      <c r="FYE38"/>
      <c r="FYF38"/>
      <c r="FYG38"/>
      <c r="FYH38"/>
      <c r="FYI38"/>
      <c r="FYJ38"/>
      <c r="FYK38"/>
      <c r="FYL38"/>
      <c r="FYM38"/>
      <c r="FYN38"/>
      <c r="FYO38"/>
      <c r="FYP38"/>
      <c r="FYQ38"/>
      <c r="FYR38"/>
      <c r="FYS38"/>
      <c r="FYT38"/>
      <c r="FYU38"/>
      <c r="FYV38"/>
      <c r="FYW38"/>
      <c r="FYX38"/>
      <c r="FYY38"/>
      <c r="FYZ38"/>
      <c r="FZA38"/>
      <c r="FZB38"/>
      <c r="FZC38"/>
      <c r="FZD38"/>
      <c r="FZE38"/>
      <c r="FZF38"/>
      <c r="FZG38"/>
      <c r="FZH38"/>
      <c r="FZI38"/>
      <c r="FZJ38"/>
      <c r="FZK38"/>
      <c r="FZL38"/>
      <c r="FZM38"/>
      <c r="FZN38"/>
      <c r="FZO38"/>
      <c r="FZP38"/>
      <c r="FZQ38"/>
      <c r="FZR38"/>
      <c r="FZS38"/>
      <c r="FZT38"/>
      <c r="FZU38"/>
      <c r="FZV38"/>
      <c r="FZW38"/>
      <c r="FZX38"/>
      <c r="FZY38"/>
      <c r="FZZ38"/>
      <c r="GAA38"/>
      <c r="GAB38"/>
      <c r="GAC38"/>
      <c r="GAD38"/>
      <c r="GAE38"/>
      <c r="GAF38"/>
      <c r="GAG38"/>
      <c r="GAH38"/>
      <c r="GAI38"/>
      <c r="GAJ38"/>
      <c r="GAK38"/>
      <c r="GAL38"/>
      <c r="GAM38"/>
      <c r="GAN38"/>
      <c r="GAO38"/>
      <c r="GAP38"/>
      <c r="GAQ38"/>
      <c r="GAR38"/>
      <c r="GAS38"/>
      <c r="GAT38"/>
      <c r="GAU38"/>
      <c r="GAV38"/>
      <c r="GAW38"/>
      <c r="GAX38"/>
      <c r="GAY38"/>
      <c r="GAZ38"/>
      <c r="GBA38"/>
      <c r="GBB38"/>
      <c r="GBC38"/>
      <c r="GBD38"/>
      <c r="GBE38"/>
      <c r="GBF38"/>
      <c r="GBG38"/>
      <c r="GBH38"/>
      <c r="GBI38"/>
      <c r="GBJ38"/>
      <c r="GBK38"/>
      <c r="GBL38"/>
      <c r="GBM38"/>
      <c r="GBN38"/>
      <c r="GBO38"/>
      <c r="GBP38"/>
      <c r="GBQ38"/>
      <c r="GBR38"/>
      <c r="GBS38"/>
      <c r="GBT38"/>
      <c r="GBU38"/>
      <c r="GBV38"/>
      <c r="GBW38"/>
      <c r="GBX38"/>
      <c r="GBY38"/>
      <c r="GBZ38"/>
      <c r="GCA38"/>
      <c r="GCB38"/>
      <c r="GCC38"/>
      <c r="GCD38"/>
      <c r="GCE38"/>
      <c r="GCF38"/>
      <c r="GCG38"/>
      <c r="GCH38"/>
      <c r="GCI38"/>
      <c r="GCJ38"/>
      <c r="GCK38"/>
      <c r="GCL38"/>
      <c r="GCM38"/>
      <c r="GCN38"/>
      <c r="GCO38"/>
      <c r="GCP38"/>
      <c r="GCQ38"/>
      <c r="GCR38"/>
      <c r="GCS38"/>
      <c r="GCT38"/>
      <c r="GCU38"/>
      <c r="GCV38"/>
      <c r="GCW38"/>
      <c r="GCX38"/>
      <c r="GCY38"/>
      <c r="GCZ38"/>
      <c r="GDA38"/>
      <c r="GDB38"/>
      <c r="GDC38"/>
      <c r="GDD38"/>
      <c r="GDE38"/>
      <c r="GDF38"/>
      <c r="GDG38"/>
      <c r="GDH38"/>
      <c r="GDI38"/>
      <c r="GDJ38"/>
      <c r="GDK38"/>
      <c r="GDL38"/>
      <c r="GDM38"/>
      <c r="GDN38"/>
      <c r="GDO38"/>
      <c r="GDP38"/>
      <c r="GDQ38"/>
      <c r="GDR38"/>
      <c r="GDS38"/>
      <c r="GDT38"/>
      <c r="GDU38"/>
      <c r="GDV38"/>
      <c r="GDW38"/>
      <c r="GDX38"/>
      <c r="GDY38"/>
      <c r="GDZ38"/>
      <c r="GEA38"/>
      <c r="GEB38"/>
      <c r="GEC38"/>
      <c r="GED38"/>
      <c r="GEE38"/>
      <c r="GEF38"/>
      <c r="GEG38"/>
      <c r="GEH38"/>
      <c r="GEI38"/>
      <c r="GEJ38"/>
      <c r="GEK38"/>
      <c r="GEL38"/>
      <c r="GEM38"/>
      <c r="GEN38"/>
      <c r="GEO38"/>
      <c r="GEP38"/>
      <c r="GEQ38"/>
      <c r="GER38"/>
      <c r="GES38"/>
      <c r="GET38"/>
      <c r="GEU38"/>
      <c r="GEV38"/>
      <c r="GEW38"/>
      <c r="GEX38"/>
      <c r="GEY38"/>
      <c r="GEZ38"/>
      <c r="GFA38"/>
      <c r="GFB38"/>
      <c r="GFC38"/>
      <c r="GFD38"/>
      <c r="GFE38"/>
      <c r="GFF38"/>
      <c r="GFG38"/>
      <c r="GFH38"/>
      <c r="GFI38"/>
      <c r="GFJ38"/>
      <c r="GFK38"/>
      <c r="GFL38"/>
      <c r="GFM38"/>
      <c r="GFN38"/>
      <c r="GFO38"/>
      <c r="GFP38"/>
      <c r="GFQ38"/>
      <c r="GFR38"/>
      <c r="GFS38"/>
      <c r="GFT38"/>
      <c r="GFU38"/>
      <c r="GFV38"/>
      <c r="GFW38"/>
      <c r="GFX38"/>
      <c r="GFY38"/>
      <c r="GFZ38"/>
      <c r="GGA38"/>
      <c r="GGB38"/>
      <c r="GGC38"/>
      <c r="GGD38"/>
      <c r="GGE38"/>
      <c r="GGF38"/>
      <c r="GGG38"/>
      <c r="GGH38"/>
      <c r="GGI38"/>
      <c r="GGJ38"/>
      <c r="GGK38"/>
      <c r="GGL38"/>
      <c r="GGM38"/>
      <c r="GGN38"/>
      <c r="GGO38"/>
      <c r="GGP38"/>
      <c r="GGQ38"/>
      <c r="GGR38"/>
      <c r="GGS38"/>
      <c r="GGT38"/>
      <c r="GGU38"/>
      <c r="GGV38"/>
      <c r="GGW38"/>
      <c r="GGX38"/>
      <c r="GGY38"/>
      <c r="GGZ38"/>
      <c r="GHA38"/>
      <c r="GHB38"/>
      <c r="GHC38"/>
      <c r="GHD38"/>
      <c r="GHE38"/>
      <c r="GHF38"/>
      <c r="GHG38"/>
      <c r="GHH38"/>
      <c r="GHI38"/>
      <c r="GHJ38"/>
      <c r="GHK38"/>
      <c r="GHL38"/>
      <c r="GHM38"/>
      <c r="GHN38"/>
      <c r="GHO38"/>
      <c r="GHP38"/>
      <c r="GHQ38"/>
      <c r="GHR38"/>
      <c r="GHS38"/>
      <c r="GHT38"/>
      <c r="GHU38"/>
      <c r="GHV38"/>
      <c r="GHW38"/>
      <c r="GHX38"/>
      <c r="GHY38"/>
      <c r="GHZ38"/>
      <c r="GIA38"/>
      <c r="GIB38"/>
      <c r="GIC38"/>
      <c r="GID38"/>
      <c r="GIE38"/>
      <c r="GIF38"/>
      <c r="GIG38"/>
      <c r="GIH38"/>
      <c r="GII38"/>
      <c r="GIJ38"/>
      <c r="GIK38"/>
      <c r="GIL38"/>
      <c r="GIM38"/>
      <c r="GIN38"/>
      <c r="GIO38"/>
      <c r="GIP38"/>
      <c r="GIQ38"/>
      <c r="GIR38"/>
      <c r="GIS38"/>
      <c r="GIT38"/>
      <c r="GIU38"/>
      <c r="GIV38"/>
      <c r="GIW38"/>
      <c r="GIX38"/>
      <c r="GIY38"/>
      <c r="GIZ38"/>
      <c r="GJA38"/>
      <c r="GJB38"/>
      <c r="GJC38"/>
      <c r="GJD38"/>
      <c r="GJE38"/>
      <c r="GJF38"/>
      <c r="GJG38"/>
      <c r="GJH38"/>
      <c r="GJI38"/>
      <c r="GJJ38"/>
      <c r="GJK38"/>
      <c r="GJL38"/>
      <c r="GJM38"/>
      <c r="GJN38"/>
      <c r="GJO38"/>
      <c r="GJP38"/>
      <c r="GJQ38"/>
      <c r="GJR38"/>
      <c r="GJS38"/>
      <c r="GJT38"/>
      <c r="GJU38"/>
      <c r="GJV38"/>
      <c r="GJW38"/>
      <c r="GJX38"/>
      <c r="GJY38"/>
      <c r="GJZ38"/>
      <c r="GKA38"/>
      <c r="GKB38"/>
      <c r="GKC38"/>
      <c r="GKD38"/>
      <c r="GKE38"/>
      <c r="GKF38"/>
      <c r="GKG38"/>
      <c r="GKH38"/>
      <c r="GKI38"/>
      <c r="GKJ38"/>
      <c r="GKK38"/>
      <c r="GKL38"/>
      <c r="GKM38"/>
      <c r="GKN38"/>
      <c r="GKO38"/>
      <c r="GKP38"/>
      <c r="GKQ38"/>
      <c r="GKR38"/>
      <c r="GKS38"/>
      <c r="GKT38"/>
      <c r="GKU38"/>
      <c r="GKV38"/>
      <c r="GKW38"/>
      <c r="GKX38"/>
      <c r="GKY38"/>
      <c r="GKZ38"/>
      <c r="GLA38"/>
      <c r="GLB38"/>
      <c r="GLC38"/>
      <c r="GLD38"/>
      <c r="GLE38"/>
      <c r="GLF38"/>
      <c r="GLG38"/>
      <c r="GLH38"/>
      <c r="GLI38"/>
      <c r="GLJ38"/>
      <c r="GLK38"/>
      <c r="GLL38"/>
      <c r="GLM38"/>
      <c r="GLN38"/>
      <c r="GLO38"/>
      <c r="GLP38"/>
      <c r="GLQ38"/>
      <c r="GLR38"/>
      <c r="GLS38"/>
      <c r="GLT38"/>
      <c r="GLU38"/>
      <c r="GLV38"/>
      <c r="GLW38"/>
      <c r="GLX38"/>
      <c r="GLY38"/>
      <c r="GLZ38"/>
      <c r="GMA38"/>
      <c r="GMB38"/>
      <c r="GMC38"/>
      <c r="GMD38"/>
      <c r="GME38"/>
      <c r="GMF38"/>
      <c r="GMG38"/>
      <c r="GMH38"/>
      <c r="GMI38"/>
      <c r="GMJ38"/>
      <c r="GMK38"/>
      <c r="GML38"/>
      <c r="GMM38"/>
      <c r="GMN38"/>
      <c r="GMO38"/>
      <c r="GMP38"/>
      <c r="GMQ38"/>
      <c r="GMR38"/>
      <c r="GMS38"/>
      <c r="GMT38"/>
      <c r="GMU38"/>
      <c r="GMV38"/>
      <c r="GMW38"/>
      <c r="GMX38"/>
      <c r="GMY38"/>
      <c r="GMZ38"/>
      <c r="GNA38"/>
      <c r="GNB38"/>
      <c r="GNC38"/>
      <c r="GND38"/>
      <c r="GNE38"/>
      <c r="GNF38"/>
      <c r="GNG38"/>
      <c r="GNH38"/>
      <c r="GNI38"/>
      <c r="GNJ38"/>
      <c r="GNK38"/>
      <c r="GNL38"/>
      <c r="GNM38"/>
      <c r="GNN38"/>
      <c r="GNO38"/>
      <c r="GNP38"/>
      <c r="GNQ38"/>
      <c r="GNR38"/>
      <c r="GNS38"/>
      <c r="GNT38"/>
      <c r="GNU38"/>
      <c r="GNV38"/>
      <c r="GNW38"/>
      <c r="GNX38"/>
      <c r="GNY38"/>
      <c r="GNZ38"/>
      <c r="GOA38"/>
      <c r="GOB38"/>
      <c r="GOC38"/>
      <c r="GOD38"/>
      <c r="GOE38"/>
      <c r="GOF38"/>
      <c r="GOG38"/>
      <c r="GOH38"/>
      <c r="GOI38"/>
      <c r="GOJ38"/>
      <c r="GOK38"/>
      <c r="GOL38"/>
      <c r="GOM38"/>
      <c r="GON38"/>
      <c r="GOO38"/>
      <c r="GOP38"/>
      <c r="GOQ38"/>
      <c r="GOR38"/>
      <c r="GOS38"/>
      <c r="GOT38"/>
      <c r="GOU38"/>
      <c r="GOV38"/>
      <c r="GOW38"/>
      <c r="GOX38"/>
      <c r="GOY38"/>
      <c r="GOZ38"/>
      <c r="GPA38"/>
      <c r="GPB38"/>
      <c r="GPC38"/>
      <c r="GPD38"/>
      <c r="GPE38"/>
      <c r="GPF38"/>
      <c r="GPG38"/>
      <c r="GPH38"/>
      <c r="GPI38"/>
      <c r="GPJ38"/>
      <c r="GPK38"/>
      <c r="GPL38"/>
      <c r="GPM38"/>
      <c r="GPN38"/>
      <c r="GPO38"/>
      <c r="GPP38"/>
      <c r="GPQ38"/>
      <c r="GPR38"/>
      <c r="GPS38"/>
      <c r="GPT38"/>
      <c r="GPU38"/>
      <c r="GPV38"/>
      <c r="GPW38"/>
      <c r="GPX38"/>
      <c r="GPY38"/>
      <c r="GPZ38"/>
      <c r="GQA38"/>
      <c r="GQB38"/>
      <c r="GQC38"/>
      <c r="GQD38"/>
      <c r="GQE38"/>
      <c r="GQF38"/>
      <c r="GQG38"/>
      <c r="GQH38"/>
      <c r="GQI38"/>
      <c r="GQJ38"/>
      <c r="GQK38"/>
      <c r="GQL38"/>
      <c r="GQM38"/>
      <c r="GQN38"/>
      <c r="GQO38"/>
      <c r="GQP38"/>
      <c r="GQQ38"/>
      <c r="GQR38"/>
      <c r="GQS38"/>
      <c r="GQT38"/>
      <c r="GQU38"/>
      <c r="GQV38"/>
      <c r="GQW38"/>
      <c r="GQX38"/>
      <c r="GQY38"/>
      <c r="GQZ38"/>
      <c r="GRA38"/>
      <c r="GRB38"/>
      <c r="GRC38"/>
      <c r="GRD38"/>
      <c r="GRE38"/>
      <c r="GRF38"/>
      <c r="GRG38"/>
      <c r="GRH38"/>
      <c r="GRI38"/>
      <c r="GRJ38"/>
      <c r="GRK38"/>
      <c r="GRL38"/>
      <c r="GRM38"/>
      <c r="GRN38"/>
      <c r="GRO38"/>
      <c r="GRP38"/>
      <c r="GRQ38"/>
      <c r="GRR38"/>
      <c r="GRS38"/>
      <c r="GRT38"/>
      <c r="GRU38"/>
      <c r="GRV38"/>
      <c r="GRW38"/>
      <c r="GRX38"/>
      <c r="GRY38"/>
      <c r="GRZ38"/>
      <c r="GSA38"/>
      <c r="GSB38"/>
      <c r="GSC38"/>
      <c r="GSD38"/>
      <c r="GSE38"/>
      <c r="GSF38"/>
      <c r="GSG38"/>
      <c r="GSH38"/>
      <c r="GSI38"/>
      <c r="GSJ38"/>
      <c r="GSK38"/>
      <c r="GSL38"/>
      <c r="GSM38"/>
      <c r="GSN38"/>
      <c r="GSO38"/>
      <c r="GSP38"/>
      <c r="GSQ38"/>
      <c r="GSR38"/>
      <c r="GSS38"/>
      <c r="GST38"/>
      <c r="GSU38"/>
      <c r="GSV38"/>
      <c r="GSW38"/>
      <c r="GSX38"/>
      <c r="GSY38"/>
      <c r="GSZ38"/>
      <c r="GTA38"/>
      <c r="GTB38"/>
      <c r="GTC38"/>
      <c r="GTD38"/>
      <c r="GTE38"/>
      <c r="GTF38"/>
      <c r="GTG38"/>
      <c r="GTH38"/>
      <c r="GTI38"/>
      <c r="GTJ38"/>
      <c r="GTK38"/>
      <c r="GTL38"/>
      <c r="GTM38"/>
      <c r="GTN38"/>
      <c r="GTO38"/>
      <c r="GTP38"/>
      <c r="GTQ38"/>
      <c r="GTR38"/>
      <c r="GTS38"/>
      <c r="GTT38"/>
      <c r="GTU38"/>
      <c r="GTV38"/>
      <c r="GTW38"/>
      <c r="GTX38"/>
      <c r="GTY38"/>
      <c r="GTZ38"/>
      <c r="GUA38"/>
      <c r="GUB38"/>
      <c r="GUC38"/>
      <c r="GUD38"/>
      <c r="GUE38"/>
      <c r="GUF38"/>
      <c r="GUG38"/>
      <c r="GUH38"/>
      <c r="GUI38"/>
      <c r="GUJ38"/>
      <c r="GUK38"/>
      <c r="GUL38"/>
      <c r="GUM38"/>
      <c r="GUN38"/>
      <c r="GUO38"/>
      <c r="GUP38"/>
      <c r="GUQ38"/>
      <c r="GUR38"/>
      <c r="GUS38"/>
      <c r="GUT38"/>
      <c r="GUU38"/>
      <c r="GUV38"/>
      <c r="GUW38"/>
      <c r="GUX38"/>
      <c r="GUY38"/>
      <c r="GUZ38"/>
      <c r="GVA38"/>
      <c r="GVB38"/>
      <c r="GVC38"/>
      <c r="GVD38"/>
      <c r="GVE38"/>
      <c r="GVF38"/>
      <c r="GVG38"/>
      <c r="GVH38"/>
      <c r="GVI38"/>
      <c r="GVJ38"/>
      <c r="GVK38"/>
      <c r="GVL38"/>
      <c r="GVM38"/>
      <c r="GVN38"/>
      <c r="GVO38"/>
      <c r="GVP38"/>
      <c r="GVQ38"/>
      <c r="GVR38"/>
      <c r="GVS38"/>
      <c r="GVT38"/>
      <c r="GVU38"/>
      <c r="GVV38"/>
      <c r="GVW38"/>
      <c r="GVX38"/>
      <c r="GVY38"/>
      <c r="GVZ38"/>
      <c r="GWA38"/>
      <c r="GWB38"/>
      <c r="GWC38"/>
      <c r="GWD38"/>
      <c r="GWE38"/>
      <c r="GWF38"/>
      <c r="GWG38"/>
      <c r="GWH38"/>
      <c r="GWI38"/>
      <c r="GWJ38"/>
      <c r="GWK38"/>
      <c r="GWL38"/>
      <c r="GWM38"/>
      <c r="GWN38"/>
      <c r="GWO38"/>
      <c r="GWP38"/>
      <c r="GWQ38"/>
      <c r="GWR38"/>
      <c r="GWS38"/>
      <c r="GWT38"/>
      <c r="GWU38"/>
      <c r="GWV38"/>
      <c r="GWW38"/>
      <c r="GWX38"/>
      <c r="GWY38"/>
      <c r="GWZ38"/>
      <c r="GXA38"/>
      <c r="GXB38"/>
      <c r="GXC38"/>
      <c r="GXD38"/>
      <c r="GXE38"/>
      <c r="GXF38"/>
      <c r="GXG38"/>
      <c r="GXH38"/>
      <c r="GXI38"/>
      <c r="GXJ38"/>
      <c r="GXK38"/>
      <c r="GXL38"/>
      <c r="GXM38"/>
      <c r="GXN38"/>
      <c r="GXO38"/>
      <c r="GXP38"/>
      <c r="GXQ38"/>
      <c r="GXR38"/>
      <c r="GXS38"/>
      <c r="GXT38"/>
      <c r="GXU38"/>
      <c r="GXV38"/>
      <c r="GXW38"/>
      <c r="GXX38"/>
      <c r="GXY38"/>
      <c r="GXZ38"/>
      <c r="GYA38"/>
      <c r="GYB38"/>
      <c r="GYC38"/>
      <c r="GYD38"/>
      <c r="GYE38"/>
      <c r="GYF38"/>
      <c r="GYG38"/>
      <c r="GYH38"/>
      <c r="GYI38"/>
      <c r="GYJ38"/>
      <c r="GYK38"/>
      <c r="GYL38"/>
      <c r="GYM38"/>
      <c r="GYN38"/>
      <c r="GYO38"/>
      <c r="GYP38"/>
      <c r="GYQ38"/>
      <c r="GYR38"/>
      <c r="GYS38"/>
      <c r="GYT38"/>
      <c r="GYU38"/>
      <c r="GYV38"/>
      <c r="GYW38"/>
      <c r="GYX38"/>
      <c r="GYY38"/>
      <c r="GYZ38"/>
      <c r="GZA38"/>
      <c r="GZB38"/>
      <c r="GZC38"/>
      <c r="GZD38"/>
      <c r="GZE38"/>
      <c r="GZF38"/>
      <c r="GZG38"/>
      <c r="GZH38"/>
      <c r="GZI38"/>
      <c r="GZJ38"/>
      <c r="GZK38"/>
      <c r="GZL38"/>
      <c r="GZM38"/>
      <c r="GZN38"/>
      <c r="GZO38"/>
      <c r="GZP38"/>
      <c r="GZQ38"/>
      <c r="GZR38"/>
      <c r="GZS38"/>
      <c r="GZT38"/>
      <c r="GZU38"/>
      <c r="GZV38"/>
      <c r="GZW38"/>
      <c r="GZX38"/>
      <c r="GZY38"/>
      <c r="GZZ38"/>
      <c r="HAA38"/>
      <c r="HAB38"/>
      <c r="HAC38"/>
      <c r="HAD38"/>
      <c r="HAE38"/>
      <c r="HAF38"/>
      <c r="HAG38"/>
      <c r="HAH38"/>
      <c r="HAI38"/>
      <c r="HAJ38"/>
      <c r="HAK38"/>
      <c r="HAL38"/>
      <c r="HAM38"/>
      <c r="HAN38"/>
      <c r="HAO38"/>
      <c r="HAP38"/>
      <c r="HAQ38"/>
      <c r="HAR38"/>
      <c r="HAS38"/>
      <c r="HAT38"/>
      <c r="HAU38"/>
      <c r="HAV38"/>
      <c r="HAW38"/>
      <c r="HAX38"/>
      <c r="HAY38"/>
      <c r="HAZ38"/>
      <c r="HBA38"/>
      <c r="HBB38"/>
      <c r="HBC38"/>
      <c r="HBD38"/>
      <c r="HBE38"/>
      <c r="HBF38"/>
      <c r="HBG38"/>
      <c r="HBH38"/>
      <c r="HBI38"/>
      <c r="HBJ38"/>
      <c r="HBK38"/>
      <c r="HBL38"/>
      <c r="HBM38"/>
      <c r="HBN38"/>
      <c r="HBO38"/>
      <c r="HBP38"/>
      <c r="HBQ38"/>
      <c r="HBR38"/>
      <c r="HBS38"/>
      <c r="HBT38"/>
      <c r="HBU38"/>
      <c r="HBV38"/>
      <c r="HBW38"/>
      <c r="HBX38"/>
      <c r="HBY38"/>
      <c r="HBZ38"/>
      <c r="HCA38"/>
      <c r="HCB38"/>
      <c r="HCC38"/>
      <c r="HCD38"/>
      <c r="HCE38"/>
      <c r="HCF38"/>
      <c r="HCG38"/>
      <c r="HCH38"/>
      <c r="HCI38"/>
      <c r="HCJ38"/>
      <c r="HCK38"/>
      <c r="HCL38"/>
      <c r="HCM38"/>
      <c r="HCN38"/>
      <c r="HCO38"/>
      <c r="HCP38"/>
      <c r="HCQ38"/>
      <c r="HCR38"/>
      <c r="HCS38"/>
      <c r="HCT38"/>
      <c r="HCU38"/>
      <c r="HCV38"/>
      <c r="HCW38"/>
      <c r="HCX38"/>
      <c r="HCY38"/>
      <c r="HCZ38"/>
      <c r="HDA38"/>
      <c r="HDB38"/>
      <c r="HDC38"/>
      <c r="HDD38"/>
      <c r="HDE38"/>
      <c r="HDF38"/>
      <c r="HDG38"/>
      <c r="HDH38"/>
      <c r="HDI38"/>
      <c r="HDJ38"/>
      <c r="HDK38"/>
      <c r="HDL38"/>
      <c r="HDM38"/>
      <c r="HDN38"/>
      <c r="HDO38"/>
      <c r="HDP38"/>
      <c r="HDQ38"/>
      <c r="HDR38"/>
      <c r="HDS38"/>
      <c r="HDT38"/>
      <c r="HDU38"/>
      <c r="HDV38"/>
      <c r="HDW38"/>
      <c r="HDX38"/>
      <c r="HDY38"/>
      <c r="HDZ38"/>
      <c r="HEA38"/>
      <c r="HEB38"/>
      <c r="HEC38"/>
      <c r="HED38"/>
      <c r="HEE38"/>
      <c r="HEF38"/>
      <c r="HEG38"/>
      <c r="HEH38"/>
      <c r="HEI38"/>
      <c r="HEJ38"/>
      <c r="HEK38"/>
      <c r="HEL38"/>
      <c r="HEM38"/>
      <c r="HEN38"/>
      <c r="HEO38"/>
      <c r="HEP38"/>
      <c r="HEQ38"/>
      <c r="HER38"/>
      <c r="HES38"/>
      <c r="HET38"/>
      <c r="HEU38"/>
      <c r="HEV38"/>
      <c r="HEW38"/>
      <c r="HEX38"/>
      <c r="HEY38"/>
      <c r="HEZ38"/>
      <c r="HFA38"/>
      <c r="HFB38"/>
      <c r="HFC38"/>
      <c r="HFD38"/>
      <c r="HFE38"/>
      <c r="HFF38"/>
      <c r="HFG38"/>
      <c r="HFH38"/>
      <c r="HFI38"/>
      <c r="HFJ38"/>
      <c r="HFK38"/>
      <c r="HFL38"/>
      <c r="HFM38"/>
      <c r="HFN38"/>
      <c r="HFO38"/>
      <c r="HFP38"/>
      <c r="HFQ38"/>
      <c r="HFR38"/>
      <c r="HFS38"/>
      <c r="HFT38"/>
      <c r="HFU38"/>
      <c r="HFV38"/>
      <c r="HFW38"/>
      <c r="HFX38"/>
      <c r="HFY38"/>
      <c r="HFZ38"/>
      <c r="HGA38"/>
      <c r="HGB38"/>
      <c r="HGC38"/>
      <c r="HGD38"/>
      <c r="HGE38"/>
      <c r="HGF38"/>
      <c r="HGG38"/>
      <c r="HGH38"/>
      <c r="HGI38"/>
      <c r="HGJ38"/>
      <c r="HGK38"/>
      <c r="HGL38"/>
      <c r="HGM38"/>
      <c r="HGN38"/>
      <c r="HGO38"/>
      <c r="HGP38"/>
      <c r="HGQ38"/>
      <c r="HGR38"/>
      <c r="HGS38"/>
      <c r="HGT38"/>
      <c r="HGU38"/>
      <c r="HGV38"/>
      <c r="HGW38"/>
      <c r="HGX38"/>
      <c r="HGY38"/>
      <c r="HGZ38"/>
      <c r="HHA38"/>
      <c r="HHB38"/>
      <c r="HHC38"/>
      <c r="HHD38"/>
      <c r="HHE38"/>
      <c r="HHF38"/>
      <c r="HHG38"/>
      <c r="HHH38"/>
      <c r="HHI38"/>
      <c r="HHJ38"/>
      <c r="HHK38"/>
      <c r="HHL38"/>
      <c r="HHM38"/>
      <c r="HHN38"/>
      <c r="HHO38"/>
      <c r="HHP38"/>
      <c r="HHQ38"/>
      <c r="HHR38"/>
      <c r="HHS38"/>
      <c r="HHT38"/>
      <c r="HHU38"/>
      <c r="HHV38"/>
      <c r="HHW38"/>
      <c r="HHX38"/>
      <c r="HHY38"/>
      <c r="HHZ38"/>
      <c r="HIA38"/>
      <c r="HIB38"/>
      <c r="HIC38"/>
      <c r="HID38"/>
      <c r="HIE38"/>
      <c r="HIF38"/>
      <c r="HIG38"/>
      <c r="HIH38"/>
      <c r="HII38"/>
      <c r="HIJ38"/>
      <c r="HIK38"/>
      <c r="HIL38"/>
      <c r="HIM38"/>
      <c r="HIN38"/>
      <c r="HIO38"/>
      <c r="HIP38"/>
      <c r="HIQ38"/>
      <c r="HIR38"/>
      <c r="HIS38"/>
      <c r="HIT38"/>
      <c r="HIU38"/>
      <c r="HIV38"/>
      <c r="HIW38"/>
      <c r="HIX38"/>
      <c r="HIY38"/>
      <c r="HIZ38"/>
      <c r="HJA38"/>
      <c r="HJB38"/>
      <c r="HJC38"/>
      <c r="HJD38"/>
      <c r="HJE38"/>
      <c r="HJF38"/>
      <c r="HJG38"/>
      <c r="HJH38"/>
      <c r="HJI38"/>
      <c r="HJJ38"/>
      <c r="HJK38"/>
      <c r="HJL38"/>
      <c r="HJM38"/>
      <c r="HJN38"/>
      <c r="HJO38"/>
      <c r="HJP38"/>
      <c r="HJQ38"/>
      <c r="HJR38"/>
      <c r="HJS38"/>
      <c r="HJT38"/>
      <c r="HJU38"/>
      <c r="HJV38"/>
      <c r="HJW38"/>
      <c r="HJX38"/>
      <c r="HJY38"/>
      <c r="HJZ38"/>
      <c r="HKA38"/>
      <c r="HKB38"/>
      <c r="HKC38"/>
      <c r="HKD38"/>
      <c r="HKE38"/>
      <c r="HKF38"/>
      <c r="HKG38"/>
      <c r="HKH38"/>
      <c r="HKI38"/>
      <c r="HKJ38"/>
      <c r="HKK38"/>
      <c r="HKL38"/>
      <c r="HKM38"/>
      <c r="HKN38"/>
      <c r="HKO38"/>
      <c r="HKP38"/>
      <c r="HKQ38"/>
      <c r="HKR38"/>
      <c r="HKS38"/>
      <c r="HKT38"/>
      <c r="HKU38"/>
      <c r="HKV38"/>
      <c r="HKW38"/>
      <c r="HKX38"/>
      <c r="HKY38"/>
      <c r="HKZ38"/>
      <c r="HLA38"/>
      <c r="HLB38"/>
      <c r="HLC38"/>
      <c r="HLD38"/>
      <c r="HLE38"/>
      <c r="HLF38"/>
      <c r="HLG38"/>
      <c r="HLH38"/>
      <c r="HLI38"/>
      <c r="HLJ38"/>
      <c r="HLK38"/>
      <c r="HLL38"/>
      <c r="HLM38"/>
      <c r="HLN38"/>
      <c r="HLO38"/>
      <c r="HLP38"/>
      <c r="HLQ38"/>
      <c r="HLR38"/>
      <c r="HLS38"/>
      <c r="HLT38"/>
      <c r="HLU38"/>
      <c r="HLV38"/>
      <c r="HLW38"/>
      <c r="HLX38"/>
      <c r="HLY38"/>
      <c r="HLZ38"/>
      <c r="HMA38"/>
      <c r="HMB38"/>
      <c r="HMC38"/>
      <c r="HMD38"/>
      <c r="HME38"/>
      <c r="HMF38"/>
      <c r="HMG38"/>
      <c r="HMH38"/>
      <c r="HMI38"/>
      <c r="HMJ38"/>
      <c r="HMK38"/>
      <c r="HML38"/>
      <c r="HMM38"/>
      <c r="HMN38"/>
      <c r="HMO38"/>
      <c r="HMP38"/>
      <c r="HMQ38"/>
      <c r="HMR38"/>
      <c r="HMS38"/>
      <c r="HMT38"/>
      <c r="HMU38"/>
      <c r="HMV38"/>
      <c r="HMW38"/>
      <c r="HMX38"/>
      <c r="HMY38"/>
      <c r="HMZ38"/>
      <c r="HNA38"/>
      <c r="HNB38"/>
      <c r="HNC38"/>
      <c r="HND38"/>
      <c r="HNE38"/>
      <c r="HNF38"/>
      <c r="HNG38"/>
      <c r="HNH38"/>
      <c r="HNI38"/>
      <c r="HNJ38"/>
      <c r="HNK38"/>
      <c r="HNL38"/>
      <c r="HNM38"/>
      <c r="HNN38"/>
      <c r="HNO38"/>
      <c r="HNP38"/>
      <c r="HNQ38"/>
      <c r="HNR38"/>
      <c r="HNS38"/>
      <c r="HNT38"/>
      <c r="HNU38"/>
      <c r="HNV38"/>
      <c r="HNW38"/>
      <c r="HNX38"/>
      <c r="HNY38"/>
      <c r="HNZ38"/>
      <c r="HOA38"/>
      <c r="HOB38"/>
      <c r="HOC38"/>
      <c r="HOD38"/>
      <c r="HOE38"/>
      <c r="HOF38"/>
      <c r="HOG38"/>
      <c r="HOH38"/>
      <c r="HOI38"/>
      <c r="HOJ38"/>
      <c r="HOK38"/>
      <c r="HOL38"/>
      <c r="HOM38"/>
      <c r="HON38"/>
      <c r="HOO38"/>
      <c r="HOP38"/>
      <c r="HOQ38"/>
      <c r="HOR38"/>
      <c r="HOS38"/>
      <c r="HOT38"/>
      <c r="HOU38"/>
      <c r="HOV38"/>
      <c r="HOW38"/>
      <c r="HOX38"/>
      <c r="HOY38"/>
      <c r="HOZ38"/>
      <c r="HPA38"/>
      <c r="HPB38"/>
      <c r="HPC38"/>
      <c r="HPD38"/>
      <c r="HPE38"/>
      <c r="HPF38"/>
      <c r="HPG38"/>
      <c r="HPH38"/>
      <c r="HPI38"/>
      <c r="HPJ38"/>
      <c r="HPK38"/>
      <c r="HPL38"/>
      <c r="HPM38"/>
      <c r="HPN38"/>
      <c r="HPO38"/>
      <c r="HPP38"/>
      <c r="HPQ38"/>
      <c r="HPR38"/>
      <c r="HPS38"/>
      <c r="HPT38"/>
      <c r="HPU38"/>
      <c r="HPV38"/>
      <c r="HPW38"/>
      <c r="HPX38"/>
      <c r="HPY38"/>
      <c r="HPZ38"/>
      <c r="HQA38"/>
      <c r="HQB38"/>
      <c r="HQC38"/>
      <c r="HQD38"/>
      <c r="HQE38"/>
      <c r="HQF38"/>
      <c r="HQG38"/>
      <c r="HQH38"/>
      <c r="HQI38"/>
      <c r="HQJ38"/>
      <c r="HQK38"/>
      <c r="HQL38"/>
      <c r="HQM38"/>
      <c r="HQN38"/>
      <c r="HQO38"/>
      <c r="HQP38"/>
      <c r="HQQ38"/>
      <c r="HQR38"/>
      <c r="HQS38"/>
      <c r="HQT38"/>
      <c r="HQU38"/>
      <c r="HQV38"/>
      <c r="HQW38"/>
      <c r="HQX38"/>
      <c r="HQY38"/>
      <c r="HQZ38"/>
      <c r="HRA38"/>
      <c r="HRB38"/>
      <c r="HRC38"/>
      <c r="HRD38"/>
      <c r="HRE38"/>
      <c r="HRF38"/>
      <c r="HRG38"/>
      <c r="HRH38"/>
      <c r="HRI38"/>
      <c r="HRJ38"/>
      <c r="HRK38"/>
      <c r="HRL38"/>
      <c r="HRM38"/>
      <c r="HRN38"/>
      <c r="HRO38"/>
      <c r="HRP38"/>
      <c r="HRQ38"/>
      <c r="HRR38"/>
      <c r="HRS38"/>
      <c r="HRT38"/>
      <c r="HRU38"/>
      <c r="HRV38"/>
      <c r="HRW38"/>
      <c r="HRX38"/>
      <c r="HRY38"/>
      <c r="HRZ38"/>
      <c r="HSA38"/>
      <c r="HSB38"/>
      <c r="HSC38"/>
      <c r="HSD38"/>
      <c r="HSE38"/>
      <c r="HSF38"/>
      <c r="HSG38"/>
      <c r="HSH38"/>
      <c r="HSI38"/>
      <c r="HSJ38"/>
      <c r="HSK38"/>
      <c r="HSL38"/>
      <c r="HSM38"/>
      <c r="HSN38"/>
      <c r="HSO38"/>
      <c r="HSP38"/>
      <c r="HSQ38"/>
      <c r="HSR38"/>
      <c r="HSS38"/>
      <c r="HST38"/>
      <c r="HSU38"/>
      <c r="HSV38"/>
      <c r="HSW38"/>
      <c r="HSX38"/>
      <c r="HSY38"/>
      <c r="HSZ38"/>
      <c r="HTA38"/>
      <c r="HTB38"/>
      <c r="HTC38"/>
      <c r="HTD38"/>
      <c r="HTE38"/>
      <c r="HTF38"/>
      <c r="HTG38"/>
      <c r="HTH38"/>
      <c r="HTI38"/>
      <c r="HTJ38"/>
      <c r="HTK38"/>
      <c r="HTL38"/>
      <c r="HTM38"/>
      <c r="HTN38"/>
      <c r="HTO38"/>
      <c r="HTP38"/>
      <c r="HTQ38"/>
      <c r="HTR38"/>
      <c r="HTS38"/>
      <c r="HTT38"/>
      <c r="HTU38"/>
      <c r="HTV38"/>
      <c r="HTW38"/>
      <c r="HTX38"/>
      <c r="HTY38"/>
      <c r="HTZ38"/>
      <c r="HUA38"/>
      <c r="HUB38"/>
      <c r="HUC38"/>
      <c r="HUD38"/>
      <c r="HUE38"/>
      <c r="HUF38"/>
      <c r="HUG38"/>
      <c r="HUH38"/>
      <c r="HUI38"/>
      <c r="HUJ38"/>
      <c r="HUK38"/>
      <c r="HUL38"/>
      <c r="HUM38"/>
      <c r="HUN38"/>
      <c r="HUO38"/>
      <c r="HUP38"/>
      <c r="HUQ38"/>
      <c r="HUR38"/>
      <c r="HUS38"/>
      <c r="HUT38"/>
      <c r="HUU38"/>
      <c r="HUV38"/>
      <c r="HUW38"/>
      <c r="HUX38"/>
      <c r="HUY38"/>
      <c r="HUZ38"/>
      <c r="HVA38"/>
      <c r="HVB38"/>
      <c r="HVC38"/>
      <c r="HVD38"/>
      <c r="HVE38"/>
      <c r="HVF38"/>
      <c r="HVG38"/>
      <c r="HVH38"/>
      <c r="HVI38"/>
      <c r="HVJ38"/>
      <c r="HVK38"/>
      <c r="HVL38"/>
      <c r="HVM38"/>
      <c r="HVN38"/>
      <c r="HVO38"/>
      <c r="HVP38"/>
      <c r="HVQ38"/>
      <c r="HVR38"/>
      <c r="HVS38"/>
      <c r="HVT38"/>
      <c r="HVU38"/>
      <c r="HVV38"/>
      <c r="HVW38"/>
      <c r="HVX38"/>
      <c r="HVY38"/>
      <c r="HVZ38"/>
      <c r="HWA38"/>
      <c r="HWB38"/>
      <c r="HWC38"/>
      <c r="HWD38"/>
      <c r="HWE38"/>
      <c r="HWF38"/>
      <c r="HWG38"/>
      <c r="HWH38"/>
      <c r="HWI38"/>
      <c r="HWJ38"/>
      <c r="HWK38"/>
      <c r="HWL38"/>
      <c r="HWM38"/>
      <c r="HWN38"/>
      <c r="HWO38"/>
      <c r="HWP38"/>
      <c r="HWQ38"/>
      <c r="HWR38"/>
      <c r="HWS38"/>
      <c r="HWT38"/>
      <c r="HWU38"/>
      <c r="HWV38"/>
      <c r="HWW38"/>
      <c r="HWX38"/>
      <c r="HWY38"/>
      <c r="HWZ38"/>
      <c r="HXA38"/>
      <c r="HXB38"/>
      <c r="HXC38"/>
      <c r="HXD38"/>
      <c r="HXE38"/>
      <c r="HXF38"/>
      <c r="HXG38"/>
      <c r="HXH38"/>
      <c r="HXI38"/>
      <c r="HXJ38"/>
      <c r="HXK38"/>
      <c r="HXL38"/>
      <c r="HXM38"/>
      <c r="HXN38"/>
      <c r="HXO38"/>
      <c r="HXP38"/>
      <c r="HXQ38"/>
      <c r="HXR38"/>
      <c r="HXS38"/>
      <c r="HXT38"/>
      <c r="HXU38"/>
      <c r="HXV38"/>
      <c r="HXW38"/>
      <c r="HXX38"/>
      <c r="HXY38"/>
      <c r="HXZ38"/>
      <c r="HYA38"/>
      <c r="HYB38"/>
      <c r="HYC38"/>
      <c r="HYD38"/>
      <c r="HYE38"/>
      <c r="HYF38"/>
      <c r="HYG38"/>
      <c r="HYH38"/>
      <c r="HYI38"/>
      <c r="HYJ38"/>
      <c r="HYK38"/>
      <c r="HYL38"/>
      <c r="HYM38"/>
      <c r="HYN38"/>
      <c r="HYO38"/>
      <c r="HYP38"/>
      <c r="HYQ38"/>
      <c r="HYR38"/>
      <c r="HYS38"/>
      <c r="HYT38"/>
      <c r="HYU38"/>
      <c r="HYV38"/>
      <c r="HYW38"/>
      <c r="HYX38"/>
      <c r="HYY38"/>
      <c r="HYZ38"/>
      <c r="HZA38"/>
      <c r="HZB38"/>
      <c r="HZC38"/>
      <c r="HZD38"/>
      <c r="HZE38"/>
      <c r="HZF38"/>
      <c r="HZG38"/>
      <c r="HZH38"/>
      <c r="HZI38"/>
      <c r="HZJ38"/>
      <c r="HZK38"/>
      <c r="HZL38"/>
      <c r="HZM38"/>
      <c r="HZN38"/>
      <c r="HZO38"/>
      <c r="HZP38"/>
      <c r="HZQ38"/>
      <c r="HZR38"/>
      <c r="HZS38"/>
      <c r="HZT38"/>
      <c r="HZU38"/>
      <c r="HZV38"/>
      <c r="HZW38"/>
      <c r="HZX38"/>
      <c r="HZY38"/>
      <c r="HZZ38"/>
      <c r="IAA38"/>
      <c r="IAB38"/>
      <c r="IAC38"/>
      <c r="IAD38"/>
      <c r="IAE38"/>
      <c r="IAF38"/>
      <c r="IAG38"/>
      <c r="IAH38"/>
      <c r="IAI38"/>
      <c r="IAJ38"/>
      <c r="IAK38"/>
      <c r="IAL38"/>
      <c r="IAM38"/>
      <c r="IAN38"/>
      <c r="IAO38"/>
      <c r="IAP38"/>
      <c r="IAQ38"/>
      <c r="IAR38"/>
      <c r="IAS38"/>
      <c r="IAT38"/>
      <c r="IAU38"/>
      <c r="IAV38"/>
      <c r="IAW38"/>
      <c r="IAX38"/>
      <c r="IAY38"/>
      <c r="IAZ38"/>
      <c r="IBA38"/>
      <c r="IBB38"/>
      <c r="IBC38"/>
      <c r="IBD38"/>
      <c r="IBE38"/>
      <c r="IBF38"/>
      <c r="IBG38"/>
      <c r="IBH38"/>
      <c r="IBI38"/>
      <c r="IBJ38"/>
      <c r="IBK38"/>
      <c r="IBL38"/>
      <c r="IBM38"/>
      <c r="IBN38"/>
      <c r="IBO38"/>
      <c r="IBP38"/>
      <c r="IBQ38"/>
      <c r="IBR38"/>
      <c r="IBS38"/>
      <c r="IBT38"/>
      <c r="IBU38"/>
      <c r="IBV38"/>
      <c r="IBW38"/>
      <c r="IBX38"/>
      <c r="IBY38"/>
      <c r="IBZ38"/>
      <c r="ICA38"/>
      <c r="ICB38"/>
      <c r="ICC38"/>
      <c r="ICD38"/>
      <c r="ICE38"/>
      <c r="ICF38"/>
      <c r="ICG38"/>
      <c r="ICH38"/>
      <c r="ICI38"/>
      <c r="ICJ38"/>
      <c r="ICK38"/>
      <c r="ICL38"/>
      <c r="ICM38"/>
      <c r="ICN38"/>
      <c r="ICO38"/>
      <c r="ICP38"/>
      <c r="ICQ38"/>
      <c r="ICR38"/>
      <c r="ICS38"/>
      <c r="ICT38"/>
      <c r="ICU38"/>
      <c r="ICV38"/>
      <c r="ICW38"/>
      <c r="ICX38"/>
      <c r="ICY38"/>
      <c r="ICZ38"/>
      <c r="IDA38"/>
      <c r="IDB38"/>
      <c r="IDC38"/>
      <c r="IDD38"/>
      <c r="IDE38"/>
      <c r="IDF38"/>
      <c r="IDG38"/>
      <c r="IDH38"/>
      <c r="IDI38"/>
      <c r="IDJ38"/>
      <c r="IDK38"/>
      <c r="IDL38"/>
      <c r="IDM38"/>
      <c r="IDN38"/>
      <c r="IDO38"/>
      <c r="IDP38"/>
      <c r="IDQ38"/>
      <c r="IDR38"/>
      <c r="IDS38"/>
      <c r="IDT38"/>
      <c r="IDU38"/>
      <c r="IDV38"/>
      <c r="IDW38"/>
      <c r="IDX38"/>
      <c r="IDY38"/>
      <c r="IDZ38"/>
      <c r="IEA38"/>
      <c r="IEB38"/>
      <c r="IEC38"/>
      <c r="IED38"/>
      <c r="IEE38"/>
      <c r="IEF38"/>
      <c r="IEG38"/>
      <c r="IEH38"/>
      <c r="IEI38"/>
      <c r="IEJ38"/>
      <c r="IEK38"/>
      <c r="IEL38"/>
      <c r="IEM38"/>
      <c r="IEN38"/>
      <c r="IEO38"/>
      <c r="IEP38"/>
      <c r="IEQ38"/>
      <c r="IER38"/>
      <c r="IES38"/>
      <c r="IET38"/>
      <c r="IEU38"/>
      <c r="IEV38"/>
      <c r="IEW38"/>
      <c r="IEX38"/>
      <c r="IEY38"/>
      <c r="IEZ38"/>
      <c r="IFA38"/>
      <c r="IFB38"/>
      <c r="IFC38"/>
      <c r="IFD38"/>
      <c r="IFE38"/>
      <c r="IFF38"/>
      <c r="IFG38"/>
      <c r="IFH38"/>
      <c r="IFI38"/>
      <c r="IFJ38"/>
      <c r="IFK38"/>
      <c r="IFL38"/>
      <c r="IFM38"/>
      <c r="IFN38"/>
      <c r="IFO38"/>
      <c r="IFP38"/>
      <c r="IFQ38"/>
      <c r="IFR38"/>
      <c r="IFS38"/>
      <c r="IFT38"/>
      <c r="IFU38"/>
      <c r="IFV38"/>
      <c r="IFW38"/>
      <c r="IFX38"/>
      <c r="IFY38"/>
      <c r="IFZ38"/>
      <c r="IGA38"/>
      <c r="IGB38"/>
      <c r="IGC38"/>
      <c r="IGD38"/>
      <c r="IGE38"/>
      <c r="IGF38"/>
      <c r="IGG38"/>
      <c r="IGH38"/>
      <c r="IGI38"/>
      <c r="IGJ38"/>
      <c r="IGK38"/>
      <c r="IGL38"/>
      <c r="IGM38"/>
      <c r="IGN38"/>
      <c r="IGO38"/>
      <c r="IGP38"/>
      <c r="IGQ38"/>
      <c r="IGR38"/>
      <c r="IGS38"/>
      <c r="IGT38"/>
      <c r="IGU38"/>
      <c r="IGV38"/>
      <c r="IGW38"/>
      <c r="IGX38"/>
      <c r="IGY38"/>
      <c r="IGZ38"/>
      <c r="IHA38"/>
      <c r="IHB38"/>
      <c r="IHC38"/>
      <c r="IHD38"/>
      <c r="IHE38"/>
      <c r="IHF38"/>
      <c r="IHG38"/>
      <c r="IHH38"/>
      <c r="IHI38"/>
      <c r="IHJ38"/>
      <c r="IHK38"/>
      <c r="IHL38"/>
      <c r="IHM38"/>
      <c r="IHN38"/>
      <c r="IHO38"/>
      <c r="IHP38"/>
      <c r="IHQ38"/>
      <c r="IHR38"/>
      <c r="IHS38"/>
      <c r="IHT38"/>
      <c r="IHU38"/>
      <c r="IHV38"/>
      <c r="IHW38"/>
      <c r="IHX38"/>
      <c r="IHY38"/>
      <c r="IHZ38"/>
      <c r="IIA38"/>
      <c r="IIB38"/>
      <c r="IIC38"/>
      <c r="IID38"/>
      <c r="IIE38"/>
      <c r="IIF38"/>
      <c r="IIG38"/>
      <c r="IIH38"/>
      <c r="III38"/>
      <c r="IIJ38"/>
      <c r="IIK38"/>
      <c r="IIL38"/>
      <c r="IIM38"/>
      <c r="IIN38"/>
      <c r="IIO38"/>
      <c r="IIP38"/>
      <c r="IIQ38"/>
      <c r="IIR38"/>
      <c r="IIS38"/>
      <c r="IIT38"/>
      <c r="IIU38"/>
      <c r="IIV38"/>
      <c r="IIW38"/>
      <c r="IIX38"/>
      <c r="IIY38"/>
      <c r="IIZ38"/>
      <c r="IJA38"/>
      <c r="IJB38"/>
      <c r="IJC38"/>
      <c r="IJD38"/>
      <c r="IJE38"/>
      <c r="IJF38"/>
      <c r="IJG38"/>
      <c r="IJH38"/>
      <c r="IJI38"/>
      <c r="IJJ38"/>
      <c r="IJK38"/>
      <c r="IJL38"/>
      <c r="IJM38"/>
      <c r="IJN38"/>
      <c r="IJO38"/>
      <c r="IJP38"/>
      <c r="IJQ38"/>
      <c r="IJR38"/>
      <c r="IJS38"/>
      <c r="IJT38"/>
      <c r="IJU38"/>
      <c r="IJV38"/>
      <c r="IJW38"/>
      <c r="IJX38"/>
      <c r="IJY38"/>
      <c r="IJZ38"/>
      <c r="IKA38"/>
      <c r="IKB38"/>
      <c r="IKC38"/>
      <c r="IKD38"/>
      <c r="IKE38"/>
      <c r="IKF38"/>
      <c r="IKG38"/>
      <c r="IKH38"/>
      <c r="IKI38"/>
      <c r="IKJ38"/>
      <c r="IKK38"/>
      <c r="IKL38"/>
      <c r="IKM38"/>
      <c r="IKN38"/>
      <c r="IKO38"/>
      <c r="IKP38"/>
      <c r="IKQ38"/>
      <c r="IKR38"/>
      <c r="IKS38"/>
      <c r="IKT38"/>
      <c r="IKU38"/>
      <c r="IKV38"/>
      <c r="IKW38"/>
      <c r="IKX38"/>
      <c r="IKY38"/>
      <c r="IKZ38"/>
      <c r="ILA38"/>
      <c r="ILB38"/>
      <c r="ILC38"/>
      <c r="ILD38"/>
      <c r="ILE38"/>
      <c r="ILF38"/>
      <c r="ILG38"/>
      <c r="ILH38"/>
      <c r="ILI38"/>
      <c r="ILJ38"/>
      <c r="ILK38"/>
      <c r="ILL38"/>
      <c r="ILM38"/>
      <c r="ILN38"/>
      <c r="ILO38"/>
      <c r="ILP38"/>
      <c r="ILQ38"/>
      <c r="ILR38"/>
      <c r="ILS38"/>
      <c r="ILT38"/>
      <c r="ILU38"/>
      <c r="ILV38"/>
      <c r="ILW38"/>
      <c r="ILX38"/>
      <c r="ILY38"/>
      <c r="ILZ38"/>
      <c r="IMA38"/>
      <c r="IMB38"/>
      <c r="IMC38"/>
      <c r="IMD38"/>
      <c r="IME38"/>
      <c r="IMF38"/>
      <c r="IMG38"/>
      <c r="IMH38"/>
      <c r="IMI38"/>
      <c r="IMJ38"/>
      <c r="IMK38"/>
      <c r="IML38"/>
      <c r="IMM38"/>
      <c r="IMN38"/>
      <c r="IMO38"/>
      <c r="IMP38"/>
      <c r="IMQ38"/>
      <c r="IMR38"/>
      <c r="IMS38"/>
      <c r="IMT38"/>
      <c r="IMU38"/>
      <c r="IMV38"/>
      <c r="IMW38"/>
      <c r="IMX38"/>
      <c r="IMY38"/>
      <c r="IMZ38"/>
      <c r="INA38"/>
      <c r="INB38"/>
      <c r="INC38"/>
      <c r="IND38"/>
      <c r="INE38"/>
      <c r="INF38"/>
      <c r="ING38"/>
      <c r="INH38"/>
      <c r="INI38"/>
      <c r="INJ38"/>
      <c r="INK38"/>
      <c r="INL38"/>
      <c r="INM38"/>
      <c r="INN38"/>
      <c r="INO38"/>
      <c r="INP38"/>
      <c r="INQ38"/>
      <c r="INR38"/>
      <c r="INS38"/>
      <c r="INT38"/>
      <c r="INU38"/>
      <c r="INV38"/>
      <c r="INW38"/>
      <c r="INX38"/>
      <c r="INY38"/>
      <c r="INZ38"/>
      <c r="IOA38"/>
      <c r="IOB38"/>
      <c r="IOC38"/>
      <c r="IOD38"/>
      <c r="IOE38"/>
      <c r="IOF38"/>
      <c r="IOG38"/>
      <c r="IOH38"/>
      <c r="IOI38"/>
      <c r="IOJ38"/>
      <c r="IOK38"/>
      <c r="IOL38"/>
      <c r="IOM38"/>
      <c r="ION38"/>
      <c r="IOO38"/>
      <c r="IOP38"/>
      <c r="IOQ38"/>
      <c r="IOR38"/>
      <c r="IOS38"/>
      <c r="IOT38"/>
      <c r="IOU38"/>
      <c r="IOV38"/>
      <c r="IOW38"/>
      <c r="IOX38"/>
      <c r="IOY38"/>
      <c r="IOZ38"/>
      <c r="IPA38"/>
      <c r="IPB38"/>
      <c r="IPC38"/>
      <c r="IPD38"/>
      <c r="IPE38"/>
      <c r="IPF38"/>
      <c r="IPG38"/>
      <c r="IPH38"/>
      <c r="IPI38"/>
      <c r="IPJ38"/>
      <c r="IPK38"/>
      <c r="IPL38"/>
      <c r="IPM38"/>
      <c r="IPN38"/>
      <c r="IPO38"/>
      <c r="IPP38"/>
      <c r="IPQ38"/>
      <c r="IPR38"/>
      <c r="IPS38"/>
      <c r="IPT38"/>
      <c r="IPU38"/>
      <c r="IPV38"/>
      <c r="IPW38"/>
      <c r="IPX38"/>
      <c r="IPY38"/>
      <c r="IPZ38"/>
      <c r="IQA38"/>
      <c r="IQB38"/>
      <c r="IQC38"/>
      <c r="IQD38"/>
      <c r="IQE38"/>
      <c r="IQF38"/>
      <c r="IQG38"/>
      <c r="IQH38"/>
      <c r="IQI38"/>
      <c r="IQJ38"/>
      <c r="IQK38"/>
      <c r="IQL38"/>
      <c r="IQM38"/>
      <c r="IQN38"/>
      <c r="IQO38"/>
      <c r="IQP38"/>
      <c r="IQQ38"/>
      <c r="IQR38"/>
      <c r="IQS38"/>
      <c r="IQT38"/>
      <c r="IQU38"/>
      <c r="IQV38"/>
      <c r="IQW38"/>
      <c r="IQX38"/>
      <c r="IQY38"/>
      <c r="IQZ38"/>
      <c r="IRA38"/>
      <c r="IRB38"/>
      <c r="IRC38"/>
      <c r="IRD38"/>
      <c r="IRE38"/>
      <c r="IRF38"/>
      <c r="IRG38"/>
      <c r="IRH38"/>
      <c r="IRI38"/>
      <c r="IRJ38"/>
      <c r="IRK38"/>
      <c r="IRL38"/>
      <c r="IRM38"/>
      <c r="IRN38"/>
      <c r="IRO38"/>
      <c r="IRP38"/>
      <c r="IRQ38"/>
      <c r="IRR38"/>
      <c r="IRS38"/>
      <c r="IRT38"/>
      <c r="IRU38"/>
      <c r="IRV38"/>
      <c r="IRW38"/>
      <c r="IRX38"/>
      <c r="IRY38"/>
      <c r="IRZ38"/>
      <c r="ISA38"/>
      <c r="ISB38"/>
      <c r="ISC38"/>
      <c r="ISD38"/>
      <c r="ISE38"/>
      <c r="ISF38"/>
      <c r="ISG38"/>
      <c r="ISH38"/>
      <c r="ISI38"/>
      <c r="ISJ38"/>
      <c r="ISK38"/>
      <c r="ISL38"/>
      <c r="ISM38"/>
      <c r="ISN38"/>
      <c r="ISO38"/>
      <c r="ISP38"/>
      <c r="ISQ38"/>
      <c r="ISR38"/>
      <c r="ISS38"/>
      <c r="IST38"/>
      <c r="ISU38"/>
      <c r="ISV38"/>
      <c r="ISW38"/>
      <c r="ISX38"/>
      <c r="ISY38"/>
      <c r="ISZ38"/>
      <c r="ITA38"/>
      <c r="ITB38"/>
      <c r="ITC38"/>
      <c r="ITD38"/>
      <c r="ITE38"/>
      <c r="ITF38"/>
      <c r="ITG38"/>
      <c r="ITH38"/>
      <c r="ITI38"/>
      <c r="ITJ38"/>
      <c r="ITK38"/>
      <c r="ITL38"/>
      <c r="ITM38"/>
      <c r="ITN38"/>
      <c r="ITO38"/>
      <c r="ITP38"/>
      <c r="ITQ38"/>
      <c r="ITR38"/>
      <c r="ITS38"/>
      <c r="ITT38"/>
      <c r="ITU38"/>
      <c r="ITV38"/>
      <c r="ITW38"/>
      <c r="ITX38"/>
      <c r="ITY38"/>
      <c r="ITZ38"/>
      <c r="IUA38"/>
      <c r="IUB38"/>
      <c r="IUC38"/>
      <c r="IUD38"/>
      <c r="IUE38"/>
      <c r="IUF38"/>
      <c r="IUG38"/>
      <c r="IUH38"/>
      <c r="IUI38"/>
      <c r="IUJ38"/>
      <c r="IUK38"/>
      <c r="IUL38"/>
      <c r="IUM38"/>
      <c r="IUN38"/>
      <c r="IUO38"/>
      <c r="IUP38"/>
      <c r="IUQ38"/>
      <c r="IUR38"/>
      <c r="IUS38"/>
      <c r="IUT38"/>
      <c r="IUU38"/>
      <c r="IUV38"/>
      <c r="IUW38"/>
      <c r="IUX38"/>
      <c r="IUY38"/>
      <c r="IUZ38"/>
      <c r="IVA38"/>
      <c r="IVB38"/>
      <c r="IVC38"/>
      <c r="IVD38"/>
      <c r="IVE38"/>
      <c r="IVF38"/>
      <c r="IVG38"/>
      <c r="IVH38"/>
      <c r="IVI38"/>
      <c r="IVJ38"/>
      <c r="IVK38"/>
      <c r="IVL38"/>
      <c r="IVM38"/>
      <c r="IVN38"/>
      <c r="IVO38"/>
      <c r="IVP38"/>
      <c r="IVQ38"/>
      <c r="IVR38"/>
      <c r="IVS38"/>
      <c r="IVT38"/>
      <c r="IVU38"/>
      <c r="IVV38"/>
      <c r="IVW38"/>
      <c r="IVX38"/>
      <c r="IVY38"/>
      <c r="IVZ38"/>
      <c r="IWA38"/>
      <c r="IWB38"/>
      <c r="IWC38"/>
      <c r="IWD38"/>
      <c r="IWE38"/>
      <c r="IWF38"/>
      <c r="IWG38"/>
      <c r="IWH38"/>
      <c r="IWI38"/>
      <c r="IWJ38"/>
      <c r="IWK38"/>
      <c r="IWL38"/>
      <c r="IWM38"/>
      <c r="IWN38"/>
      <c r="IWO38"/>
      <c r="IWP38"/>
      <c r="IWQ38"/>
      <c r="IWR38"/>
      <c r="IWS38"/>
      <c r="IWT38"/>
      <c r="IWU38"/>
      <c r="IWV38"/>
      <c r="IWW38"/>
      <c r="IWX38"/>
      <c r="IWY38"/>
      <c r="IWZ38"/>
      <c r="IXA38"/>
      <c r="IXB38"/>
      <c r="IXC38"/>
      <c r="IXD38"/>
      <c r="IXE38"/>
      <c r="IXF38"/>
      <c r="IXG38"/>
      <c r="IXH38"/>
      <c r="IXI38"/>
      <c r="IXJ38"/>
      <c r="IXK38"/>
      <c r="IXL38"/>
      <c r="IXM38"/>
      <c r="IXN38"/>
      <c r="IXO38"/>
      <c r="IXP38"/>
      <c r="IXQ38"/>
      <c r="IXR38"/>
      <c r="IXS38"/>
      <c r="IXT38"/>
      <c r="IXU38"/>
      <c r="IXV38"/>
      <c r="IXW38"/>
      <c r="IXX38"/>
      <c r="IXY38"/>
      <c r="IXZ38"/>
      <c r="IYA38"/>
      <c r="IYB38"/>
      <c r="IYC38"/>
      <c r="IYD38"/>
      <c r="IYE38"/>
      <c r="IYF38"/>
      <c r="IYG38"/>
      <c r="IYH38"/>
      <c r="IYI38"/>
      <c r="IYJ38"/>
      <c r="IYK38"/>
      <c r="IYL38"/>
      <c r="IYM38"/>
      <c r="IYN38"/>
      <c r="IYO38"/>
      <c r="IYP38"/>
      <c r="IYQ38"/>
      <c r="IYR38"/>
      <c r="IYS38"/>
      <c r="IYT38"/>
      <c r="IYU38"/>
      <c r="IYV38"/>
      <c r="IYW38"/>
      <c r="IYX38"/>
      <c r="IYY38"/>
      <c r="IYZ38"/>
      <c r="IZA38"/>
      <c r="IZB38"/>
      <c r="IZC38"/>
      <c r="IZD38"/>
      <c r="IZE38"/>
      <c r="IZF38"/>
      <c r="IZG38"/>
      <c r="IZH38"/>
      <c r="IZI38"/>
      <c r="IZJ38"/>
      <c r="IZK38"/>
      <c r="IZL38"/>
      <c r="IZM38"/>
      <c r="IZN38"/>
      <c r="IZO38"/>
      <c r="IZP38"/>
      <c r="IZQ38"/>
      <c r="IZR38"/>
      <c r="IZS38"/>
      <c r="IZT38"/>
      <c r="IZU38"/>
      <c r="IZV38"/>
      <c r="IZW38"/>
      <c r="IZX38"/>
      <c r="IZY38"/>
      <c r="IZZ38"/>
      <c r="JAA38"/>
      <c r="JAB38"/>
      <c r="JAC38"/>
      <c r="JAD38"/>
      <c r="JAE38"/>
      <c r="JAF38"/>
      <c r="JAG38"/>
      <c r="JAH38"/>
      <c r="JAI38"/>
      <c r="JAJ38"/>
      <c r="JAK38"/>
      <c r="JAL38"/>
      <c r="JAM38"/>
      <c r="JAN38"/>
      <c r="JAO38"/>
      <c r="JAP38"/>
      <c r="JAQ38"/>
      <c r="JAR38"/>
      <c r="JAS38"/>
      <c r="JAT38"/>
      <c r="JAU38"/>
      <c r="JAV38"/>
      <c r="JAW38"/>
      <c r="JAX38"/>
      <c r="JAY38"/>
      <c r="JAZ38"/>
      <c r="JBA38"/>
      <c r="JBB38"/>
      <c r="JBC38"/>
      <c r="JBD38"/>
      <c r="JBE38"/>
      <c r="JBF38"/>
      <c r="JBG38"/>
      <c r="JBH38"/>
      <c r="JBI38"/>
      <c r="JBJ38"/>
      <c r="JBK38"/>
      <c r="JBL38"/>
      <c r="JBM38"/>
      <c r="JBN38"/>
      <c r="JBO38"/>
      <c r="JBP38"/>
      <c r="JBQ38"/>
      <c r="JBR38"/>
      <c r="JBS38"/>
      <c r="JBT38"/>
      <c r="JBU38"/>
      <c r="JBV38"/>
      <c r="JBW38"/>
      <c r="JBX38"/>
      <c r="JBY38"/>
      <c r="JBZ38"/>
      <c r="JCA38"/>
      <c r="JCB38"/>
      <c r="JCC38"/>
      <c r="JCD38"/>
      <c r="JCE38"/>
      <c r="JCF38"/>
      <c r="JCG38"/>
      <c r="JCH38"/>
      <c r="JCI38"/>
      <c r="JCJ38"/>
      <c r="JCK38"/>
      <c r="JCL38"/>
      <c r="JCM38"/>
      <c r="JCN38"/>
      <c r="JCO38"/>
      <c r="JCP38"/>
      <c r="JCQ38"/>
      <c r="JCR38"/>
      <c r="JCS38"/>
      <c r="JCT38"/>
      <c r="JCU38"/>
      <c r="JCV38"/>
      <c r="JCW38"/>
      <c r="JCX38"/>
      <c r="JCY38"/>
      <c r="JCZ38"/>
      <c r="JDA38"/>
      <c r="JDB38"/>
      <c r="JDC38"/>
      <c r="JDD38"/>
      <c r="JDE38"/>
      <c r="JDF38"/>
      <c r="JDG38"/>
      <c r="JDH38"/>
      <c r="JDI38"/>
      <c r="JDJ38"/>
      <c r="JDK38"/>
      <c r="JDL38"/>
      <c r="JDM38"/>
      <c r="JDN38"/>
      <c r="JDO38"/>
      <c r="JDP38"/>
      <c r="JDQ38"/>
      <c r="JDR38"/>
      <c r="JDS38"/>
      <c r="JDT38"/>
      <c r="JDU38"/>
      <c r="JDV38"/>
      <c r="JDW38"/>
      <c r="JDX38"/>
      <c r="JDY38"/>
      <c r="JDZ38"/>
      <c r="JEA38"/>
      <c r="JEB38"/>
      <c r="JEC38"/>
      <c r="JED38"/>
      <c r="JEE38"/>
      <c r="JEF38"/>
      <c r="JEG38"/>
      <c r="JEH38"/>
      <c r="JEI38"/>
      <c r="JEJ38"/>
      <c r="JEK38"/>
      <c r="JEL38"/>
      <c r="JEM38"/>
      <c r="JEN38"/>
      <c r="JEO38"/>
      <c r="JEP38"/>
      <c r="JEQ38"/>
      <c r="JER38"/>
      <c r="JES38"/>
      <c r="JET38"/>
      <c r="JEU38"/>
      <c r="JEV38"/>
      <c r="JEW38"/>
      <c r="JEX38"/>
      <c r="JEY38"/>
      <c r="JEZ38"/>
      <c r="JFA38"/>
      <c r="JFB38"/>
      <c r="JFC38"/>
      <c r="JFD38"/>
      <c r="JFE38"/>
      <c r="JFF38"/>
      <c r="JFG38"/>
      <c r="JFH38"/>
      <c r="JFI38"/>
      <c r="JFJ38"/>
      <c r="JFK38"/>
      <c r="JFL38"/>
      <c r="JFM38"/>
      <c r="JFN38"/>
      <c r="JFO38"/>
      <c r="JFP38"/>
      <c r="JFQ38"/>
      <c r="JFR38"/>
      <c r="JFS38"/>
      <c r="JFT38"/>
      <c r="JFU38"/>
      <c r="JFV38"/>
      <c r="JFW38"/>
      <c r="JFX38"/>
      <c r="JFY38"/>
      <c r="JFZ38"/>
      <c r="JGA38"/>
      <c r="JGB38"/>
      <c r="JGC38"/>
      <c r="JGD38"/>
      <c r="JGE38"/>
      <c r="JGF38"/>
      <c r="JGG38"/>
      <c r="JGH38"/>
      <c r="JGI38"/>
      <c r="JGJ38"/>
      <c r="JGK38"/>
      <c r="JGL38"/>
      <c r="JGM38"/>
      <c r="JGN38"/>
      <c r="JGO38"/>
      <c r="JGP38"/>
      <c r="JGQ38"/>
      <c r="JGR38"/>
      <c r="JGS38"/>
      <c r="JGT38"/>
      <c r="JGU38"/>
      <c r="JGV38"/>
      <c r="JGW38"/>
      <c r="JGX38"/>
      <c r="JGY38"/>
      <c r="JGZ38"/>
      <c r="JHA38"/>
      <c r="JHB38"/>
      <c r="JHC38"/>
      <c r="JHD38"/>
      <c r="JHE38"/>
      <c r="JHF38"/>
      <c r="JHG38"/>
      <c r="JHH38"/>
      <c r="JHI38"/>
      <c r="JHJ38"/>
      <c r="JHK38"/>
      <c r="JHL38"/>
      <c r="JHM38"/>
      <c r="JHN38"/>
      <c r="JHO38"/>
      <c r="JHP38"/>
      <c r="JHQ38"/>
      <c r="JHR38"/>
      <c r="JHS38"/>
      <c r="JHT38"/>
      <c r="JHU38"/>
      <c r="JHV38"/>
      <c r="JHW38"/>
      <c r="JHX38"/>
      <c r="JHY38"/>
      <c r="JHZ38"/>
      <c r="JIA38"/>
      <c r="JIB38"/>
      <c r="JIC38"/>
      <c r="JID38"/>
      <c r="JIE38"/>
      <c r="JIF38"/>
      <c r="JIG38"/>
      <c r="JIH38"/>
      <c r="JII38"/>
      <c r="JIJ38"/>
      <c r="JIK38"/>
      <c r="JIL38"/>
      <c r="JIM38"/>
      <c r="JIN38"/>
      <c r="JIO38"/>
      <c r="JIP38"/>
      <c r="JIQ38"/>
      <c r="JIR38"/>
      <c r="JIS38"/>
      <c r="JIT38"/>
      <c r="JIU38"/>
      <c r="JIV38"/>
      <c r="JIW38"/>
      <c r="JIX38"/>
      <c r="JIY38"/>
      <c r="JIZ38"/>
      <c r="JJA38"/>
      <c r="JJB38"/>
      <c r="JJC38"/>
      <c r="JJD38"/>
      <c r="JJE38"/>
      <c r="JJF38"/>
      <c r="JJG38"/>
      <c r="JJH38"/>
      <c r="JJI38"/>
      <c r="JJJ38"/>
      <c r="JJK38"/>
      <c r="JJL38"/>
      <c r="JJM38"/>
      <c r="JJN38"/>
      <c r="JJO38"/>
      <c r="JJP38"/>
      <c r="JJQ38"/>
      <c r="JJR38"/>
      <c r="JJS38"/>
      <c r="JJT38"/>
      <c r="JJU38"/>
      <c r="JJV38"/>
      <c r="JJW38"/>
      <c r="JJX38"/>
      <c r="JJY38"/>
      <c r="JJZ38"/>
      <c r="JKA38"/>
      <c r="JKB38"/>
      <c r="JKC38"/>
      <c r="JKD38"/>
      <c r="JKE38"/>
      <c r="JKF38"/>
      <c r="JKG38"/>
      <c r="JKH38"/>
      <c r="JKI38"/>
      <c r="JKJ38"/>
      <c r="JKK38"/>
      <c r="JKL38"/>
      <c r="JKM38"/>
      <c r="JKN38"/>
      <c r="JKO38"/>
      <c r="JKP38"/>
      <c r="JKQ38"/>
      <c r="JKR38"/>
      <c r="JKS38"/>
      <c r="JKT38"/>
      <c r="JKU38"/>
      <c r="JKV38"/>
      <c r="JKW38"/>
      <c r="JKX38"/>
      <c r="JKY38"/>
      <c r="JKZ38"/>
      <c r="JLA38"/>
      <c r="JLB38"/>
      <c r="JLC38"/>
      <c r="JLD38"/>
      <c r="JLE38"/>
      <c r="JLF38"/>
      <c r="JLG38"/>
      <c r="JLH38"/>
      <c r="JLI38"/>
      <c r="JLJ38"/>
      <c r="JLK38"/>
      <c r="JLL38"/>
      <c r="JLM38"/>
      <c r="JLN38"/>
      <c r="JLO38"/>
      <c r="JLP38"/>
      <c r="JLQ38"/>
      <c r="JLR38"/>
      <c r="JLS38"/>
      <c r="JLT38"/>
      <c r="JLU38"/>
      <c r="JLV38"/>
      <c r="JLW38"/>
      <c r="JLX38"/>
      <c r="JLY38"/>
      <c r="JLZ38"/>
      <c r="JMA38"/>
      <c r="JMB38"/>
      <c r="JMC38"/>
      <c r="JMD38"/>
      <c r="JME38"/>
      <c r="JMF38"/>
      <c r="JMG38"/>
      <c r="JMH38"/>
      <c r="JMI38"/>
      <c r="JMJ38"/>
      <c r="JMK38"/>
      <c r="JML38"/>
      <c r="JMM38"/>
      <c r="JMN38"/>
      <c r="JMO38"/>
      <c r="JMP38"/>
      <c r="JMQ38"/>
      <c r="JMR38"/>
      <c r="JMS38"/>
      <c r="JMT38"/>
      <c r="JMU38"/>
      <c r="JMV38"/>
      <c r="JMW38"/>
      <c r="JMX38"/>
      <c r="JMY38"/>
      <c r="JMZ38"/>
      <c r="JNA38"/>
      <c r="JNB38"/>
      <c r="JNC38"/>
      <c r="JND38"/>
      <c r="JNE38"/>
      <c r="JNF38"/>
      <c r="JNG38"/>
      <c r="JNH38"/>
      <c r="JNI38"/>
      <c r="JNJ38"/>
      <c r="JNK38"/>
      <c r="JNL38"/>
      <c r="JNM38"/>
      <c r="JNN38"/>
      <c r="JNO38"/>
      <c r="JNP38"/>
      <c r="JNQ38"/>
      <c r="JNR38"/>
      <c r="JNS38"/>
      <c r="JNT38"/>
      <c r="JNU38"/>
      <c r="JNV38"/>
      <c r="JNW38"/>
      <c r="JNX38"/>
      <c r="JNY38"/>
      <c r="JNZ38"/>
      <c r="JOA38"/>
      <c r="JOB38"/>
      <c r="JOC38"/>
      <c r="JOD38"/>
      <c r="JOE38"/>
      <c r="JOF38"/>
      <c r="JOG38"/>
      <c r="JOH38"/>
      <c r="JOI38"/>
      <c r="JOJ38"/>
      <c r="JOK38"/>
      <c r="JOL38"/>
      <c r="JOM38"/>
      <c r="JON38"/>
      <c r="JOO38"/>
      <c r="JOP38"/>
      <c r="JOQ38"/>
      <c r="JOR38"/>
      <c r="JOS38"/>
      <c r="JOT38"/>
      <c r="JOU38"/>
      <c r="JOV38"/>
      <c r="JOW38"/>
      <c r="JOX38"/>
      <c r="JOY38"/>
      <c r="JOZ38"/>
      <c r="JPA38"/>
      <c r="JPB38"/>
      <c r="JPC38"/>
      <c r="JPD38"/>
      <c r="JPE38"/>
      <c r="JPF38"/>
      <c r="JPG38"/>
      <c r="JPH38"/>
      <c r="JPI38"/>
      <c r="JPJ38"/>
      <c r="JPK38"/>
      <c r="JPL38"/>
      <c r="JPM38"/>
      <c r="JPN38"/>
      <c r="JPO38"/>
      <c r="JPP38"/>
      <c r="JPQ38"/>
      <c r="JPR38"/>
      <c r="JPS38"/>
      <c r="JPT38"/>
      <c r="JPU38"/>
      <c r="JPV38"/>
      <c r="JPW38"/>
      <c r="JPX38"/>
      <c r="JPY38"/>
      <c r="JPZ38"/>
      <c r="JQA38"/>
      <c r="JQB38"/>
      <c r="JQC38"/>
      <c r="JQD38"/>
      <c r="JQE38"/>
      <c r="JQF38"/>
      <c r="JQG38"/>
      <c r="JQH38"/>
      <c r="JQI38"/>
      <c r="JQJ38"/>
      <c r="JQK38"/>
      <c r="JQL38"/>
      <c r="JQM38"/>
      <c r="JQN38"/>
      <c r="JQO38"/>
      <c r="JQP38"/>
      <c r="JQQ38"/>
      <c r="JQR38"/>
      <c r="JQS38"/>
      <c r="JQT38"/>
      <c r="JQU38"/>
      <c r="JQV38"/>
      <c r="JQW38"/>
      <c r="JQX38"/>
      <c r="JQY38"/>
      <c r="JQZ38"/>
      <c r="JRA38"/>
      <c r="JRB38"/>
      <c r="JRC38"/>
      <c r="JRD38"/>
      <c r="JRE38"/>
      <c r="JRF38"/>
      <c r="JRG38"/>
      <c r="JRH38"/>
      <c r="JRI38"/>
      <c r="JRJ38"/>
      <c r="JRK38"/>
      <c r="JRL38"/>
      <c r="JRM38"/>
      <c r="JRN38"/>
      <c r="JRO38"/>
      <c r="JRP38"/>
      <c r="JRQ38"/>
      <c r="JRR38"/>
      <c r="JRS38"/>
      <c r="JRT38"/>
      <c r="JRU38"/>
      <c r="JRV38"/>
      <c r="JRW38"/>
      <c r="JRX38"/>
      <c r="JRY38"/>
      <c r="JRZ38"/>
      <c r="JSA38"/>
      <c r="JSB38"/>
      <c r="JSC38"/>
      <c r="JSD38"/>
      <c r="JSE38"/>
      <c r="JSF38"/>
      <c r="JSG38"/>
      <c r="JSH38"/>
      <c r="JSI38"/>
      <c r="JSJ38"/>
      <c r="JSK38"/>
      <c r="JSL38"/>
      <c r="JSM38"/>
      <c r="JSN38"/>
      <c r="JSO38"/>
      <c r="JSP38"/>
      <c r="JSQ38"/>
      <c r="JSR38"/>
      <c r="JSS38"/>
      <c r="JST38"/>
      <c r="JSU38"/>
      <c r="JSV38"/>
      <c r="JSW38"/>
      <c r="JSX38"/>
      <c r="JSY38"/>
      <c r="JSZ38"/>
      <c r="JTA38"/>
      <c r="JTB38"/>
      <c r="JTC38"/>
      <c r="JTD38"/>
      <c r="JTE38"/>
      <c r="JTF38"/>
      <c r="JTG38"/>
      <c r="JTH38"/>
      <c r="JTI38"/>
      <c r="JTJ38"/>
      <c r="JTK38"/>
      <c r="JTL38"/>
      <c r="JTM38"/>
      <c r="JTN38"/>
      <c r="JTO38"/>
      <c r="JTP38"/>
      <c r="JTQ38"/>
      <c r="JTR38"/>
      <c r="JTS38"/>
      <c r="JTT38"/>
      <c r="JTU38"/>
      <c r="JTV38"/>
      <c r="JTW38"/>
      <c r="JTX38"/>
      <c r="JTY38"/>
      <c r="JTZ38"/>
      <c r="JUA38"/>
      <c r="JUB38"/>
      <c r="JUC38"/>
      <c r="JUD38"/>
      <c r="JUE38"/>
      <c r="JUF38"/>
      <c r="JUG38"/>
      <c r="JUH38"/>
      <c r="JUI38"/>
      <c r="JUJ38"/>
      <c r="JUK38"/>
      <c r="JUL38"/>
      <c r="JUM38"/>
      <c r="JUN38"/>
      <c r="JUO38"/>
      <c r="JUP38"/>
      <c r="JUQ38"/>
      <c r="JUR38"/>
      <c r="JUS38"/>
      <c r="JUT38"/>
      <c r="JUU38"/>
      <c r="JUV38"/>
      <c r="JUW38"/>
      <c r="JUX38"/>
      <c r="JUY38"/>
      <c r="JUZ38"/>
      <c r="JVA38"/>
      <c r="JVB38"/>
      <c r="JVC38"/>
      <c r="JVD38"/>
      <c r="JVE38"/>
      <c r="JVF38"/>
      <c r="JVG38"/>
      <c r="JVH38"/>
      <c r="JVI38"/>
      <c r="JVJ38"/>
      <c r="JVK38"/>
      <c r="JVL38"/>
      <c r="JVM38"/>
      <c r="JVN38"/>
      <c r="JVO38"/>
      <c r="JVP38"/>
      <c r="JVQ38"/>
      <c r="JVR38"/>
      <c r="JVS38"/>
      <c r="JVT38"/>
      <c r="JVU38"/>
      <c r="JVV38"/>
      <c r="JVW38"/>
      <c r="JVX38"/>
      <c r="JVY38"/>
      <c r="JVZ38"/>
      <c r="JWA38"/>
      <c r="JWB38"/>
      <c r="JWC38"/>
      <c r="JWD38"/>
      <c r="JWE38"/>
      <c r="JWF38"/>
      <c r="JWG38"/>
      <c r="JWH38"/>
      <c r="JWI38"/>
      <c r="JWJ38"/>
      <c r="JWK38"/>
      <c r="JWL38"/>
      <c r="JWM38"/>
      <c r="JWN38"/>
      <c r="JWO38"/>
      <c r="JWP38"/>
      <c r="JWQ38"/>
      <c r="JWR38"/>
      <c r="JWS38"/>
      <c r="JWT38"/>
      <c r="JWU38"/>
      <c r="JWV38"/>
      <c r="JWW38"/>
      <c r="JWX38"/>
      <c r="JWY38"/>
      <c r="JWZ38"/>
      <c r="JXA38"/>
      <c r="JXB38"/>
      <c r="JXC38"/>
      <c r="JXD38"/>
      <c r="JXE38"/>
      <c r="JXF38"/>
      <c r="JXG38"/>
      <c r="JXH38"/>
      <c r="JXI38"/>
      <c r="JXJ38"/>
      <c r="JXK38"/>
      <c r="JXL38"/>
      <c r="JXM38"/>
      <c r="JXN38"/>
      <c r="JXO38"/>
      <c r="JXP38"/>
      <c r="JXQ38"/>
      <c r="JXR38"/>
      <c r="JXS38"/>
      <c r="JXT38"/>
      <c r="JXU38"/>
      <c r="JXV38"/>
      <c r="JXW38"/>
      <c r="JXX38"/>
      <c r="JXY38"/>
      <c r="JXZ38"/>
      <c r="JYA38"/>
      <c r="JYB38"/>
      <c r="JYC38"/>
      <c r="JYD38"/>
      <c r="JYE38"/>
      <c r="JYF38"/>
      <c r="JYG38"/>
      <c r="JYH38"/>
      <c r="JYI38"/>
      <c r="JYJ38"/>
      <c r="JYK38"/>
      <c r="JYL38"/>
      <c r="JYM38"/>
      <c r="JYN38"/>
      <c r="JYO38"/>
      <c r="JYP38"/>
      <c r="JYQ38"/>
      <c r="JYR38"/>
      <c r="JYS38"/>
      <c r="JYT38"/>
      <c r="JYU38"/>
      <c r="JYV38"/>
      <c r="JYW38"/>
      <c r="JYX38"/>
      <c r="JYY38"/>
      <c r="JYZ38"/>
      <c r="JZA38"/>
      <c r="JZB38"/>
      <c r="JZC38"/>
      <c r="JZD38"/>
      <c r="JZE38"/>
      <c r="JZF38"/>
      <c r="JZG38"/>
      <c r="JZH38"/>
      <c r="JZI38"/>
      <c r="JZJ38"/>
      <c r="JZK38"/>
      <c r="JZL38"/>
      <c r="JZM38"/>
      <c r="JZN38"/>
      <c r="JZO38"/>
      <c r="JZP38"/>
      <c r="JZQ38"/>
      <c r="JZR38"/>
      <c r="JZS38"/>
      <c r="JZT38"/>
      <c r="JZU38"/>
      <c r="JZV38"/>
      <c r="JZW38"/>
      <c r="JZX38"/>
      <c r="JZY38"/>
      <c r="JZZ38"/>
      <c r="KAA38"/>
      <c r="KAB38"/>
      <c r="KAC38"/>
      <c r="KAD38"/>
      <c r="KAE38"/>
      <c r="KAF38"/>
      <c r="KAG38"/>
      <c r="KAH38"/>
      <c r="KAI38"/>
      <c r="KAJ38"/>
      <c r="KAK38"/>
      <c r="KAL38"/>
      <c r="KAM38"/>
      <c r="KAN38"/>
      <c r="KAO38"/>
      <c r="KAP38"/>
      <c r="KAQ38"/>
      <c r="KAR38"/>
      <c r="KAS38"/>
      <c r="KAT38"/>
      <c r="KAU38"/>
      <c r="KAV38"/>
      <c r="KAW38"/>
      <c r="KAX38"/>
      <c r="KAY38"/>
      <c r="KAZ38"/>
      <c r="KBA38"/>
      <c r="KBB38"/>
      <c r="KBC38"/>
      <c r="KBD38"/>
      <c r="KBE38"/>
      <c r="KBF38"/>
      <c r="KBG38"/>
      <c r="KBH38"/>
      <c r="KBI38"/>
      <c r="KBJ38"/>
      <c r="KBK38"/>
      <c r="KBL38"/>
      <c r="KBM38"/>
      <c r="KBN38"/>
      <c r="KBO38"/>
      <c r="KBP38"/>
      <c r="KBQ38"/>
      <c r="KBR38"/>
      <c r="KBS38"/>
      <c r="KBT38"/>
      <c r="KBU38"/>
      <c r="KBV38"/>
      <c r="KBW38"/>
      <c r="KBX38"/>
      <c r="KBY38"/>
      <c r="KBZ38"/>
      <c r="KCA38"/>
      <c r="KCB38"/>
      <c r="KCC38"/>
      <c r="KCD38"/>
      <c r="KCE38"/>
      <c r="KCF38"/>
      <c r="KCG38"/>
      <c r="KCH38"/>
      <c r="KCI38"/>
      <c r="KCJ38"/>
      <c r="KCK38"/>
      <c r="KCL38"/>
      <c r="KCM38"/>
      <c r="KCN38"/>
      <c r="KCO38"/>
      <c r="KCP38"/>
      <c r="KCQ38"/>
      <c r="KCR38"/>
      <c r="KCS38"/>
      <c r="KCT38"/>
      <c r="KCU38"/>
      <c r="KCV38"/>
      <c r="KCW38"/>
      <c r="KCX38"/>
      <c r="KCY38"/>
      <c r="KCZ38"/>
      <c r="KDA38"/>
      <c r="KDB38"/>
      <c r="KDC38"/>
      <c r="KDD38"/>
      <c r="KDE38"/>
      <c r="KDF38"/>
      <c r="KDG38"/>
      <c r="KDH38"/>
      <c r="KDI38"/>
      <c r="KDJ38"/>
      <c r="KDK38"/>
      <c r="KDL38"/>
      <c r="KDM38"/>
      <c r="KDN38"/>
      <c r="KDO38"/>
      <c r="KDP38"/>
      <c r="KDQ38"/>
      <c r="KDR38"/>
      <c r="KDS38"/>
      <c r="KDT38"/>
      <c r="KDU38"/>
      <c r="KDV38"/>
      <c r="KDW38"/>
      <c r="KDX38"/>
      <c r="KDY38"/>
      <c r="KDZ38"/>
      <c r="KEA38"/>
      <c r="KEB38"/>
      <c r="KEC38"/>
      <c r="KED38"/>
      <c r="KEE38"/>
      <c r="KEF38"/>
      <c r="KEG38"/>
      <c r="KEH38"/>
      <c r="KEI38"/>
      <c r="KEJ38"/>
      <c r="KEK38"/>
      <c r="KEL38"/>
      <c r="KEM38"/>
      <c r="KEN38"/>
      <c r="KEO38"/>
      <c r="KEP38"/>
      <c r="KEQ38"/>
      <c r="KER38"/>
      <c r="KES38"/>
      <c r="KET38"/>
      <c r="KEU38"/>
      <c r="KEV38"/>
      <c r="KEW38"/>
      <c r="KEX38"/>
      <c r="KEY38"/>
      <c r="KEZ38"/>
      <c r="KFA38"/>
      <c r="KFB38"/>
      <c r="KFC38"/>
      <c r="KFD38"/>
      <c r="KFE38"/>
      <c r="KFF38"/>
      <c r="KFG38"/>
      <c r="KFH38"/>
      <c r="KFI38"/>
      <c r="KFJ38"/>
      <c r="KFK38"/>
      <c r="KFL38"/>
      <c r="KFM38"/>
      <c r="KFN38"/>
      <c r="KFO38"/>
      <c r="KFP38"/>
      <c r="KFQ38"/>
      <c r="KFR38"/>
      <c r="KFS38"/>
      <c r="KFT38"/>
      <c r="KFU38"/>
      <c r="KFV38"/>
      <c r="KFW38"/>
      <c r="KFX38"/>
      <c r="KFY38"/>
      <c r="KFZ38"/>
      <c r="KGA38"/>
      <c r="KGB38"/>
      <c r="KGC38"/>
      <c r="KGD38"/>
      <c r="KGE38"/>
      <c r="KGF38"/>
      <c r="KGG38"/>
      <c r="KGH38"/>
      <c r="KGI38"/>
      <c r="KGJ38"/>
      <c r="KGK38"/>
      <c r="KGL38"/>
      <c r="KGM38"/>
      <c r="KGN38"/>
      <c r="KGO38"/>
      <c r="KGP38"/>
      <c r="KGQ38"/>
      <c r="KGR38"/>
      <c r="KGS38"/>
      <c r="KGT38"/>
      <c r="KGU38"/>
      <c r="KGV38"/>
      <c r="KGW38"/>
      <c r="KGX38"/>
      <c r="KGY38"/>
      <c r="KGZ38"/>
      <c r="KHA38"/>
      <c r="KHB38"/>
      <c r="KHC38"/>
      <c r="KHD38"/>
      <c r="KHE38"/>
      <c r="KHF38"/>
      <c r="KHG38"/>
      <c r="KHH38"/>
      <c r="KHI38"/>
      <c r="KHJ38"/>
      <c r="KHK38"/>
      <c r="KHL38"/>
      <c r="KHM38"/>
      <c r="KHN38"/>
      <c r="KHO38"/>
      <c r="KHP38"/>
      <c r="KHQ38"/>
      <c r="KHR38"/>
      <c r="KHS38"/>
      <c r="KHT38"/>
      <c r="KHU38"/>
      <c r="KHV38"/>
      <c r="KHW38"/>
      <c r="KHX38"/>
      <c r="KHY38"/>
      <c r="KHZ38"/>
      <c r="KIA38"/>
      <c r="KIB38"/>
      <c r="KIC38"/>
      <c r="KID38"/>
      <c r="KIE38"/>
      <c r="KIF38"/>
      <c r="KIG38"/>
      <c r="KIH38"/>
      <c r="KII38"/>
      <c r="KIJ38"/>
      <c r="KIK38"/>
      <c r="KIL38"/>
      <c r="KIM38"/>
      <c r="KIN38"/>
      <c r="KIO38"/>
      <c r="KIP38"/>
      <c r="KIQ38"/>
      <c r="KIR38"/>
      <c r="KIS38"/>
      <c r="KIT38"/>
      <c r="KIU38"/>
      <c r="KIV38"/>
      <c r="KIW38"/>
      <c r="KIX38"/>
      <c r="KIY38"/>
      <c r="KIZ38"/>
      <c r="KJA38"/>
      <c r="KJB38"/>
      <c r="KJC38"/>
      <c r="KJD38"/>
      <c r="KJE38"/>
      <c r="KJF38"/>
      <c r="KJG38"/>
      <c r="KJH38"/>
      <c r="KJI38"/>
      <c r="KJJ38"/>
      <c r="KJK38"/>
      <c r="KJL38"/>
      <c r="KJM38"/>
      <c r="KJN38"/>
      <c r="KJO38"/>
      <c r="KJP38"/>
      <c r="KJQ38"/>
      <c r="KJR38"/>
      <c r="KJS38"/>
      <c r="KJT38"/>
      <c r="KJU38"/>
      <c r="KJV38"/>
      <c r="KJW38"/>
      <c r="KJX38"/>
      <c r="KJY38"/>
      <c r="KJZ38"/>
      <c r="KKA38"/>
      <c r="KKB38"/>
      <c r="KKC38"/>
      <c r="KKD38"/>
      <c r="KKE38"/>
      <c r="KKF38"/>
      <c r="KKG38"/>
      <c r="KKH38"/>
      <c r="KKI38"/>
      <c r="KKJ38"/>
      <c r="KKK38"/>
      <c r="KKL38"/>
      <c r="KKM38"/>
      <c r="KKN38"/>
      <c r="KKO38"/>
      <c r="KKP38"/>
      <c r="KKQ38"/>
      <c r="KKR38"/>
      <c r="KKS38"/>
      <c r="KKT38"/>
      <c r="KKU38"/>
      <c r="KKV38"/>
      <c r="KKW38"/>
      <c r="KKX38"/>
      <c r="KKY38"/>
      <c r="KKZ38"/>
      <c r="KLA38"/>
      <c r="KLB38"/>
      <c r="KLC38"/>
      <c r="KLD38"/>
      <c r="KLE38"/>
      <c r="KLF38"/>
      <c r="KLG38"/>
      <c r="KLH38"/>
      <c r="KLI38"/>
      <c r="KLJ38"/>
      <c r="KLK38"/>
      <c r="KLL38"/>
      <c r="KLM38"/>
      <c r="KLN38"/>
      <c r="KLO38"/>
      <c r="KLP38"/>
      <c r="KLQ38"/>
      <c r="KLR38"/>
      <c r="KLS38"/>
      <c r="KLT38"/>
      <c r="KLU38"/>
      <c r="KLV38"/>
      <c r="KLW38"/>
      <c r="KLX38"/>
      <c r="KLY38"/>
      <c r="KLZ38"/>
      <c r="KMA38"/>
      <c r="KMB38"/>
      <c r="KMC38"/>
      <c r="KMD38"/>
      <c r="KME38"/>
      <c r="KMF38"/>
      <c r="KMG38"/>
      <c r="KMH38"/>
      <c r="KMI38"/>
      <c r="KMJ38"/>
      <c r="KMK38"/>
      <c r="KML38"/>
      <c r="KMM38"/>
      <c r="KMN38"/>
      <c r="KMO38"/>
      <c r="KMP38"/>
      <c r="KMQ38"/>
      <c r="KMR38"/>
      <c r="KMS38"/>
      <c r="KMT38"/>
      <c r="KMU38"/>
      <c r="KMV38"/>
      <c r="KMW38"/>
      <c r="KMX38"/>
      <c r="KMY38"/>
      <c r="KMZ38"/>
      <c r="KNA38"/>
      <c r="KNB38"/>
      <c r="KNC38"/>
      <c r="KND38"/>
      <c r="KNE38"/>
      <c r="KNF38"/>
      <c r="KNG38"/>
      <c r="KNH38"/>
      <c r="KNI38"/>
      <c r="KNJ38"/>
      <c r="KNK38"/>
      <c r="KNL38"/>
      <c r="KNM38"/>
      <c r="KNN38"/>
      <c r="KNO38"/>
      <c r="KNP38"/>
      <c r="KNQ38"/>
      <c r="KNR38"/>
      <c r="KNS38"/>
      <c r="KNT38"/>
      <c r="KNU38"/>
      <c r="KNV38"/>
      <c r="KNW38"/>
      <c r="KNX38"/>
      <c r="KNY38"/>
      <c r="KNZ38"/>
      <c r="KOA38"/>
      <c r="KOB38"/>
      <c r="KOC38"/>
      <c r="KOD38"/>
      <c r="KOE38"/>
      <c r="KOF38"/>
      <c r="KOG38"/>
      <c r="KOH38"/>
      <c r="KOI38"/>
      <c r="KOJ38"/>
      <c r="KOK38"/>
      <c r="KOL38"/>
      <c r="KOM38"/>
      <c r="KON38"/>
      <c r="KOO38"/>
      <c r="KOP38"/>
      <c r="KOQ38"/>
      <c r="KOR38"/>
      <c r="KOS38"/>
      <c r="KOT38"/>
      <c r="KOU38"/>
      <c r="KOV38"/>
      <c r="KOW38"/>
      <c r="KOX38"/>
      <c r="KOY38"/>
      <c r="KOZ38"/>
      <c r="KPA38"/>
      <c r="KPB38"/>
      <c r="KPC38"/>
      <c r="KPD38"/>
      <c r="KPE38"/>
      <c r="KPF38"/>
      <c r="KPG38"/>
      <c r="KPH38"/>
      <c r="KPI38"/>
      <c r="KPJ38"/>
      <c r="KPK38"/>
      <c r="KPL38"/>
      <c r="KPM38"/>
      <c r="KPN38"/>
      <c r="KPO38"/>
      <c r="KPP38"/>
      <c r="KPQ38"/>
      <c r="KPR38"/>
      <c r="KPS38"/>
      <c r="KPT38"/>
      <c r="KPU38"/>
      <c r="KPV38"/>
      <c r="KPW38"/>
      <c r="KPX38"/>
      <c r="KPY38"/>
      <c r="KPZ38"/>
      <c r="KQA38"/>
      <c r="KQB38"/>
      <c r="KQC38"/>
      <c r="KQD38"/>
      <c r="KQE38"/>
      <c r="KQF38"/>
      <c r="KQG38"/>
      <c r="KQH38"/>
      <c r="KQI38"/>
      <c r="KQJ38"/>
      <c r="KQK38"/>
      <c r="KQL38"/>
      <c r="KQM38"/>
      <c r="KQN38"/>
      <c r="KQO38"/>
      <c r="KQP38"/>
      <c r="KQQ38"/>
      <c r="KQR38"/>
      <c r="KQS38"/>
      <c r="KQT38"/>
      <c r="KQU38"/>
      <c r="KQV38"/>
      <c r="KQW38"/>
      <c r="KQX38"/>
      <c r="KQY38"/>
      <c r="KQZ38"/>
      <c r="KRA38"/>
      <c r="KRB38"/>
      <c r="KRC38"/>
      <c r="KRD38"/>
      <c r="KRE38"/>
      <c r="KRF38"/>
      <c r="KRG38"/>
      <c r="KRH38"/>
      <c r="KRI38"/>
      <c r="KRJ38"/>
      <c r="KRK38"/>
      <c r="KRL38"/>
      <c r="KRM38"/>
      <c r="KRN38"/>
      <c r="KRO38"/>
      <c r="KRP38"/>
      <c r="KRQ38"/>
      <c r="KRR38"/>
      <c r="KRS38"/>
      <c r="KRT38"/>
      <c r="KRU38"/>
      <c r="KRV38"/>
      <c r="KRW38"/>
      <c r="KRX38"/>
      <c r="KRY38"/>
      <c r="KRZ38"/>
      <c r="KSA38"/>
      <c r="KSB38"/>
      <c r="KSC38"/>
      <c r="KSD38"/>
      <c r="KSE38"/>
      <c r="KSF38"/>
      <c r="KSG38"/>
      <c r="KSH38"/>
      <c r="KSI38"/>
      <c r="KSJ38"/>
      <c r="KSK38"/>
      <c r="KSL38"/>
      <c r="KSM38"/>
      <c r="KSN38"/>
      <c r="KSO38"/>
      <c r="KSP38"/>
      <c r="KSQ38"/>
      <c r="KSR38"/>
      <c r="KSS38"/>
      <c r="KST38"/>
      <c r="KSU38"/>
      <c r="KSV38"/>
      <c r="KSW38"/>
      <c r="KSX38"/>
      <c r="KSY38"/>
      <c r="KSZ38"/>
      <c r="KTA38"/>
      <c r="KTB38"/>
      <c r="KTC38"/>
      <c r="KTD38"/>
      <c r="KTE38"/>
      <c r="KTF38"/>
      <c r="KTG38"/>
      <c r="KTH38"/>
      <c r="KTI38"/>
      <c r="KTJ38"/>
      <c r="KTK38"/>
      <c r="KTL38"/>
      <c r="KTM38"/>
      <c r="KTN38"/>
      <c r="KTO38"/>
      <c r="KTP38"/>
      <c r="KTQ38"/>
      <c r="KTR38"/>
      <c r="KTS38"/>
      <c r="KTT38"/>
      <c r="KTU38"/>
      <c r="KTV38"/>
      <c r="KTW38"/>
      <c r="KTX38"/>
      <c r="KTY38"/>
      <c r="KTZ38"/>
      <c r="KUA38"/>
      <c r="KUB38"/>
      <c r="KUC38"/>
      <c r="KUD38"/>
      <c r="KUE38"/>
      <c r="KUF38"/>
      <c r="KUG38"/>
      <c r="KUH38"/>
      <c r="KUI38"/>
      <c r="KUJ38"/>
      <c r="KUK38"/>
      <c r="KUL38"/>
      <c r="KUM38"/>
      <c r="KUN38"/>
      <c r="KUO38"/>
      <c r="KUP38"/>
      <c r="KUQ38"/>
      <c r="KUR38"/>
      <c r="KUS38"/>
      <c r="KUT38"/>
      <c r="KUU38"/>
      <c r="KUV38"/>
      <c r="KUW38"/>
      <c r="KUX38"/>
      <c r="KUY38"/>
      <c r="KUZ38"/>
      <c r="KVA38"/>
      <c r="KVB38"/>
      <c r="KVC38"/>
      <c r="KVD38"/>
      <c r="KVE38"/>
      <c r="KVF38"/>
      <c r="KVG38"/>
      <c r="KVH38"/>
      <c r="KVI38"/>
      <c r="KVJ38"/>
      <c r="KVK38"/>
      <c r="KVL38"/>
      <c r="KVM38"/>
      <c r="KVN38"/>
      <c r="KVO38"/>
      <c r="KVP38"/>
      <c r="KVQ38"/>
      <c r="KVR38"/>
      <c r="KVS38"/>
      <c r="KVT38"/>
      <c r="KVU38"/>
      <c r="KVV38"/>
      <c r="KVW38"/>
      <c r="KVX38"/>
      <c r="KVY38"/>
      <c r="KVZ38"/>
      <c r="KWA38"/>
      <c r="KWB38"/>
      <c r="KWC38"/>
      <c r="KWD38"/>
      <c r="KWE38"/>
      <c r="KWF38"/>
      <c r="KWG38"/>
      <c r="KWH38"/>
      <c r="KWI38"/>
      <c r="KWJ38"/>
      <c r="KWK38"/>
      <c r="KWL38"/>
      <c r="KWM38"/>
      <c r="KWN38"/>
      <c r="KWO38"/>
      <c r="KWP38"/>
      <c r="KWQ38"/>
      <c r="KWR38"/>
      <c r="KWS38"/>
      <c r="KWT38"/>
      <c r="KWU38"/>
      <c r="KWV38"/>
      <c r="KWW38"/>
      <c r="KWX38"/>
      <c r="KWY38"/>
      <c r="KWZ38"/>
      <c r="KXA38"/>
      <c r="KXB38"/>
      <c r="KXC38"/>
      <c r="KXD38"/>
      <c r="KXE38"/>
      <c r="KXF38"/>
      <c r="KXG38"/>
      <c r="KXH38"/>
      <c r="KXI38"/>
      <c r="KXJ38"/>
      <c r="KXK38"/>
      <c r="KXL38"/>
      <c r="KXM38"/>
      <c r="KXN38"/>
      <c r="KXO38"/>
      <c r="KXP38"/>
      <c r="KXQ38"/>
      <c r="KXR38"/>
      <c r="KXS38"/>
      <c r="KXT38"/>
      <c r="KXU38"/>
      <c r="KXV38"/>
      <c r="KXW38"/>
      <c r="KXX38"/>
      <c r="KXY38"/>
      <c r="KXZ38"/>
      <c r="KYA38"/>
      <c r="KYB38"/>
      <c r="KYC38"/>
      <c r="KYD38"/>
      <c r="KYE38"/>
      <c r="KYF38"/>
      <c r="KYG38"/>
      <c r="KYH38"/>
      <c r="KYI38"/>
      <c r="KYJ38"/>
      <c r="KYK38"/>
      <c r="KYL38"/>
      <c r="KYM38"/>
      <c r="KYN38"/>
      <c r="KYO38"/>
      <c r="KYP38"/>
      <c r="KYQ38"/>
      <c r="KYR38"/>
      <c r="KYS38"/>
      <c r="KYT38"/>
      <c r="KYU38"/>
      <c r="KYV38"/>
      <c r="KYW38"/>
      <c r="KYX38"/>
      <c r="KYY38"/>
      <c r="KYZ38"/>
      <c r="KZA38"/>
      <c r="KZB38"/>
      <c r="KZC38"/>
      <c r="KZD38"/>
      <c r="KZE38"/>
      <c r="KZF38"/>
      <c r="KZG38"/>
      <c r="KZH38"/>
      <c r="KZI38"/>
      <c r="KZJ38"/>
      <c r="KZK38"/>
      <c r="KZL38"/>
      <c r="KZM38"/>
      <c r="KZN38"/>
      <c r="KZO38"/>
      <c r="KZP38"/>
      <c r="KZQ38"/>
      <c r="KZR38"/>
      <c r="KZS38"/>
      <c r="KZT38"/>
      <c r="KZU38"/>
      <c r="KZV38"/>
      <c r="KZW38"/>
      <c r="KZX38"/>
      <c r="KZY38"/>
      <c r="KZZ38"/>
      <c r="LAA38"/>
      <c r="LAB38"/>
      <c r="LAC38"/>
      <c r="LAD38"/>
      <c r="LAE38"/>
      <c r="LAF38"/>
      <c r="LAG38"/>
      <c r="LAH38"/>
      <c r="LAI38"/>
      <c r="LAJ38"/>
      <c r="LAK38"/>
      <c r="LAL38"/>
      <c r="LAM38"/>
      <c r="LAN38"/>
      <c r="LAO38"/>
      <c r="LAP38"/>
      <c r="LAQ38"/>
      <c r="LAR38"/>
      <c r="LAS38"/>
      <c r="LAT38"/>
      <c r="LAU38"/>
      <c r="LAV38"/>
      <c r="LAW38"/>
      <c r="LAX38"/>
      <c r="LAY38"/>
      <c r="LAZ38"/>
      <c r="LBA38"/>
      <c r="LBB38"/>
      <c r="LBC38"/>
      <c r="LBD38"/>
      <c r="LBE38"/>
      <c r="LBF38"/>
      <c r="LBG38"/>
      <c r="LBH38"/>
      <c r="LBI38"/>
      <c r="LBJ38"/>
      <c r="LBK38"/>
      <c r="LBL38"/>
      <c r="LBM38"/>
      <c r="LBN38"/>
      <c r="LBO38"/>
      <c r="LBP38"/>
      <c r="LBQ38"/>
      <c r="LBR38"/>
      <c r="LBS38"/>
      <c r="LBT38"/>
      <c r="LBU38"/>
      <c r="LBV38"/>
      <c r="LBW38"/>
      <c r="LBX38"/>
      <c r="LBY38"/>
      <c r="LBZ38"/>
      <c r="LCA38"/>
      <c r="LCB38"/>
      <c r="LCC38"/>
      <c r="LCD38"/>
      <c r="LCE38"/>
      <c r="LCF38"/>
      <c r="LCG38"/>
      <c r="LCH38"/>
      <c r="LCI38"/>
      <c r="LCJ38"/>
      <c r="LCK38"/>
      <c r="LCL38"/>
      <c r="LCM38"/>
      <c r="LCN38"/>
      <c r="LCO38"/>
      <c r="LCP38"/>
      <c r="LCQ38"/>
      <c r="LCR38"/>
      <c r="LCS38"/>
      <c r="LCT38"/>
      <c r="LCU38"/>
      <c r="LCV38"/>
      <c r="LCW38"/>
      <c r="LCX38"/>
      <c r="LCY38"/>
      <c r="LCZ38"/>
      <c r="LDA38"/>
      <c r="LDB38"/>
      <c r="LDC38"/>
      <c r="LDD38"/>
      <c r="LDE38"/>
      <c r="LDF38"/>
      <c r="LDG38"/>
      <c r="LDH38"/>
      <c r="LDI38"/>
      <c r="LDJ38"/>
      <c r="LDK38"/>
      <c r="LDL38"/>
      <c r="LDM38"/>
      <c r="LDN38"/>
      <c r="LDO38"/>
      <c r="LDP38"/>
      <c r="LDQ38"/>
      <c r="LDR38"/>
      <c r="LDS38"/>
      <c r="LDT38"/>
      <c r="LDU38"/>
      <c r="LDV38"/>
      <c r="LDW38"/>
      <c r="LDX38"/>
      <c r="LDY38"/>
      <c r="LDZ38"/>
      <c r="LEA38"/>
      <c r="LEB38"/>
      <c r="LEC38"/>
      <c r="LED38"/>
      <c r="LEE38"/>
      <c r="LEF38"/>
      <c r="LEG38"/>
      <c r="LEH38"/>
      <c r="LEI38"/>
      <c r="LEJ38"/>
      <c r="LEK38"/>
      <c r="LEL38"/>
      <c r="LEM38"/>
      <c r="LEN38"/>
      <c r="LEO38"/>
      <c r="LEP38"/>
      <c r="LEQ38"/>
      <c r="LER38"/>
      <c r="LES38"/>
      <c r="LET38"/>
      <c r="LEU38"/>
      <c r="LEV38"/>
      <c r="LEW38"/>
      <c r="LEX38"/>
      <c r="LEY38"/>
      <c r="LEZ38"/>
      <c r="LFA38"/>
      <c r="LFB38"/>
      <c r="LFC38"/>
      <c r="LFD38"/>
      <c r="LFE38"/>
      <c r="LFF38"/>
      <c r="LFG38"/>
      <c r="LFH38"/>
      <c r="LFI38"/>
      <c r="LFJ38"/>
      <c r="LFK38"/>
      <c r="LFL38"/>
      <c r="LFM38"/>
      <c r="LFN38"/>
      <c r="LFO38"/>
      <c r="LFP38"/>
      <c r="LFQ38"/>
      <c r="LFR38"/>
      <c r="LFS38"/>
      <c r="LFT38"/>
      <c r="LFU38"/>
      <c r="LFV38"/>
      <c r="LFW38"/>
      <c r="LFX38"/>
      <c r="LFY38"/>
      <c r="LFZ38"/>
      <c r="LGA38"/>
      <c r="LGB38"/>
      <c r="LGC38"/>
      <c r="LGD38"/>
      <c r="LGE38"/>
      <c r="LGF38"/>
      <c r="LGG38"/>
      <c r="LGH38"/>
      <c r="LGI38"/>
      <c r="LGJ38"/>
      <c r="LGK38"/>
      <c r="LGL38"/>
      <c r="LGM38"/>
      <c r="LGN38"/>
      <c r="LGO38"/>
      <c r="LGP38"/>
      <c r="LGQ38"/>
      <c r="LGR38"/>
      <c r="LGS38"/>
      <c r="LGT38"/>
      <c r="LGU38"/>
      <c r="LGV38"/>
      <c r="LGW38"/>
      <c r="LGX38"/>
      <c r="LGY38"/>
      <c r="LGZ38"/>
      <c r="LHA38"/>
      <c r="LHB38"/>
      <c r="LHC38"/>
      <c r="LHD38"/>
      <c r="LHE38"/>
      <c r="LHF38"/>
      <c r="LHG38"/>
      <c r="LHH38"/>
      <c r="LHI38"/>
      <c r="LHJ38"/>
      <c r="LHK38"/>
      <c r="LHL38"/>
      <c r="LHM38"/>
      <c r="LHN38"/>
      <c r="LHO38"/>
      <c r="LHP38"/>
      <c r="LHQ38"/>
      <c r="LHR38"/>
      <c r="LHS38"/>
      <c r="LHT38"/>
      <c r="LHU38"/>
      <c r="LHV38"/>
      <c r="LHW38"/>
      <c r="LHX38"/>
      <c r="LHY38"/>
      <c r="LHZ38"/>
      <c r="LIA38"/>
      <c r="LIB38"/>
      <c r="LIC38"/>
      <c r="LID38"/>
      <c r="LIE38"/>
      <c r="LIF38"/>
      <c r="LIG38"/>
      <c r="LIH38"/>
      <c r="LII38"/>
      <c r="LIJ38"/>
      <c r="LIK38"/>
      <c r="LIL38"/>
      <c r="LIM38"/>
      <c r="LIN38"/>
      <c r="LIO38"/>
      <c r="LIP38"/>
      <c r="LIQ38"/>
      <c r="LIR38"/>
      <c r="LIS38"/>
      <c r="LIT38"/>
      <c r="LIU38"/>
      <c r="LIV38"/>
      <c r="LIW38"/>
      <c r="LIX38"/>
      <c r="LIY38"/>
      <c r="LIZ38"/>
      <c r="LJA38"/>
      <c r="LJB38"/>
      <c r="LJC38"/>
      <c r="LJD38"/>
      <c r="LJE38"/>
      <c r="LJF38"/>
      <c r="LJG38"/>
      <c r="LJH38"/>
      <c r="LJI38"/>
      <c r="LJJ38"/>
      <c r="LJK38"/>
      <c r="LJL38"/>
      <c r="LJM38"/>
      <c r="LJN38"/>
      <c r="LJO38"/>
      <c r="LJP38"/>
      <c r="LJQ38"/>
      <c r="LJR38"/>
      <c r="LJS38"/>
      <c r="LJT38"/>
      <c r="LJU38"/>
      <c r="LJV38"/>
      <c r="LJW38"/>
      <c r="LJX38"/>
      <c r="LJY38"/>
      <c r="LJZ38"/>
      <c r="LKA38"/>
      <c r="LKB38"/>
      <c r="LKC38"/>
      <c r="LKD38"/>
      <c r="LKE38"/>
      <c r="LKF38"/>
      <c r="LKG38"/>
      <c r="LKH38"/>
      <c r="LKI38"/>
      <c r="LKJ38"/>
      <c r="LKK38"/>
      <c r="LKL38"/>
      <c r="LKM38"/>
      <c r="LKN38"/>
      <c r="LKO38"/>
      <c r="LKP38"/>
      <c r="LKQ38"/>
      <c r="LKR38"/>
      <c r="LKS38"/>
      <c r="LKT38"/>
      <c r="LKU38"/>
      <c r="LKV38"/>
      <c r="LKW38"/>
      <c r="LKX38"/>
      <c r="LKY38"/>
      <c r="LKZ38"/>
      <c r="LLA38"/>
      <c r="LLB38"/>
      <c r="LLC38"/>
      <c r="LLD38"/>
      <c r="LLE38"/>
      <c r="LLF38"/>
      <c r="LLG38"/>
      <c r="LLH38"/>
      <c r="LLI38"/>
      <c r="LLJ38"/>
      <c r="LLK38"/>
      <c r="LLL38"/>
      <c r="LLM38"/>
      <c r="LLN38"/>
      <c r="LLO38"/>
      <c r="LLP38"/>
      <c r="LLQ38"/>
      <c r="LLR38"/>
      <c r="LLS38"/>
      <c r="LLT38"/>
      <c r="LLU38"/>
      <c r="LLV38"/>
      <c r="LLW38"/>
      <c r="LLX38"/>
      <c r="LLY38"/>
      <c r="LLZ38"/>
      <c r="LMA38"/>
      <c r="LMB38"/>
      <c r="LMC38"/>
      <c r="LMD38"/>
      <c r="LME38"/>
      <c r="LMF38"/>
      <c r="LMG38"/>
      <c r="LMH38"/>
      <c r="LMI38"/>
      <c r="LMJ38"/>
      <c r="LMK38"/>
      <c r="LML38"/>
      <c r="LMM38"/>
      <c r="LMN38"/>
      <c r="LMO38"/>
      <c r="LMP38"/>
      <c r="LMQ38"/>
      <c r="LMR38"/>
      <c r="LMS38"/>
      <c r="LMT38"/>
      <c r="LMU38"/>
      <c r="LMV38"/>
      <c r="LMW38"/>
      <c r="LMX38"/>
      <c r="LMY38"/>
      <c r="LMZ38"/>
      <c r="LNA38"/>
      <c r="LNB38"/>
      <c r="LNC38"/>
      <c r="LND38"/>
      <c r="LNE38"/>
      <c r="LNF38"/>
      <c r="LNG38"/>
      <c r="LNH38"/>
      <c r="LNI38"/>
      <c r="LNJ38"/>
      <c r="LNK38"/>
      <c r="LNL38"/>
      <c r="LNM38"/>
      <c r="LNN38"/>
      <c r="LNO38"/>
      <c r="LNP38"/>
      <c r="LNQ38"/>
      <c r="LNR38"/>
      <c r="LNS38"/>
      <c r="LNT38"/>
      <c r="LNU38"/>
      <c r="LNV38"/>
      <c r="LNW38"/>
      <c r="LNX38"/>
      <c r="LNY38"/>
      <c r="LNZ38"/>
      <c r="LOA38"/>
      <c r="LOB38"/>
      <c r="LOC38"/>
      <c r="LOD38"/>
      <c r="LOE38"/>
      <c r="LOF38"/>
      <c r="LOG38"/>
      <c r="LOH38"/>
      <c r="LOI38"/>
      <c r="LOJ38"/>
      <c r="LOK38"/>
      <c r="LOL38"/>
      <c r="LOM38"/>
      <c r="LON38"/>
      <c r="LOO38"/>
      <c r="LOP38"/>
      <c r="LOQ38"/>
      <c r="LOR38"/>
      <c r="LOS38"/>
      <c r="LOT38"/>
      <c r="LOU38"/>
      <c r="LOV38"/>
      <c r="LOW38"/>
      <c r="LOX38"/>
      <c r="LOY38"/>
      <c r="LOZ38"/>
      <c r="LPA38"/>
      <c r="LPB38"/>
      <c r="LPC38"/>
      <c r="LPD38"/>
      <c r="LPE38"/>
      <c r="LPF38"/>
      <c r="LPG38"/>
      <c r="LPH38"/>
      <c r="LPI38"/>
      <c r="LPJ38"/>
      <c r="LPK38"/>
      <c r="LPL38"/>
      <c r="LPM38"/>
      <c r="LPN38"/>
      <c r="LPO38"/>
      <c r="LPP38"/>
      <c r="LPQ38"/>
      <c r="LPR38"/>
      <c r="LPS38"/>
      <c r="LPT38"/>
      <c r="LPU38"/>
      <c r="LPV38"/>
      <c r="LPW38"/>
      <c r="LPX38"/>
      <c r="LPY38"/>
      <c r="LPZ38"/>
      <c r="LQA38"/>
      <c r="LQB38"/>
      <c r="LQC38"/>
      <c r="LQD38"/>
      <c r="LQE38"/>
      <c r="LQF38"/>
      <c r="LQG38"/>
      <c r="LQH38"/>
      <c r="LQI38"/>
      <c r="LQJ38"/>
      <c r="LQK38"/>
      <c r="LQL38"/>
      <c r="LQM38"/>
      <c r="LQN38"/>
      <c r="LQO38"/>
      <c r="LQP38"/>
      <c r="LQQ38"/>
      <c r="LQR38"/>
      <c r="LQS38"/>
      <c r="LQT38"/>
      <c r="LQU38"/>
      <c r="LQV38"/>
      <c r="LQW38"/>
      <c r="LQX38"/>
      <c r="LQY38"/>
      <c r="LQZ38"/>
      <c r="LRA38"/>
      <c r="LRB38"/>
      <c r="LRC38"/>
      <c r="LRD38"/>
      <c r="LRE38"/>
      <c r="LRF38"/>
      <c r="LRG38"/>
      <c r="LRH38"/>
      <c r="LRI38"/>
      <c r="LRJ38"/>
      <c r="LRK38"/>
      <c r="LRL38"/>
      <c r="LRM38"/>
      <c r="LRN38"/>
      <c r="LRO38"/>
      <c r="LRP38"/>
      <c r="LRQ38"/>
      <c r="LRR38"/>
      <c r="LRS38"/>
      <c r="LRT38"/>
      <c r="LRU38"/>
      <c r="LRV38"/>
      <c r="LRW38"/>
      <c r="LRX38"/>
      <c r="LRY38"/>
      <c r="LRZ38"/>
      <c r="LSA38"/>
      <c r="LSB38"/>
      <c r="LSC38"/>
      <c r="LSD38"/>
      <c r="LSE38"/>
      <c r="LSF38"/>
      <c r="LSG38"/>
      <c r="LSH38"/>
      <c r="LSI38"/>
      <c r="LSJ38"/>
      <c r="LSK38"/>
      <c r="LSL38"/>
      <c r="LSM38"/>
      <c r="LSN38"/>
      <c r="LSO38"/>
      <c r="LSP38"/>
      <c r="LSQ38"/>
      <c r="LSR38"/>
      <c r="LSS38"/>
      <c r="LST38"/>
      <c r="LSU38"/>
      <c r="LSV38"/>
      <c r="LSW38"/>
      <c r="LSX38"/>
      <c r="LSY38"/>
      <c r="LSZ38"/>
      <c r="LTA38"/>
      <c r="LTB38"/>
      <c r="LTC38"/>
      <c r="LTD38"/>
      <c r="LTE38"/>
      <c r="LTF38"/>
      <c r="LTG38"/>
      <c r="LTH38"/>
      <c r="LTI38"/>
      <c r="LTJ38"/>
      <c r="LTK38"/>
      <c r="LTL38"/>
      <c r="LTM38"/>
      <c r="LTN38"/>
      <c r="LTO38"/>
      <c r="LTP38"/>
      <c r="LTQ38"/>
      <c r="LTR38"/>
      <c r="LTS38"/>
      <c r="LTT38"/>
      <c r="LTU38"/>
      <c r="LTV38"/>
      <c r="LTW38"/>
      <c r="LTX38"/>
      <c r="LTY38"/>
      <c r="LTZ38"/>
      <c r="LUA38"/>
      <c r="LUB38"/>
      <c r="LUC38"/>
      <c r="LUD38"/>
      <c r="LUE38"/>
      <c r="LUF38"/>
      <c r="LUG38"/>
      <c r="LUH38"/>
      <c r="LUI38"/>
      <c r="LUJ38"/>
      <c r="LUK38"/>
      <c r="LUL38"/>
      <c r="LUM38"/>
      <c r="LUN38"/>
      <c r="LUO38"/>
      <c r="LUP38"/>
      <c r="LUQ38"/>
      <c r="LUR38"/>
      <c r="LUS38"/>
      <c r="LUT38"/>
      <c r="LUU38"/>
      <c r="LUV38"/>
      <c r="LUW38"/>
      <c r="LUX38"/>
      <c r="LUY38"/>
      <c r="LUZ38"/>
      <c r="LVA38"/>
      <c r="LVB38"/>
      <c r="LVC38"/>
      <c r="LVD38"/>
      <c r="LVE38"/>
      <c r="LVF38"/>
      <c r="LVG38"/>
      <c r="LVH38"/>
      <c r="LVI38"/>
      <c r="LVJ38"/>
      <c r="LVK38"/>
      <c r="LVL38"/>
      <c r="LVM38"/>
      <c r="LVN38"/>
      <c r="LVO38"/>
      <c r="LVP38"/>
      <c r="LVQ38"/>
      <c r="LVR38"/>
      <c r="LVS38"/>
      <c r="LVT38"/>
      <c r="LVU38"/>
      <c r="LVV38"/>
      <c r="LVW38"/>
      <c r="LVX38"/>
      <c r="LVY38"/>
      <c r="LVZ38"/>
      <c r="LWA38"/>
      <c r="LWB38"/>
      <c r="LWC38"/>
      <c r="LWD38"/>
      <c r="LWE38"/>
      <c r="LWF38"/>
      <c r="LWG38"/>
      <c r="LWH38"/>
      <c r="LWI38"/>
      <c r="LWJ38"/>
      <c r="LWK38"/>
      <c r="LWL38"/>
      <c r="LWM38"/>
      <c r="LWN38"/>
      <c r="LWO38"/>
      <c r="LWP38"/>
      <c r="LWQ38"/>
      <c r="LWR38"/>
      <c r="LWS38"/>
      <c r="LWT38"/>
      <c r="LWU38"/>
      <c r="LWV38"/>
      <c r="LWW38"/>
      <c r="LWX38"/>
      <c r="LWY38"/>
      <c r="LWZ38"/>
      <c r="LXA38"/>
      <c r="LXB38"/>
      <c r="LXC38"/>
      <c r="LXD38"/>
      <c r="LXE38"/>
      <c r="LXF38"/>
      <c r="LXG38"/>
      <c r="LXH38"/>
      <c r="LXI38"/>
      <c r="LXJ38"/>
      <c r="LXK38"/>
      <c r="LXL38"/>
      <c r="LXM38"/>
      <c r="LXN38"/>
      <c r="LXO38"/>
      <c r="LXP38"/>
      <c r="LXQ38"/>
      <c r="LXR38"/>
      <c r="LXS38"/>
      <c r="LXT38"/>
      <c r="LXU38"/>
      <c r="LXV38"/>
      <c r="LXW38"/>
      <c r="LXX38"/>
      <c r="LXY38"/>
      <c r="LXZ38"/>
      <c r="LYA38"/>
      <c r="LYB38"/>
      <c r="LYC38"/>
      <c r="LYD38"/>
      <c r="LYE38"/>
      <c r="LYF38"/>
      <c r="LYG38"/>
      <c r="LYH38"/>
      <c r="LYI38"/>
      <c r="LYJ38"/>
      <c r="LYK38"/>
      <c r="LYL38"/>
      <c r="LYM38"/>
      <c r="LYN38"/>
      <c r="LYO38"/>
      <c r="LYP38"/>
      <c r="LYQ38"/>
      <c r="LYR38"/>
      <c r="LYS38"/>
      <c r="LYT38"/>
      <c r="LYU38"/>
      <c r="LYV38"/>
      <c r="LYW38"/>
      <c r="LYX38"/>
      <c r="LYY38"/>
      <c r="LYZ38"/>
      <c r="LZA38"/>
      <c r="LZB38"/>
      <c r="LZC38"/>
      <c r="LZD38"/>
      <c r="LZE38"/>
      <c r="LZF38"/>
      <c r="LZG38"/>
      <c r="LZH38"/>
      <c r="LZI38"/>
      <c r="LZJ38"/>
      <c r="LZK38"/>
      <c r="LZL38"/>
      <c r="LZM38"/>
      <c r="LZN38"/>
      <c r="LZO38"/>
      <c r="LZP38"/>
      <c r="LZQ38"/>
      <c r="LZR38"/>
      <c r="LZS38"/>
      <c r="LZT38"/>
      <c r="LZU38"/>
      <c r="LZV38"/>
      <c r="LZW38"/>
      <c r="LZX38"/>
      <c r="LZY38"/>
      <c r="LZZ38"/>
      <c r="MAA38"/>
      <c r="MAB38"/>
      <c r="MAC38"/>
      <c r="MAD38"/>
      <c r="MAE38"/>
      <c r="MAF38"/>
      <c r="MAG38"/>
      <c r="MAH38"/>
      <c r="MAI38"/>
      <c r="MAJ38"/>
      <c r="MAK38"/>
      <c r="MAL38"/>
      <c r="MAM38"/>
      <c r="MAN38"/>
      <c r="MAO38"/>
      <c r="MAP38"/>
      <c r="MAQ38"/>
      <c r="MAR38"/>
      <c r="MAS38"/>
      <c r="MAT38"/>
      <c r="MAU38"/>
      <c r="MAV38"/>
      <c r="MAW38"/>
      <c r="MAX38"/>
      <c r="MAY38"/>
      <c r="MAZ38"/>
      <c r="MBA38"/>
      <c r="MBB38"/>
      <c r="MBC38"/>
      <c r="MBD38"/>
      <c r="MBE38"/>
      <c r="MBF38"/>
      <c r="MBG38"/>
      <c r="MBH38"/>
      <c r="MBI38"/>
      <c r="MBJ38"/>
      <c r="MBK38"/>
      <c r="MBL38"/>
      <c r="MBM38"/>
      <c r="MBN38"/>
      <c r="MBO38"/>
      <c r="MBP38"/>
      <c r="MBQ38"/>
      <c r="MBR38"/>
      <c r="MBS38"/>
      <c r="MBT38"/>
      <c r="MBU38"/>
      <c r="MBV38"/>
      <c r="MBW38"/>
      <c r="MBX38"/>
      <c r="MBY38"/>
      <c r="MBZ38"/>
      <c r="MCA38"/>
      <c r="MCB38"/>
      <c r="MCC38"/>
      <c r="MCD38"/>
      <c r="MCE38"/>
      <c r="MCF38"/>
      <c r="MCG38"/>
      <c r="MCH38"/>
      <c r="MCI38"/>
      <c r="MCJ38"/>
      <c r="MCK38"/>
      <c r="MCL38"/>
      <c r="MCM38"/>
      <c r="MCN38"/>
      <c r="MCO38"/>
      <c r="MCP38"/>
      <c r="MCQ38"/>
      <c r="MCR38"/>
      <c r="MCS38"/>
      <c r="MCT38"/>
      <c r="MCU38"/>
      <c r="MCV38"/>
      <c r="MCW38"/>
      <c r="MCX38"/>
      <c r="MCY38"/>
      <c r="MCZ38"/>
      <c r="MDA38"/>
      <c r="MDB38"/>
      <c r="MDC38"/>
      <c r="MDD38"/>
      <c r="MDE38"/>
      <c r="MDF38"/>
      <c r="MDG38"/>
      <c r="MDH38"/>
      <c r="MDI38"/>
      <c r="MDJ38"/>
      <c r="MDK38"/>
      <c r="MDL38"/>
      <c r="MDM38"/>
      <c r="MDN38"/>
      <c r="MDO38"/>
      <c r="MDP38"/>
      <c r="MDQ38"/>
      <c r="MDR38"/>
      <c r="MDS38"/>
      <c r="MDT38"/>
      <c r="MDU38"/>
      <c r="MDV38"/>
      <c r="MDW38"/>
      <c r="MDX38"/>
      <c r="MDY38"/>
      <c r="MDZ38"/>
      <c r="MEA38"/>
      <c r="MEB38"/>
      <c r="MEC38"/>
      <c r="MED38"/>
      <c r="MEE38"/>
      <c r="MEF38"/>
      <c r="MEG38"/>
      <c r="MEH38"/>
      <c r="MEI38"/>
      <c r="MEJ38"/>
      <c r="MEK38"/>
      <c r="MEL38"/>
      <c r="MEM38"/>
      <c r="MEN38"/>
      <c r="MEO38"/>
      <c r="MEP38"/>
      <c r="MEQ38"/>
      <c r="MER38"/>
      <c r="MES38"/>
      <c r="MET38"/>
      <c r="MEU38"/>
      <c r="MEV38"/>
      <c r="MEW38"/>
      <c r="MEX38"/>
      <c r="MEY38"/>
      <c r="MEZ38"/>
      <c r="MFA38"/>
      <c r="MFB38"/>
      <c r="MFC38"/>
      <c r="MFD38"/>
      <c r="MFE38"/>
      <c r="MFF38"/>
      <c r="MFG38"/>
      <c r="MFH38"/>
      <c r="MFI38"/>
      <c r="MFJ38"/>
      <c r="MFK38"/>
      <c r="MFL38"/>
      <c r="MFM38"/>
      <c r="MFN38"/>
      <c r="MFO38"/>
      <c r="MFP38"/>
      <c r="MFQ38"/>
      <c r="MFR38"/>
      <c r="MFS38"/>
      <c r="MFT38"/>
      <c r="MFU38"/>
      <c r="MFV38"/>
      <c r="MFW38"/>
      <c r="MFX38"/>
      <c r="MFY38"/>
      <c r="MFZ38"/>
      <c r="MGA38"/>
      <c r="MGB38"/>
      <c r="MGC38"/>
      <c r="MGD38"/>
      <c r="MGE38"/>
      <c r="MGF38"/>
      <c r="MGG38"/>
      <c r="MGH38"/>
      <c r="MGI38"/>
      <c r="MGJ38"/>
      <c r="MGK38"/>
      <c r="MGL38"/>
      <c r="MGM38"/>
      <c r="MGN38"/>
      <c r="MGO38"/>
      <c r="MGP38"/>
      <c r="MGQ38"/>
      <c r="MGR38"/>
      <c r="MGS38"/>
      <c r="MGT38"/>
      <c r="MGU38"/>
      <c r="MGV38"/>
      <c r="MGW38"/>
      <c r="MGX38"/>
      <c r="MGY38"/>
      <c r="MGZ38"/>
      <c r="MHA38"/>
      <c r="MHB38"/>
      <c r="MHC38"/>
      <c r="MHD38"/>
      <c r="MHE38"/>
      <c r="MHF38"/>
      <c r="MHG38"/>
      <c r="MHH38"/>
      <c r="MHI38"/>
      <c r="MHJ38"/>
      <c r="MHK38"/>
      <c r="MHL38"/>
      <c r="MHM38"/>
      <c r="MHN38"/>
      <c r="MHO38"/>
      <c r="MHP38"/>
      <c r="MHQ38"/>
      <c r="MHR38"/>
      <c r="MHS38"/>
      <c r="MHT38"/>
      <c r="MHU38"/>
      <c r="MHV38"/>
      <c r="MHW38"/>
      <c r="MHX38"/>
      <c r="MHY38"/>
      <c r="MHZ38"/>
      <c r="MIA38"/>
      <c r="MIB38"/>
      <c r="MIC38"/>
      <c r="MID38"/>
      <c r="MIE38"/>
      <c r="MIF38"/>
      <c r="MIG38"/>
      <c r="MIH38"/>
      <c r="MII38"/>
      <c r="MIJ38"/>
      <c r="MIK38"/>
      <c r="MIL38"/>
      <c r="MIM38"/>
      <c r="MIN38"/>
      <c r="MIO38"/>
      <c r="MIP38"/>
      <c r="MIQ38"/>
      <c r="MIR38"/>
      <c r="MIS38"/>
      <c r="MIT38"/>
      <c r="MIU38"/>
      <c r="MIV38"/>
      <c r="MIW38"/>
      <c r="MIX38"/>
      <c r="MIY38"/>
      <c r="MIZ38"/>
      <c r="MJA38"/>
      <c r="MJB38"/>
      <c r="MJC38"/>
      <c r="MJD38"/>
      <c r="MJE38"/>
      <c r="MJF38"/>
      <c r="MJG38"/>
      <c r="MJH38"/>
      <c r="MJI38"/>
      <c r="MJJ38"/>
      <c r="MJK38"/>
      <c r="MJL38"/>
      <c r="MJM38"/>
      <c r="MJN38"/>
      <c r="MJO38"/>
      <c r="MJP38"/>
      <c r="MJQ38"/>
      <c r="MJR38"/>
      <c r="MJS38"/>
      <c r="MJT38"/>
      <c r="MJU38"/>
      <c r="MJV38"/>
      <c r="MJW38"/>
      <c r="MJX38"/>
      <c r="MJY38"/>
      <c r="MJZ38"/>
      <c r="MKA38"/>
      <c r="MKB38"/>
      <c r="MKC38"/>
      <c r="MKD38"/>
      <c r="MKE38"/>
      <c r="MKF38"/>
      <c r="MKG38"/>
      <c r="MKH38"/>
      <c r="MKI38"/>
      <c r="MKJ38"/>
      <c r="MKK38"/>
      <c r="MKL38"/>
      <c r="MKM38"/>
      <c r="MKN38"/>
      <c r="MKO38"/>
      <c r="MKP38"/>
      <c r="MKQ38"/>
      <c r="MKR38"/>
      <c r="MKS38"/>
      <c r="MKT38"/>
      <c r="MKU38"/>
      <c r="MKV38"/>
      <c r="MKW38"/>
      <c r="MKX38"/>
      <c r="MKY38"/>
      <c r="MKZ38"/>
      <c r="MLA38"/>
      <c r="MLB38"/>
      <c r="MLC38"/>
      <c r="MLD38"/>
      <c r="MLE38"/>
      <c r="MLF38"/>
      <c r="MLG38"/>
      <c r="MLH38"/>
      <c r="MLI38"/>
      <c r="MLJ38"/>
      <c r="MLK38"/>
      <c r="MLL38"/>
      <c r="MLM38"/>
      <c r="MLN38"/>
      <c r="MLO38"/>
      <c r="MLP38"/>
      <c r="MLQ38"/>
      <c r="MLR38"/>
      <c r="MLS38"/>
      <c r="MLT38"/>
      <c r="MLU38"/>
      <c r="MLV38"/>
      <c r="MLW38"/>
      <c r="MLX38"/>
      <c r="MLY38"/>
      <c r="MLZ38"/>
      <c r="MMA38"/>
      <c r="MMB38"/>
      <c r="MMC38"/>
      <c r="MMD38"/>
      <c r="MME38"/>
      <c r="MMF38"/>
      <c r="MMG38"/>
      <c r="MMH38"/>
      <c r="MMI38"/>
      <c r="MMJ38"/>
      <c r="MMK38"/>
      <c r="MML38"/>
      <c r="MMM38"/>
      <c r="MMN38"/>
      <c r="MMO38"/>
      <c r="MMP38"/>
      <c r="MMQ38"/>
      <c r="MMR38"/>
      <c r="MMS38"/>
      <c r="MMT38"/>
      <c r="MMU38"/>
      <c r="MMV38"/>
      <c r="MMW38"/>
      <c r="MMX38"/>
      <c r="MMY38"/>
      <c r="MMZ38"/>
      <c r="MNA38"/>
      <c r="MNB38"/>
      <c r="MNC38"/>
      <c r="MND38"/>
      <c r="MNE38"/>
      <c r="MNF38"/>
      <c r="MNG38"/>
      <c r="MNH38"/>
      <c r="MNI38"/>
      <c r="MNJ38"/>
      <c r="MNK38"/>
      <c r="MNL38"/>
      <c r="MNM38"/>
      <c r="MNN38"/>
      <c r="MNO38"/>
      <c r="MNP38"/>
      <c r="MNQ38"/>
      <c r="MNR38"/>
      <c r="MNS38"/>
      <c r="MNT38"/>
      <c r="MNU38"/>
      <c r="MNV38"/>
      <c r="MNW38"/>
      <c r="MNX38"/>
      <c r="MNY38"/>
      <c r="MNZ38"/>
      <c r="MOA38"/>
      <c r="MOB38"/>
      <c r="MOC38"/>
      <c r="MOD38"/>
      <c r="MOE38"/>
      <c r="MOF38"/>
      <c r="MOG38"/>
      <c r="MOH38"/>
      <c r="MOI38"/>
      <c r="MOJ38"/>
      <c r="MOK38"/>
      <c r="MOL38"/>
      <c r="MOM38"/>
      <c r="MON38"/>
      <c r="MOO38"/>
      <c r="MOP38"/>
      <c r="MOQ38"/>
      <c r="MOR38"/>
      <c r="MOS38"/>
      <c r="MOT38"/>
      <c r="MOU38"/>
      <c r="MOV38"/>
      <c r="MOW38"/>
      <c r="MOX38"/>
      <c r="MOY38"/>
      <c r="MOZ38"/>
      <c r="MPA38"/>
      <c r="MPB38"/>
      <c r="MPC38"/>
      <c r="MPD38"/>
      <c r="MPE38"/>
      <c r="MPF38"/>
      <c r="MPG38"/>
      <c r="MPH38"/>
      <c r="MPI38"/>
      <c r="MPJ38"/>
      <c r="MPK38"/>
      <c r="MPL38"/>
      <c r="MPM38"/>
      <c r="MPN38"/>
      <c r="MPO38"/>
      <c r="MPP38"/>
      <c r="MPQ38"/>
      <c r="MPR38"/>
      <c r="MPS38"/>
      <c r="MPT38"/>
      <c r="MPU38"/>
      <c r="MPV38"/>
      <c r="MPW38"/>
      <c r="MPX38"/>
      <c r="MPY38"/>
      <c r="MPZ38"/>
      <c r="MQA38"/>
      <c r="MQB38"/>
      <c r="MQC38"/>
      <c r="MQD38"/>
      <c r="MQE38"/>
      <c r="MQF38"/>
      <c r="MQG38"/>
      <c r="MQH38"/>
      <c r="MQI38"/>
      <c r="MQJ38"/>
      <c r="MQK38"/>
      <c r="MQL38"/>
      <c r="MQM38"/>
      <c r="MQN38"/>
      <c r="MQO38"/>
      <c r="MQP38"/>
      <c r="MQQ38"/>
      <c r="MQR38"/>
      <c r="MQS38"/>
      <c r="MQT38"/>
      <c r="MQU38"/>
      <c r="MQV38"/>
      <c r="MQW38"/>
      <c r="MQX38"/>
      <c r="MQY38"/>
      <c r="MQZ38"/>
      <c r="MRA38"/>
      <c r="MRB38"/>
      <c r="MRC38"/>
      <c r="MRD38"/>
      <c r="MRE38"/>
      <c r="MRF38"/>
      <c r="MRG38"/>
      <c r="MRH38"/>
      <c r="MRI38"/>
      <c r="MRJ38"/>
      <c r="MRK38"/>
      <c r="MRL38"/>
      <c r="MRM38"/>
      <c r="MRN38"/>
      <c r="MRO38"/>
      <c r="MRP38"/>
      <c r="MRQ38"/>
      <c r="MRR38"/>
      <c r="MRS38"/>
      <c r="MRT38"/>
      <c r="MRU38"/>
      <c r="MRV38"/>
      <c r="MRW38"/>
      <c r="MRX38"/>
      <c r="MRY38"/>
      <c r="MRZ38"/>
      <c r="MSA38"/>
      <c r="MSB38"/>
      <c r="MSC38"/>
      <c r="MSD38"/>
      <c r="MSE38"/>
      <c r="MSF38"/>
      <c r="MSG38"/>
      <c r="MSH38"/>
      <c r="MSI38"/>
      <c r="MSJ38"/>
      <c r="MSK38"/>
      <c r="MSL38"/>
      <c r="MSM38"/>
      <c r="MSN38"/>
      <c r="MSO38"/>
      <c r="MSP38"/>
      <c r="MSQ38"/>
      <c r="MSR38"/>
      <c r="MSS38"/>
      <c r="MST38"/>
      <c r="MSU38"/>
      <c r="MSV38"/>
      <c r="MSW38"/>
      <c r="MSX38"/>
      <c r="MSY38"/>
      <c r="MSZ38"/>
      <c r="MTA38"/>
      <c r="MTB38"/>
      <c r="MTC38"/>
      <c r="MTD38"/>
      <c r="MTE38"/>
      <c r="MTF38"/>
      <c r="MTG38"/>
      <c r="MTH38"/>
      <c r="MTI38"/>
      <c r="MTJ38"/>
      <c r="MTK38"/>
      <c r="MTL38"/>
      <c r="MTM38"/>
      <c r="MTN38"/>
      <c r="MTO38"/>
      <c r="MTP38"/>
      <c r="MTQ38"/>
      <c r="MTR38"/>
      <c r="MTS38"/>
      <c r="MTT38"/>
      <c r="MTU38"/>
      <c r="MTV38"/>
      <c r="MTW38"/>
      <c r="MTX38"/>
      <c r="MTY38"/>
      <c r="MTZ38"/>
      <c r="MUA38"/>
      <c r="MUB38"/>
      <c r="MUC38"/>
      <c r="MUD38"/>
      <c r="MUE38"/>
      <c r="MUF38"/>
      <c r="MUG38"/>
      <c r="MUH38"/>
      <c r="MUI38"/>
      <c r="MUJ38"/>
      <c r="MUK38"/>
      <c r="MUL38"/>
      <c r="MUM38"/>
      <c r="MUN38"/>
      <c r="MUO38"/>
      <c r="MUP38"/>
      <c r="MUQ38"/>
      <c r="MUR38"/>
      <c r="MUS38"/>
      <c r="MUT38"/>
      <c r="MUU38"/>
      <c r="MUV38"/>
      <c r="MUW38"/>
      <c r="MUX38"/>
      <c r="MUY38"/>
      <c r="MUZ38"/>
      <c r="MVA38"/>
      <c r="MVB38"/>
      <c r="MVC38"/>
      <c r="MVD38"/>
      <c r="MVE38"/>
      <c r="MVF38"/>
      <c r="MVG38"/>
      <c r="MVH38"/>
      <c r="MVI38"/>
      <c r="MVJ38"/>
      <c r="MVK38"/>
      <c r="MVL38"/>
      <c r="MVM38"/>
      <c r="MVN38"/>
      <c r="MVO38"/>
      <c r="MVP38"/>
      <c r="MVQ38"/>
      <c r="MVR38"/>
      <c r="MVS38"/>
      <c r="MVT38"/>
      <c r="MVU38"/>
      <c r="MVV38"/>
      <c r="MVW38"/>
      <c r="MVX38"/>
      <c r="MVY38"/>
      <c r="MVZ38"/>
      <c r="MWA38"/>
      <c r="MWB38"/>
      <c r="MWC38"/>
      <c r="MWD38"/>
      <c r="MWE38"/>
      <c r="MWF38"/>
      <c r="MWG38"/>
      <c r="MWH38"/>
      <c r="MWI38"/>
      <c r="MWJ38"/>
      <c r="MWK38"/>
      <c r="MWL38"/>
      <c r="MWM38"/>
      <c r="MWN38"/>
      <c r="MWO38"/>
      <c r="MWP38"/>
      <c r="MWQ38"/>
      <c r="MWR38"/>
      <c r="MWS38"/>
      <c r="MWT38"/>
      <c r="MWU38"/>
      <c r="MWV38"/>
      <c r="MWW38"/>
      <c r="MWX38"/>
      <c r="MWY38"/>
      <c r="MWZ38"/>
      <c r="MXA38"/>
      <c r="MXB38"/>
      <c r="MXC38"/>
      <c r="MXD38"/>
      <c r="MXE38"/>
      <c r="MXF38"/>
      <c r="MXG38"/>
      <c r="MXH38"/>
      <c r="MXI38"/>
      <c r="MXJ38"/>
      <c r="MXK38"/>
      <c r="MXL38"/>
      <c r="MXM38"/>
      <c r="MXN38"/>
      <c r="MXO38"/>
      <c r="MXP38"/>
      <c r="MXQ38"/>
      <c r="MXR38"/>
      <c r="MXS38"/>
      <c r="MXT38"/>
      <c r="MXU38"/>
      <c r="MXV38"/>
      <c r="MXW38"/>
      <c r="MXX38"/>
      <c r="MXY38"/>
      <c r="MXZ38"/>
      <c r="MYA38"/>
      <c r="MYB38"/>
      <c r="MYC38"/>
      <c r="MYD38"/>
      <c r="MYE38"/>
      <c r="MYF38"/>
      <c r="MYG38"/>
      <c r="MYH38"/>
      <c r="MYI38"/>
      <c r="MYJ38"/>
      <c r="MYK38"/>
      <c r="MYL38"/>
      <c r="MYM38"/>
      <c r="MYN38"/>
      <c r="MYO38"/>
      <c r="MYP38"/>
      <c r="MYQ38"/>
      <c r="MYR38"/>
      <c r="MYS38"/>
      <c r="MYT38"/>
      <c r="MYU38"/>
      <c r="MYV38"/>
      <c r="MYW38"/>
      <c r="MYX38"/>
      <c r="MYY38"/>
      <c r="MYZ38"/>
      <c r="MZA38"/>
      <c r="MZB38"/>
      <c r="MZC38"/>
      <c r="MZD38"/>
      <c r="MZE38"/>
      <c r="MZF38"/>
      <c r="MZG38"/>
      <c r="MZH38"/>
      <c r="MZI38"/>
      <c r="MZJ38"/>
      <c r="MZK38"/>
      <c r="MZL38"/>
      <c r="MZM38"/>
      <c r="MZN38"/>
      <c r="MZO38"/>
      <c r="MZP38"/>
      <c r="MZQ38"/>
      <c r="MZR38"/>
      <c r="MZS38"/>
      <c r="MZT38"/>
      <c r="MZU38"/>
      <c r="MZV38"/>
      <c r="MZW38"/>
      <c r="MZX38"/>
      <c r="MZY38"/>
      <c r="MZZ38"/>
      <c r="NAA38"/>
      <c r="NAB38"/>
      <c r="NAC38"/>
      <c r="NAD38"/>
      <c r="NAE38"/>
      <c r="NAF38"/>
      <c r="NAG38"/>
      <c r="NAH38"/>
      <c r="NAI38"/>
      <c r="NAJ38"/>
      <c r="NAK38"/>
      <c r="NAL38"/>
      <c r="NAM38"/>
      <c r="NAN38"/>
      <c r="NAO38"/>
      <c r="NAP38"/>
      <c r="NAQ38"/>
      <c r="NAR38"/>
      <c r="NAS38"/>
      <c r="NAT38"/>
      <c r="NAU38"/>
      <c r="NAV38"/>
      <c r="NAW38"/>
      <c r="NAX38"/>
      <c r="NAY38"/>
      <c r="NAZ38"/>
      <c r="NBA38"/>
      <c r="NBB38"/>
      <c r="NBC38"/>
      <c r="NBD38"/>
      <c r="NBE38"/>
      <c r="NBF38"/>
      <c r="NBG38"/>
      <c r="NBH38"/>
      <c r="NBI38"/>
      <c r="NBJ38"/>
      <c r="NBK38"/>
      <c r="NBL38"/>
      <c r="NBM38"/>
      <c r="NBN38"/>
      <c r="NBO38"/>
      <c r="NBP38"/>
      <c r="NBQ38"/>
      <c r="NBR38"/>
      <c r="NBS38"/>
      <c r="NBT38"/>
      <c r="NBU38"/>
      <c r="NBV38"/>
      <c r="NBW38"/>
      <c r="NBX38"/>
      <c r="NBY38"/>
      <c r="NBZ38"/>
      <c r="NCA38"/>
      <c r="NCB38"/>
      <c r="NCC38"/>
      <c r="NCD38"/>
      <c r="NCE38"/>
      <c r="NCF38"/>
      <c r="NCG38"/>
      <c r="NCH38"/>
      <c r="NCI38"/>
      <c r="NCJ38"/>
      <c r="NCK38"/>
      <c r="NCL38"/>
      <c r="NCM38"/>
      <c r="NCN38"/>
      <c r="NCO38"/>
      <c r="NCP38"/>
      <c r="NCQ38"/>
      <c r="NCR38"/>
      <c r="NCS38"/>
      <c r="NCT38"/>
      <c r="NCU38"/>
      <c r="NCV38"/>
      <c r="NCW38"/>
      <c r="NCX38"/>
      <c r="NCY38"/>
      <c r="NCZ38"/>
      <c r="NDA38"/>
      <c r="NDB38"/>
      <c r="NDC38"/>
      <c r="NDD38"/>
      <c r="NDE38"/>
      <c r="NDF38"/>
      <c r="NDG38"/>
      <c r="NDH38"/>
      <c r="NDI38"/>
      <c r="NDJ38"/>
      <c r="NDK38"/>
      <c r="NDL38"/>
      <c r="NDM38"/>
      <c r="NDN38"/>
      <c r="NDO38"/>
      <c r="NDP38"/>
      <c r="NDQ38"/>
      <c r="NDR38"/>
      <c r="NDS38"/>
      <c r="NDT38"/>
      <c r="NDU38"/>
      <c r="NDV38"/>
      <c r="NDW38"/>
      <c r="NDX38"/>
      <c r="NDY38"/>
      <c r="NDZ38"/>
      <c r="NEA38"/>
      <c r="NEB38"/>
      <c r="NEC38"/>
      <c r="NED38"/>
      <c r="NEE38"/>
      <c r="NEF38"/>
      <c r="NEG38"/>
      <c r="NEH38"/>
      <c r="NEI38"/>
      <c r="NEJ38"/>
      <c r="NEK38"/>
      <c r="NEL38"/>
      <c r="NEM38"/>
      <c r="NEN38"/>
      <c r="NEO38"/>
      <c r="NEP38"/>
      <c r="NEQ38"/>
      <c r="NER38"/>
      <c r="NES38"/>
      <c r="NET38"/>
      <c r="NEU38"/>
      <c r="NEV38"/>
      <c r="NEW38"/>
      <c r="NEX38"/>
      <c r="NEY38"/>
      <c r="NEZ38"/>
      <c r="NFA38"/>
      <c r="NFB38"/>
      <c r="NFC38"/>
      <c r="NFD38"/>
      <c r="NFE38"/>
      <c r="NFF38"/>
      <c r="NFG38"/>
      <c r="NFH38"/>
      <c r="NFI38"/>
      <c r="NFJ38"/>
      <c r="NFK38"/>
      <c r="NFL38"/>
      <c r="NFM38"/>
      <c r="NFN38"/>
      <c r="NFO38"/>
      <c r="NFP38"/>
      <c r="NFQ38"/>
      <c r="NFR38"/>
      <c r="NFS38"/>
      <c r="NFT38"/>
      <c r="NFU38"/>
      <c r="NFV38"/>
      <c r="NFW38"/>
      <c r="NFX38"/>
      <c r="NFY38"/>
      <c r="NFZ38"/>
      <c r="NGA38"/>
      <c r="NGB38"/>
      <c r="NGC38"/>
      <c r="NGD38"/>
      <c r="NGE38"/>
      <c r="NGF38"/>
      <c r="NGG38"/>
      <c r="NGH38"/>
      <c r="NGI38"/>
      <c r="NGJ38"/>
      <c r="NGK38"/>
      <c r="NGL38"/>
      <c r="NGM38"/>
      <c r="NGN38"/>
      <c r="NGO38"/>
      <c r="NGP38"/>
      <c r="NGQ38"/>
      <c r="NGR38"/>
      <c r="NGS38"/>
      <c r="NGT38"/>
      <c r="NGU38"/>
      <c r="NGV38"/>
      <c r="NGW38"/>
      <c r="NGX38"/>
      <c r="NGY38"/>
      <c r="NGZ38"/>
      <c r="NHA38"/>
      <c r="NHB38"/>
      <c r="NHC38"/>
      <c r="NHD38"/>
      <c r="NHE38"/>
      <c r="NHF38"/>
      <c r="NHG38"/>
      <c r="NHH38"/>
      <c r="NHI38"/>
      <c r="NHJ38"/>
      <c r="NHK38"/>
      <c r="NHL38"/>
      <c r="NHM38"/>
      <c r="NHN38"/>
      <c r="NHO38"/>
      <c r="NHP38"/>
      <c r="NHQ38"/>
      <c r="NHR38"/>
      <c r="NHS38"/>
      <c r="NHT38"/>
      <c r="NHU38"/>
      <c r="NHV38"/>
      <c r="NHW38"/>
      <c r="NHX38"/>
      <c r="NHY38"/>
      <c r="NHZ38"/>
      <c r="NIA38"/>
      <c r="NIB38"/>
      <c r="NIC38"/>
      <c r="NID38"/>
      <c r="NIE38"/>
      <c r="NIF38"/>
      <c r="NIG38"/>
      <c r="NIH38"/>
      <c r="NII38"/>
      <c r="NIJ38"/>
      <c r="NIK38"/>
      <c r="NIL38"/>
      <c r="NIM38"/>
      <c r="NIN38"/>
      <c r="NIO38"/>
      <c r="NIP38"/>
      <c r="NIQ38"/>
      <c r="NIR38"/>
      <c r="NIS38"/>
      <c r="NIT38"/>
      <c r="NIU38"/>
      <c r="NIV38"/>
      <c r="NIW38"/>
      <c r="NIX38"/>
      <c r="NIY38"/>
      <c r="NIZ38"/>
      <c r="NJA38"/>
      <c r="NJB38"/>
      <c r="NJC38"/>
      <c r="NJD38"/>
      <c r="NJE38"/>
      <c r="NJF38"/>
      <c r="NJG38"/>
      <c r="NJH38"/>
      <c r="NJI38"/>
      <c r="NJJ38"/>
      <c r="NJK38"/>
      <c r="NJL38"/>
      <c r="NJM38"/>
      <c r="NJN38"/>
      <c r="NJO38"/>
      <c r="NJP38"/>
      <c r="NJQ38"/>
      <c r="NJR38"/>
      <c r="NJS38"/>
      <c r="NJT38"/>
      <c r="NJU38"/>
      <c r="NJV38"/>
      <c r="NJW38"/>
      <c r="NJX38"/>
      <c r="NJY38"/>
      <c r="NJZ38"/>
      <c r="NKA38"/>
      <c r="NKB38"/>
      <c r="NKC38"/>
      <c r="NKD38"/>
      <c r="NKE38"/>
      <c r="NKF38"/>
      <c r="NKG38"/>
      <c r="NKH38"/>
      <c r="NKI38"/>
      <c r="NKJ38"/>
      <c r="NKK38"/>
      <c r="NKL38"/>
      <c r="NKM38"/>
      <c r="NKN38"/>
      <c r="NKO38"/>
      <c r="NKP38"/>
      <c r="NKQ38"/>
      <c r="NKR38"/>
      <c r="NKS38"/>
      <c r="NKT38"/>
      <c r="NKU38"/>
      <c r="NKV38"/>
      <c r="NKW38"/>
      <c r="NKX38"/>
      <c r="NKY38"/>
      <c r="NKZ38"/>
      <c r="NLA38"/>
      <c r="NLB38"/>
      <c r="NLC38"/>
      <c r="NLD38"/>
      <c r="NLE38"/>
      <c r="NLF38"/>
      <c r="NLG38"/>
      <c r="NLH38"/>
      <c r="NLI38"/>
      <c r="NLJ38"/>
      <c r="NLK38"/>
      <c r="NLL38"/>
      <c r="NLM38"/>
      <c r="NLN38"/>
      <c r="NLO38"/>
      <c r="NLP38"/>
      <c r="NLQ38"/>
      <c r="NLR38"/>
      <c r="NLS38"/>
      <c r="NLT38"/>
      <c r="NLU38"/>
      <c r="NLV38"/>
      <c r="NLW38"/>
      <c r="NLX38"/>
      <c r="NLY38"/>
      <c r="NLZ38"/>
      <c r="NMA38"/>
      <c r="NMB38"/>
      <c r="NMC38"/>
      <c r="NMD38"/>
      <c r="NME38"/>
      <c r="NMF38"/>
      <c r="NMG38"/>
      <c r="NMH38"/>
      <c r="NMI38"/>
      <c r="NMJ38"/>
      <c r="NMK38"/>
      <c r="NML38"/>
      <c r="NMM38"/>
      <c r="NMN38"/>
      <c r="NMO38"/>
      <c r="NMP38"/>
      <c r="NMQ38"/>
      <c r="NMR38"/>
      <c r="NMS38"/>
      <c r="NMT38"/>
      <c r="NMU38"/>
      <c r="NMV38"/>
      <c r="NMW38"/>
      <c r="NMX38"/>
      <c r="NMY38"/>
      <c r="NMZ38"/>
      <c r="NNA38"/>
      <c r="NNB38"/>
      <c r="NNC38"/>
      <c r="NND38"/>
      <c r="NNE38"/>
      <c r="NNF38"/>
      <c r="NNG38"/>
      <c r="NNH38"/>
      <c r="NNI38"/>
      <c r="NNJ38"/>
      <c r="NNK38"/>
      <c r="NNL38"/>
      <c r="NNM38"/>
      <c r="NNN38"/>
      <c r="NNO38"/>
      <c r="NNP38"/>
      <c r="NNQ38"/>
      <c r="NNR38"/>
      <c r="NNS38"/>
      <c r="NNT38"/>
      <c r="NNU38"/>
      <c r="NNV38"/>
      <c r="NNW38"/>
      <c r="NNX38"/>
      <c r="NNY38"/>
      <c r="NNZ38"/>
      <c r="NOA38"/>
      <c r="NOB38"/>
      <c r="NOC38"/>
      <c r="NOD38"/>
      <c r="NOE38"/>
      <c r="NOF38"/>
      <c r="NOG38"/>
      <c r="NOH38"/>
      <c r="NOI38"/>
      <c r="NOJ38"/>
      <c r="NOK38"/>
      <c r="NOL38"/>
      <c r="NOM38"/>
      <c r="NON38"/>
      <c r="NOO38"/>
      <c r="NOP38"/>
      <c r="NOQ38"/>
      <c r="NOR38"/>
      <c r="NOS38"/>
      <c r="NOT38"/>
      <c r="NOU38"/>
      <c r="NOV38"/>
      <c r="NOW38"/>
      <c r="NOX38"/>
      <c r="NOY38"/>
      <c r="NOZ38"/>
      <c r="NPA38"/>
      <c r="NPB38"/>
      <c r="NPC38"/>
      <c r="NPD38"/>
      <c r="NPE38"/>
      <c r="NPF38"/>
      <c r="NPG38"/>
      <c r="NPH38"/>
      <c r="NPI38"/>
      <c r="NPJ38"/>
      <c r="NPK38"/>
      <c r="NPL38"/>
      <c r="NPM38"/>
      <c r="NPN38"/>
      <c r="NPO38"/>
      <c r="NPP38"/>
      <c r="NPQ38"/>
      <c r="NPR38"/>
      <c r="NPS38"/>
      <c r="NPT38"/>
      <c r="NPU38"/>
      <c r="NPV38"/>
      <c r="NPW38"/>
      <c r="NPX38"/>
      <c r="NPY38"/>
      <c r="NPZ38"/>
      <c r="NQA38"/>
      <c r="NQB38"/>
      <c r="NQC38"/>
      <c r="NQD38"/>
      <c r="NQE38"/>
      <c r="NQF38"/>
      <c r="NQG38"/>
      <c r="NQH38"/>
      <c r="NQI38"/>
      <c r="NQJ38"/>
      <c r="NQK38"/>
      <c r="NQL38"/>
      <c r="NQM38"/>
      <c r="NQN38"/>
      <c r="NQO38"/>
      <c r="NQP38"/>
      <c r="NQQ38"/>
      <c r="NQR38"/>
      <c r="NQS38"/>
      <c r="NQT38"/>
      <c r="NQU38"/>
      <c r="NQV38"/>
      <c r="NQW38"/>
      <c r="NQX38"/>
      <c r="NQY38"/>
      <c r="NQZ38"/>
      <c r="NRA38"/>
      <c r="NRB38"/>
      <c r="NRC38"/>
      <c r="NRD38"/>
      <c r="NRE38"/>
      <c r="NRF38"/>
      <c r="NRG38"/>
      <c r="NRH38"/>
      <c r="NRI38"/>
      <c r="NRJ38"/>
      <c r="NRK38"/>
      <c r="NRL38"/>
      <c r="NRM38"/>
      <c r="NRN38"/>
      <c r="NRO38"/>
      <c r="NRP38"/>
      <c r="NRQ38"/>
      <c r="NRR38"/>
      <c r="NRS38"/>
      <c r="NRT38"/>
      <c r="NRU38"/>
      <c r="NRV38"/>
      <c r="NRW38"/>
      <c r="NRX38"/>
      <c r="NRY38"/>
      <c r="NRZ38"/>
      <c r="NSA38"/>
      <c r="NSB38"/>
      <c r="NSC38"/>
      <c r="NSD38"/>
      <c r="NSE38"/>
      <c r="NSF38"/>
      <c r="NSG38"/>
      <c r="NSH38"/>
      <c r="NSI38"/>
      <c r="NSJ38"/>
      <c r="NSK38"/>
      <c r="NSL38"/>
      <c r="NSM38"/>
      <c r="NSN38"/>
      <c r="NSO38"/>
      <c r="NSP38"/>
      <c r="NSQ38"/>
      <c r="NSR38"/>
      <c r="NSS38"/>
      <c r="NST38"/>
      <c r="NSU38"/>
      <c r="NSV38"/>
      <c r="NSW38"/>
      <c r="NSX38"/>
      <c r="NSY38"/>
      <c r="NSZ38"/>
      <c r="NTA38"/>
      <c r="NTB38"/>
      <c r="NTC38"/>
      <c r="NTD38"/>
      <c r="NTE38"/>
      <c r="NTF38"/>
      <c r="NTG38"/>
      <c r="NTH38"/>
      <c r="NTI38"/>
      <c r="NTJ38"/>
      <c r="NTK38"/>
      <c r="NTL38"/>
      <c r="NTM38"/>
      <c r="NTN38"/>
      <c r="NTO38"/>
      <c r="NTP38"/>
      <c r="NTQ38"/>
      <c r="NTR38"/>
      <c r="NTS38"/>
      <c r="NTT38"/>
      <c r="NTU38"/>
      <c r="NTV38"/>
      <c r="NTW38"/>
      <c r="NTX38"/>
      <c r="NTY38"/>
      <c r="NTZ38"/>
      <c r="NUA38"/>
      <c r="NUB38"/>
      <c r="NUC38"/>
      <c r="NUD38"/>
      <c r="NUE38"/>
      <c r="NUF38"/>
      <c r="NUG38"/>
      <c r="NUH38"/>
      <c r="NUI38"/>
      <c r="NUJ38"/>
      <c r="NUK38"/>
      <c r="NUL38"/>
      <c r="NUM38"/>
      <c r="NUN38"/>
      <c r="NUO38"/>
      <c r="NUP38"/>
      <c r="NUQ38"/>
      <c r="NUR38"/>
      <c r="NUS38"/>
      <c r="NUT38"/>
      <c r="NUU38"/>
      <c r="NUV38"/>
      <c r="NUW38"/>
      <c r="NUX38"/>
      <c r="NUY38"/>
      <c r="NUZ38"/>
      <c r="NVA38"/>
      <c r="NVB38"/>
      <c r="NVC38"/>
      <c r="NVD38"/>
      <c r="NVE38"/>
      <c r="NVF38"/>
      <c r="NVG38"/>
      <c r="NVH38"/>
      <c r="NVI38"/>
      <c r="NVJ38"/>
      <c r="NVK38"/>
      <c r="NVL38"/>
      <c r="NVM38"/>
      <c r="NVN38"/>
      <c r="NVO38"/>
      <c r="NVP38"/>
      <c r="NVQ38"/>
      <c r="NVR38"/>
      <c r="NVS38"/>
      <c r="NVT38"/>
      <c r="NVU38"/>
      <c r="NVV38"/>
      <c r="NVW38"/>
      <c r="NVX38"/>
      <c r="NVY38"/>
      <c r="NVZ38"/>
      <c r="NWA38"/>
      <c r="NWB38"/>
      <c r="NWC38"/>
      <c r="NWD38"/>
      <c r="NWE38"/>
      <c r="NWF38"/>
      <c r="NWG38"/>
      <c r="NWH38"/>
      <c r="NWI38"/>
      <c r="NWJ38"/>
      <c r="NWK38"/>
      <c r="NWL38"/>
      <c r="NWM38"/>
      <c r="NWN38"/>
      <c r="NWO38"/>
      <c r="NWP38"/>
      <c r="NWQ38"/>
      <c r="NWR38"/>
      <c r="NWS38"/>
      <c r="NWT38"/>
      <c r="NWU38"/>
      <c r="NWV38"/>
      <c r="NWW38"/>
      <c r="NWX38"/>
      <c r="NWY38"/>
      <c r="NWZ38"/>
      <c r="NXA38"/>
      <c r="NXB38"/>
      <c r="NXC38"/>
      <c r="NXD38"/>
      <c r="NXE38"/>
      <c r="NXF38"/>
      <c r="NXG38"/>
      <c r="NXH38"/>
      <c r="NXI38"/>
      <c r="NXJ38"/>
      <c r="NXK38"/>
      <c r="NXL38"/>
      <c r="NXM38"/>
      <c r="NXN38"/>
      <c r="NXO38"/>
      <c r="NXP38"/>
      <c r="NXQ38"/>
      <c r="NXR38"/>
      <c r="NXS38"/>
      <c r="NXT38"/>
      <c r="NXU38"/>
      <c r="NXV38"/>
      <c r="NXW38"/>
      <c r="NXX38"/>
      <c r="NXY38"/>
      <c r="NXZ38"/>
      <c r="NYA38"/>
      <c r="NYB38"/>
      <c r="NYC38"/>
      <c r="NYD38"/>
      <c r="NYE38"/>
      <c r="NYF38"/>
      <c r="NYG38"/>
      <c r="NYH38"/>
      <c r="NYI38"/>
      <c r="NYJ38"/>
      <c r="NYK38"/>
      <c r="NYL38"/>
      <c r="NYM38"/>
      <c r="NYN38"/>
      <c r="NYO38"/>
      <c r="NYP38"/>
      <c r="NYQ38"/>
      <c r="NYR38"/>
      <c r="NYS38"/>
      <c r="NYT38"/>
      <c r="NYU38"/>
      <c r="NYV38"/>
      <c r="NYW38"/>
      <c r="NYX38"/>
      <c r="NYY38"/>
      <c r="NYZ38"/>
      <c r="NZA38"/>
      <c r="NZB38"/>
      <c r="NZC38"/>
      <c r="NZD38"/>
      <c r="NZE38"/>
      <c r="NZF38"/>
      <c r="NZG38"/>
      <c r="NZH38"/>
      <c r="NZI38"/>
      <c r="NZJ38"/>
      <c r="NZK38"/>
      <c r="NZL38"/>
      <c r="NZM38"/>
      <c r="NZN38"/>
      <c r="NZO38"/>
      <c r="NZP38"/>
      <c r="NZQ38"/>
      <c r="NZR38"/>
      <c r="NZS38"/>
      <c r="NZT38"/>
      <c r="NZU38"/>
      <c r="NZV38"/>
      <c r="NZW38"/>
      <c r="NZX38"/>
      <c r="NZY38"/>
      <c r="NZZ38"/>
      <c r="OAA38"/>
      <c r="OAB38"/>
      <c r="OAC38"/>
      <c r="OAD38"/>
      <c r="OAE38"/>
      <c r="OAF38"/>
      <c r="OAG38"/>
      <c r="OAH38"/>
      <c r="OAI38"/>
      <c r="OAJ38"/>
      <c r="OAK38"/>
      <c r="OAL38"/>
      <c r="OAM38"/>
      <c r="OAN38"/>
      <c r="OAO38"/>
      <c r="OAP38"/>
      <c r="OAQ38"/>
      <c r="OAR38"/>
      <c r="OAS38"/>
      <c r="OAT38"/>
      <c r="OAU38"/>
      <c r="OAV38"/>
      <c r="OAW38"/>
      <c r="OAX38"/>
      <c r="OAY38"/>
      <c r="OAZ38"/>
      <c r="OBA38"/>
      <c r="OBB38"/>
      <c r="OBC38"/>
      <c r="OBD38"/>
      <c r="OBE38"/>
      <c r="OBF38"/>
      <c r="OBG38"/>
      <c r="OBH38"/>
      <c r="OBI38"/>
      <c r="OBJ38"/>
      <c r="OBK38"/>
      <c r="OBL38"/>
      <c r="OBM38"/>
      <c r="OBN38"/>
      <c r="OBO38"/>
      <c r="OBP38"/>
      <c r="OBQ38"/>
      <c r="OBR38"/>
      <c r="OBS38"/>
      <c r="OBT38"/>
      <c r="OBU38"/>
      <c r="OBV38"/>
      <c r="OBW38"/>
      <c r="OBX38"/>
      <c r="OBY38"/>
      <c r="OBZ38"/>
      <c r="OCA38"/>
      <c r="OCB38"/>
      <c r="OCC38"/>
      <c r="OCD38"/>
      <c r="OCE38"/>
      <c r="OCF38"/>
      <c r="OCG38"/>
      <c r="OCH38"/>
      <c r="OCI38"/>
      <c r="OCJ38"/>
      <c r="OCK38"/>
      <c r="OCL38"/>
      <c r="OCM38"/>
      <c r="OCN38"/>
      <c r="OCO38"/>
      <c r="OCP38"/>
      <c r="OCQ38"/>
      <c r="OCR38"/>
      <c r="OCS38"/>
      <c r="OCT38"/>
      <c r="OCU38"/>
      <c r="OCV38"/>
      <c r="OCW38"/>
      <c r="OCX38"/>
      <c r="OCY38"/>
      <c r="OCZ38"/>
      <c r="ODA38"/>
      <c r="ODB38"/>
      <c r="ODC38"/>
      <c r="ODD38"/>
      <c r="ODE38"/>
      <c r="ODF38"/>
      <c r="ODG38"/>
      <c r="ODH38"/>
      <c r="ODI38"/>
      <c r="ODJ38"/>
      <c r="ODK38"/>
      <c r="ODL38"/>
      <c r="ODM38"/>
      <c r="ODN38"/>
      <c r="ODO38"/>
      <c r="ODP38"/>
      <c r="ODQ38"/>
      <c r="ODR38"/>
      <c r="ODS38"/>
      <c r="ODT38"/>
      <c r="ODU38"/>
      <c r="ODV38"/>
      <c r="ODW38"/>
      <c r="ODX38"/>
      <c r="ODY38"/>
      <c r="ODZ38"/>
      <c r="OEA38"/>
      <c r="OEB38"/>
      <c r="OEC38"/>
      <c r="OED38"/>
      <c r="OEE38"/>
      <c r="OEF38"/>
      <c r="OEG38"/>
      <c r="OEH38"/>
      <c r="OEI38"/>
      <c r="OEJ38"/>
      <c r="OEK38"/>
      <c r="OEL38"/>
      <c r="OEM38"/>
      <c r="OEN38"/>
      <c r="OEO38"/>
      <c r="OEP38"/>
      <c r="OEQ38"/>
      <c r="OER38"/>
      <c r="OES38"/>
      <c r="OET38"/>
      <c r="OEU38"/>
      <c r="OEV38"/>
      <c r="OEW38"/>
      <c r="OEX38"/>
      <c r="OEY38"/>
      <c r="OEZ38"/>
      <c r="OFA38"/>
      <c r="OFB38"/>
      <c r="OFC38"/>
      <c r="OFD38"/>
      <c r="OFE38"/>
      <c r="OFF38"/>
      <c r="OFG38"/>
      <c r="OFH38"/>
      <c r="OFI38"/>
      <c r="OFJ38"/>
      <c r="OFK38"/>
      <c r="OFL38"/>
      <c r="OFM38"/>
      <c r="OFN38"/>
      <c r="OFO38"/>
      <c r="OFP38"/>
      <c r="OFQ38"/>
      <c r="OFR38"/>
      <c r="OFS38"/>
      <c r="OFT38"/>
      <c r="OFU38"/>
      <c r="OFV38"/>
      <c r="OFW38"/>
      <c r="OFX38"/>
      <c r="OFY38"/>
      <c r="OFZ38"/>
      <c r="OGA38"/>
      <c r="OGB38"/>
      <c r="OGC38"/>
      <c r="OGD38"/>
      <c r="OGE38"/>
      <c r="OGF38"/>
      <c r="OGG38"/>
      <c r="OGH38"/>
      <c r="OGI38"/>
      <c r="OGJ38"/>
      <c r="OGK38"/>
      <c r="OGL38"/>
      <c r="OGM38"/>
      <c r="OGN38"/>
      <c r="OGO38"/>
      <c r="OGP38"/>
      <c r="OGQ38"/>
      <c r="OGR38"/>
      <c r="OGS38"/>
      <c r="OGT38"/>
      <c r="OGU38"/>
      <c r="OGV38"/>
      <c r="OGW38"/>
      <c r="OGX38"/>
      <c r="OGY38"/>
      <c r="OGZ38"/>
      <c r="OHA38"/>
      <c r="OHB38"/>
      <c r="OHC38"/>
      <c r="OHD38"/>
      <c r="OHE38"/>
      <c r="OHF38"/>
      <c r="OHG38"/>
      <c r="OHH38"/>
      <c r="OHI38"/>
      <c r="OHJ38"/>
      <c r="OHK38"/>
      <c r="OHL38"/>
      <c r="OHM38"/>
      <c r="OHN38"/>
      <c r="OHO38"/>
      <c r="OHP38"/>
      <c r="OHQ38"/>
      <c r="OHR38"/>
      <c r="OHS38"/>
      <c r="OHT38"/>
      <c r="OHU38"/>
      <c r="OHV38"/>
      <c r="OHW38"/>
      <c r="OHX38"/>
      <c r="OHY38"/>
      <c r="OHZ38"/>
      <c r="OIA38"/>
      <c r="OIB38"/>
      <c r="OIC38"/>
      <c r="OID38"/>
      <c r="OIE38"/>
      <c r="OIF38"/>
      <c r="OIG38"/>
      <c r="OIH38"/>
      <c r="OII38"/>
      <c r="OIJ38"/>
      <c r="OIK38"/>
      <c r="OIL38"/>
      <c r="OIM38"/>
      <c r="OIN38"/>
      <c r="OIO38"/>
      <c r="OIP38"/>
      <c r="OIQ38"/>
      <c r="OIR38"/>
      <c r="OIS38"/>
      <c r="OIT38"/>
      <c r="OIU38"/>
      <c r="OIV38"/>
      <c r="OIW38"/>
      <c r="OIX38"/>
      <c r="OIY38"/>
      <c r="OIZ38"/>
      <c r="OJA38"/>
      <c r="OJB38"/>
      <c r="OJC38"/>
      <c r="OJD38"/>
      <c r="OJE38"/>
      <c r="OJF38"/>
      <c r="OJG38"/>
      <c r="OJH38"/>
      <c r="OJI38"/>
      <c r="OJJ38"/>
      <c r="OJK38"/>
      <c r="OJL38"/>
      <c r="OJM38"/>
      <c r="OJN38"/>
      <c r="OJO38"/>
      <c r="OJP38"/>
      <c r="OJQ38"/>
      <c r="OJR38"/>
      <c r="OJS38"/>
      <c r="OJT38"/>
      <c r="OJU38"/>
      <c r="OJV38"/>
      <c r="OJW38"/>
      <c r="OJX38"/>
      <c r="OJY38"/>
      <c r="OJZ38"/>
      <c r="OKA38"/>
      <c r="OKB38"/>
      <c r="OKC38"/>
      <c r="OKD38"/>
      <c r="OKE38"/>
      <c r="OKF38"/>
      <c r="OKG38"/>
      <c r="OKH38"/>
      <c r="OKI38"/>
      <c r="OKJ38"/>
      <c r="OKK38"/>
      <c r="OKL38"/>
      <c r="OKM38"/>
      <c r="OKN38"/>
      <c r="OKO38"/>
      <c r="OKP38"/>
      <c r="OKQ38"/>
      <c r="OKR38"/>
      <c r="OKS38"/>
      <c r="OKT38"/>
      <c r="OKU38"/>
      <c r="OKV38"/>
      <c r="OKW38"/>
      <c r="OKX38"/>
      <c r="OKY38"/>
      <c r="OKZ38"/>
      <c r="OLA38"/>
      <c r="OLB38"/>
      <c r="OLC38"/>
      <c r="OLD38"/>
      <c r="OLE38"/>
      <c r="OLF38"/>
      <c r="OLG38"/>
      <c r="OLH38"/>
      <c r="OLI38"/>
      <c r="OLJ38"/>
      <c r="OLK38"/>
      <c r="OLL38"/>
      <c r="OLM38"/>
      <c r="OLN38"/>
      <c r="OLO38"/>
      <c r="OLP38"/>
      <c r="OLQ38"/>
      <c r="OLR38"/>
      <c r="OLS38"/>
      <c r="OLT38"/>
      <c r="OLU38"/>
      <c r="OLV38"/>
      <c r="OLW38"/>
      <c r="OLX38"/>
      <c r="OLY38"/>
      <c r="OLZ38"/>
      <c r="OMA38"/>
      <c r="OMB38"/>
      <c r="OMC38"/>
      <c r="OMD38"/>
      <c r="OME38"/>
      <c r="OMF38"/>
      <c r="OMG38"/>
      <c r="OMH38"/>
      <c r="OMI38"/>
      <c r="OMJ38"/>
      <c r="OMK38"/>
      <c r="OML38"/>
      <c r="OMM38"/>
      <c r="OMN38"/>
      <c r="OMO38"/>
      <c r="OMP38"/>
      <c r="OMQ38"/>
      <c r="OMR38"/>
      <c r="OMS38"/>
      <c r="OMT38"/>
      <c r="OMU38"/>
      <c r="OMV38"/>
      <c r="OMW38"/>
      <c r="OMX38"/>
      <c r="OMY38"/>
      <c r="OMZ38"/>
      <c r="ONA38"/>
      <c r="ONB38"/>
      <c r="ONC38"/>
      <c r="OND38"/>
      <c r="ONE38"/>
      <c r="ONF38"/>
      <c r="ONG38"/>
      <c r="ONH38"/>
      <c r="ONI38"/>
      <c r="ONJ38"/>
      <c r="ONK38"/>
      <c r="ONL38"/>
      <c r="ONM38"/>
      <c r="ONN38"/>
      <c r="ONO38"/>
      <c r="ONP38"/>
      <c r="ONQ38"/>
      <c r="ONR38"/>
      <c r="ONS38"/>
      <c r="ONT38"/>
      <c r="ONU38"/>
      <c r="ONV38"/>
      <c r="ONW38"/>
      <c r="ONX38"/>
      <c r="ONY38"/>
      <c r="ONZ38"/>
      <c r="OOA38"/>
      <c r="OOB38"/>
      <c r="OOC38"/>
      <c r="OOD38"/>
      <c r="OOE38"/>
      <c r="OOF38"/>
      <c r="OOG38"/>
      <c r="OOH38"/>
      <c r="OOI38"/>
      <c r="OOJ38"/>
      <c r="OOK38"/>
      <c r="OOL38"/>
      <c r="OOM38"/>
      <c r="OON38"/>
      <c r="OOO38"/>
      <c r="OOP38"/>
      <c r="OOQ38"/>
      <c r="OOR38"/>
      <c r="OOS38"/>
      <c r="OOT38"/>
      <c r="OOU38"/>
      <c r="OOV38"/>
      <c r="OOW38"/>
      <c r="OOX38"/>
      <c r="OOY38"/>
      <c r="OOZ38"/>
      <c r="OPA38"/>
      <c r="OPB38"/>
      <c r="OPC38"/>
      <c r="OPD38"/>
      <c r="OPE38"/>
      <c r="OPF38"/>
      <c r="OPG38"/>
      <c r="OPH38"/>
      <c r="OPI38"/>
      <c r="OPJ38"/>
      <c r="OPK38"/>
      <c r="OPL38"/>
      <c r="OPM38"/>
      <c r="OPN38"/>
      <c r="OPO38"/>
      <c r="OPP38"/>
      <c r="OPQ38"/>
      <c r="OPR38"/>
      <c r="OPS38"/>
      <c r="OPT38"/>
      <c r="OPU38"/>
      <c r="OPV38"/>
      <c r="OPW38"/>
      <c r="OPX38"/>
      <c r="OPY38"/>
      <c r="OPZ38"/>
      <c r="OQA38"/>
      <c r="OQB38"/>
      <c r="OQC38"/>
      <c r="OQD38"/>
      <c r="OQE38"/>
      <c r="OQF38"/>
      <c r="OQG38"/>
      <c r="OQH38"/>
      <c r="OQI38"/>
      <c r="OQJ38"/>
      <c r="OQK38"/>
      <c r="OQL38"/>
      <c r="OQM38"/>
      <c r="OQN38"/>
      <c r="OQO38"/>
      <c r="OQP38"/>
      <c r="OQQ38"/>
      <c r="OQR38"/>
      <c r="OQS38"/>
      <c r="OQT38"/>
      <c r="OQU38"/>
      <c r="OQV38"/>
      <c r="OQW38"/>
      <c r="OQX38"/>
      <c r="OQY38"/>
      <c r="OQZ38"/>
      <c r="ORA38"/>
      <c r="ORB38"/>
      <c r="ORC38"/>
      <c r="ORD38"/>
      <c r="ORE38"/>
      <c r="ORF38"/>
      <c r="ORG38"/>
      <c r="ORH38"/>
      <c r="ORI38"/>
      <c r="ORJ38"/>
      <c r="ORK38"/>
      <c r="ORL38"/>
      <c r="ORM38"/>
      <c r="ORN38"/>
      <c r="ORO38"/>
      <c r="ORP38"/>
      <c r="ORQ38"/>
      <c r="ORR38"/>
      <c r="ORS38"/>
      <c r="ORT38"/>
      <c r="ORU38"/>
      <c r="ORV38"/>
      <c r="ORW38"/>
      <c r="ORX38"/>
      <c r="ORY38"/>
      <c r="ORZ38"/>
      <c r="OSA38"/>
      <c r="OSB38"/>
      <c r="OSC38"/>
      <c r="OSD38"/>
      <c r="OSE38"/>
      <c r="OSF38"/>
      <c r="OSG38"/>
      <c r="OSH38"/>
      <c r="OSI38"/>
      <c r="OSJ38"/>
      <c r="OSK38"/>
      <c r="OSL38"/>
      <c r="OSM38"/>
      <c r="OSN38"/>
      <c r="OSO38"/>
      <c r="OSP38"/>
      <c r="OSQ38"/>
      <c r="OSR38"/>
      <c r="OSS38"/>
      <c r="OST38"/>
      <c r="OSU38"/>
      <c r="OSV38"/>
      <c r="OSW38"/>
      <c r="OSX38"/>
      <c r="OSY38"/>
      <c r="OSZ38"/>
      <c r="OTA38"/>
      <c r="OTB38"/>
      <c r="OTC38"/>
      <c r="OTD38"/>
      <c r="OTE38"/>
      <c r="OTF38"/>
      <c r="OTG38"/>
      <c r="OTH38"/>
      <c r="OTI38"/>
      <c r="OTJ38"/>
      <c r="OTK38"/>
      <c r="OTL38"/>
      <c r="OTM38"/>
      <c r="OTN38"/>
      <c r="OTO38"/>
      <c r="OTP38"/>
      <c r="OTQ38"/>
      <c r="OTR38"/>
      <c r="OTS38"/>
      <c r="OTT38"/>
      <c r="OTU38"/>
      <c r="OTV38"/>
      <c r="OTW38"/>
      <c r="OTX38"/>
      <c r="OTY38"/>
      <c r="OTZ38"/>
      <c r="OUA38"/>
      <c r="OUB38"/>
      <c r="OUC38"/>
      <c r="OUD38"/>
      <c r="OUE38"/>
      <c r="OUF38"/>
      <c r="OUG38"/>
      <c r="OUH38"/>
      <c r="OUI38"/>
      <c r="OUJ38"/>
      <c r="OUK38"/>
      <c r="OUL38"/>
      <c r="OUM38"/>
      <c r="OUN38"/>
      <c r="OUO38"/>
      <c r="OUP38"/>
      <c r="OUQ38"/>
      <c r="OUR38"/>
      <c r="OUS38"/>
      <c r="OUT38"/>
      <c r="OUU38"/>
      <c r="OUV38"/>
      <c r="OUW38"/>
      <c r="OUX38"/>
      <c r="OUY38"/>
      <c r="OUZ38"/>
      <c r="OVA38"/>
      <c r="OVB38"/>
      <c r="OVC38"/>
      <c r="OVD38"/>
      <c r="OVE38"/>
      <c r="OVF38"/>
      <c r="OVG38"/>
      <c r="OVH38"/>
      <c r="OVI38"/>
      <c r="OVJ38"/>
      <c r="OVK38"/>
      <c r="OVL38"/>
      <c r="OVM38"/>
      <c r="OVN38"/>
      <c r="OVO38"/>
      <c r="OVP38"/>
      <c r="OVQ38"/>
      <c r="OVR38"/>
      <c r="OVS38"/>
      <c r="OVT38"/>
      <c r="OVU38"/>
      <c r="OVV38"/>
      <c r="OVW38"/>
      <c r="OVX38"/>
      <c r="OVY38"/>
      <c r="OVZ38"/>
      <c r="OWA38"/>
      <c r="OWB38"/>
      <c r="OWC38"/>
      <c r="OWD38"/>
      <c r="OWE38"/>
      <c r="OWF38"/>
      <c r="OWG38"/>
      <c r="OWH38"/>
      <c r="OWI38"/>
      <c r="OWJ38"/>
      <c r="OWK38"/>
      <c r="OWL38"/>
      <c r="OWM38"/>
      <c r="OWN38"/>
      <c r="OWO38"/>
      <c r="OWP38"/>
      <c r="OWQ38"/>
      <c r="OWR38"/>
      <c r="OWS38"/>
      <c r="OWT38"/>
      <c r="OWU38"/>
      <c r="OWV38"/>
      <c r="OWW38"/>
      <c r="OWX38"/>
      <c r="OWY38"/>
      <c r="OWZ38"/>
      <c r="OXA38"/>
      <c r="OXB38"/>
      <c r="OXC38"/>
      <c r="OXD38"/>
      <c r="OXE38"/>
      <c r="OXF38"/>
      <c r="OXG38"/>
      <c r="OXH38"/>
      <c r="OXI38"/>
      <c r="OXJ38"/>
      <c r="OXK38"/>
      <c r="OXL38"/>
      <c r="OXM38"/>
      <c r="OXN38"/>
      <c r="OXO38"/>
      <c r="OXP38"/>
      <c r="OXQ38"/>
      <c r="OXR38"/>
      <c r="OXS38"/>
      <c r="OXT38"/>
      <c r="OXU38"/>
      <c r="OXV38"/>
      <c r="OXW38"/>
      <c r="OXX38"/>
      <c r="OXY38"/>
      <c r="OXZ38"/>
      <c r="OYA38"/>
      <c r="OYB38"/>
      <c r="OYC38"/>
      <c r="OYD38"/>
      <c r="OYE38"/>
      <c r="OYF38"/>
      <c r="OYG38"/>
      <c r="OYH38"/>
      <c r="OYI38"/>
      <c r="OYJ38"/>
      <c r="OYK38"/>
      <c r="OYL38"/>
      <c r="OYM38"/>
      <c r="OYN38"/>
      <c r="OYO38"/>
      <c r="OYP38"/>
      <c r="OYQ38"/>
      <c r="OYR38"/>
      <c r="OYS38"/>
      <c r="OYT38"/>
      <c r="OYU38"/>
      <c r="OYV38"/>
      <c r="OYW38"/>
      <c r="OYX38"/>
      <c r="OYY38"/>
      <c r="OYZ38"/>
      <c r="OZA38"/>
      <c r="OZB38"/>
      <c r="OZC38"/>
      <c r="OZD38"/>
      <c r="OZE38"/>
      <c r="OZF38"/>
      <c r="OZG38"/>
      <c r="OZH38"/>
      <c r="OZI38"/>
      <c r="OZJ38"/>
      <c r="OZK38"/>
      <c r="OZL38"/>
      <c r="OZM38"/>
      <c r="OZN38"/>
      <c r="OZO38"/>
      <c r="OZP38"/>
      <c r="OZQ38"/>
      <c r="OZR38"/>
      <c r="OZS38"/>
      <c r="OZT38"/>
      <c r="OZU38"/>
      <c r="OZV38"/>
      <c r="OZW38"/>
      <c r="OZX38"/>
      <c r="OZY38"/>
      <c r="OZZ38"/>
      <c r="PAA38"/>
      <c r="PAB38"/>
      <c r="PAC38"/>
      <c r="PAD38"/>
      <c r="PAE38"/>
      <c r="PAF38"/>
      <c r="PAG38"/>
      <c r="PAH38"/>
      <c r="PAI38"/>
      <c r="PAJ38"/>
      <c r="PAK38"/>
      <c r="PAL38"/>
      <c r="PAM38"/>
      <c r="PAN38"/>
      <c r="PAO38"/>
      <c r="PAP38"/>
      <c r="PAQ38"/>
      <c r="PAR38"/>
      <c r="PAS38"/>
      <c r="PAT38"/>
      <c r="PAU38"/>
      <c r="PAV38"/>
      <c r="PAW38"/>
      <c r="PAX38"/>
      <c r="PAY38"/>
      <c r="PAZ38"/>
      <c r="PBA38"/>
      <c r="PBB38"/>
      <c r="PBC38"/>
      <c r="PBD38"/>
      <c r="PBE38"/>
      <c r="PBF38"/>
      <c r="PBG38"/>
      <c r="PBH38"/>
      <c r="PBI38"/>
      <c r="PBJ38"/>
      <c r="PBK38"/>
      <c r="PBL38"/>
      <c r="PBM38"/>
      <c r="PBN38"/>
      <c r="PBO38"/>
      <c r="PBP38"/>
      <c r="PBQ38"/>
      <c r="PBR38"/>
      <c r="PBS38"/>
      <c r="PBT38"/>
      <c r="PBU38"/>
      <c r="PBV38"/>
      <c r="PBW38"/>
      <c r="PBX38"/>
      <c r="PBY38"/>
      <c r="PBZ38"/>
      <c r="PCA38"/>
      <c r="PCB38"/>
      <c r="PCC38"/>
      <c r="PCD38"/>
      <c r="PCE38"/>
      <c r="PCF38"/>
      <c r="PCG38"/>
      <c r="PCH38"/>
      <c r="PCI38"/>
      <c r="PCJ38"/>
      <c r="PCK38"/>
      <c r="PCL38"/>
      <c r="PCM38"/>
      <c r="PCN38"/>
      <c r="PCO38"/>
      <c r="PCP38"/>
      <c r="PCQ38"/>
      <c r="PCR38"/>
      <c r="PCS38"/>
      <c r="PCT38"/>
      <c r="PCU38"/>
      <c r="PCV38"/>
      <c r="PCW38"/>
      <c r="PCX38"/>
      <c r="PCY38"/>
      <c r="PCZ38"/>
      <c r="PDA38"/>
      <c r="PDB38"/>
      <c r="PDC38"/>
      <c r="PDD38"/>
      <c r="PDE38"/>
      <c r="PDF38"/>
      <c r="PDG38"/>
      <c r="PDH38"/>
      <c r="PDI38"/>
      <c r="PDJ38"/>
      <c r="PDK38"/>
      <c r="PDL38"/>
      <c r="PDM38"/>
      <c r="PDN38"/>
      <c r="PDO38"/>
      <c r="PDP38"/>
      <c r="PDQ38"/>
      <c r="PDR38"/>
      <c r="PDS38"/>
      <c r="PDT38"/>
      <c r="PDU38"/>
      <c r="PDV38"/>
      <c r="PDW38"/>
      <c r="PDX38"/>
      <c r="PDY38"/>
      <c r="PDZ38"/>
      <c r="PEA38"/>
      <c r="PEB38"/>
      <c r="PEC38"/>
      <c r="PED38"/>
      <c r="PEE38"/>
      <c r="PEF38"/>
      <c r="PEG38"/>
      <c r="PEH38"/>
      <c r="PEI38"/>
      <c r="PEJ38"/>
      <c r="PEK38"/>
      <c r="PEL38"/>
      <c r="PEM38"/>
      <c r="PEN38"/>
      <c r="PEO38"/>
      <c r="PEP38"/>
      <c r="PEQ38"/>
      <c r="PER38"/>
      <c r="PES38"/>
      <c r="PET38"/>
      <c r="PEU38"/>
      <c r="PEV38"/>
      <c r="PEW38"/>
      <c r="PEX38"/>
      <c r="PEY38"/>
      <c r="PEZ38"/>
      <c r="PFA38"/>
      <c r="PFB38"/>
      <c r="PFC38"/>
      <c r="PFD38"/>
      <c r="PFE38"/>
      <c r="PFF38"/>
      <c r="PFG38"/>
      <c r="PFH38"/>
      <c r="PFI38"/>
      <c r="PFJ38"/>
      <c r="PFK38"/>
      <c r="PFL38"/>
      <c r="PFM38"/>
      <c r="PFN38"/>
      <c r="PFO38"/>
      <c r="PFP38"/>
      <c r="PFQ38"/>
      <c r="PFR38"/>
      <c r="PFS38"/>
      <c r="PFT38"/>
      <c r="PFU38"/>
      <c r="PFV38"/>
      <c r="PFW38"/>
      <c r="PFX38"/>
      <c r="PFY38"/>
      <c r="PFZ38"/>
      <c r="PGA38"/>
      <c r="PGB38"/>
      <c r="PGC38"/>
      <c r="PGD38"/>
      <c r="PGE38"/>
      <c r="PGF38"/>
      <c r="PGG38"/>
      <c r="PGH38"/>
      <c r="PGI38"/>
      <c r="PGJ38"/>
      <c r="PGK38"/>
      <c r="PGL38"/>
      <c r="PGM38"/>
      <c r="PGN38"/>
      <c r="PGO38"/>
      <c r="PGP38"/>
      <c r="PGQ38"/>
      <c r="PGR38"/>
      <c r="PGS38"/>
      <c r="PGT38"/>
      <c r="PGU38"/>
      <c r="PGV38"/>
      <c r="PGW38"/>
      <c r="PGX38"/>
      <c r="PGY38"/>
      <c r="PGZ38"/>
      <c r="PHA38"/>
      <c r="PHB38"/>
      <c r="PHC38"/>
      <c r="PHD38"/>
      <c r="PHE38"/>
      <c r="PHF38"/>
      <c r="PHG38"/>
      <c r="PHH38"/>
      <c r="PHI38"/>
      <c r="PHJ38"/>
      <c r="PHK38"/>
      <c r="PHL38"/>
      <c r="PHM38"/>
      <c r="PHN38"/>
      <c r="PHO38"/>
      <c r="PHP38"/>
      <c r="PHQ38"/>
      <c r="PHR38"/>
      <c r="PHS38"/>
      <c r="PHT38"/>
      <c r="PHU38"/>
      <c r="PHV38"/>
      <c r="PHW38"/>
      <c r="PHX38"/>
      <c r="PHY38"/>
      <c r="PHZ38"/>
      <c r="PIA38"/>
      <c r="PIB38"/>
      <c r="PIC38"/>
      <c r="PID38"/>
      <c r="PIE38"/>
      <c r="PIF38"/>
      <c r="PIG38"/>
      <c r="PIH38"/>
      <c r="PII38"/>
      <c r="PIJ38"/>
      <c r="PIK38"/>
      <c r="PIL38"/>
      <c r="PIM38"/>
      <c r="PIN38"/>
      <c r="PIO38"/>
      <c r="PIP38"/>
      <c r="PIQ38"/>
      <c r="PIR38"/>
      <c r="PIS38"/>
      <c r="PIT38"/>
      <c r="PIU38"/>
      <c r="PIV38"/>
      <c r="PIW38"/>
      <c r="PIX38"/>
      <c r="PIY38"/>
      <c r="PIZ38"/>
      <c r="PJA38"/>
      <c r="PJB38"/>
      <c r="PJC38"/>
      <c r="PJD38"/>
      <c r="PJE38"/>
      <c r="PJF38"/>
      <c r="PJG38"/>
      <c r="PJH38"/>
      <c r="PJI38"/>
      <c r="PJJ38"/>
      <c r="PJK38"/>
      <c r="PJL38"/>
      <c r="PJM38"/>
      <c r="PJN38"/>
      <c r="PJO38"/>
      <c r="PJP38"/>
      <c r="PJQ38"/>
      <c r="PJR38"/>
      <c r="PJS38"/>
      <c r="PJT38"/>
      <c r="PJU38"/>
      <c r="PJV38"/>
      <c r="PJW38"/>
      <c r="PJX38"/>
      <c r="PJY38"/>
      <c r="PJZ38"/>
      <c r="PKA38"/>
      <c r="PKB38"/>
      <c r="PKC38"/>
      <c r="PKD38"/>
      <c r="PKE38"/>
      <c r="PKF38"/>
      <c r="PKG38"/>
      <c r="PKH38"/>
      <c r="PKI38"/>
      <c r="PKJ38"/>
      <c r="PKK38"/>
      <c r="PKL38"/>
      <c r="PKM38"/>
      <c r="PKN38"/>
      <c r="PKO38"/>
      <c r="PKP38"/>
      <c r="PKQ38"/>
      <c r="PKR38"/>
      <c r="PKS38"/>
      <c r="PKT38"/>
      <c r="PKU38"/>
      <c r="PKV38"/>
      <c r="PKW38"/>
      <c r="PKX38"/>
      <c r="PKY38"/>
      <c r="PKZ38"/>
      <c r="PLA38"/>
      <c r="PLB38"/>
      <c r="PLC38"/>
      <c r="PLD38"/>
      <c r="PLE38"/>
      <c r="PLF38"/>
      <c r="PLG38"/>
      <c r="PLH38"/>
      <c r="PLI38"/>
      <c r="PLJ38"/>
      <c r="PLK38"/>
      <c r="PLL38"/>
      <c r="PLM38"/>
      <c r="PLN38"/>
      <c r="PLO38"/>
      <c r="PLP38"/>
      <c r="PLQ38"/>
      <c r="PLR38"/>
      <c r="PLS38"/>
      <c r="PLT38"/>
      <c r="PLU38"/>
      <c r="PLV38"/>
      <c r="PLW38"/>
      <c r="PLX38"/>
      <c r="PLY38"/>
      <c r="PLZ38"/>
      <c r="PMA38"/>
      <c r="PMB38"/>
      <c r="PMC38"/>
      <c r="PMD38"/>
      <c r="PME38"/>
      <c r="PMF38"/>
      <c r="PMG38"/>
      <c r="PMH38"/>
      <c r="PMI38"/>
      <c r="PMJ38"/>
      <c r="PMK38"/>
      <c r="PML38"/>
      <c r="PMM38"/>
      <c r="PMN38"/>
      <c r="PMO38"/>
      <c r="PMP38"/>
      <c r="PMQ38"/>
      <c r="PMR38"/>
      <c r="PMS38"/>
      <c r="PMT38"/>
      <c r="PMU38"/>
      <c r="PMV38"/>
      <c r="PMW38"/>
      <c r="PMX38"/>
      <c r="PMY38"/>
      <c r="PMZ38"/>
      <c r="PNA38"/>
      <c r="PNB38"/>
      <c r="PNC38"/>
      <c r="PND38"/>
      <c r="PNE38"/>
      <c r="PNF38"/>
      <c r="PNG38"/>
      <c r="PNH38"/>
      <c r="PNI38"/>
      <c r="PNJ38"/>
      <c r="PNK38"/>
      <c r="PNL38"/>
      <c r="PNM38"/>
      <c r="PNN38"/>
      <c r="PNO38"/>
      <c r="PNP38"/>
      <c r="PNQ38"/>
      <c r="PNR38"/>
      <c r="PNS38"/>
      <c r="PNT38"/>
      <c r="PNU38"/>
      <c r="PNV38"/>
      <c r="PNW38"/>
      <c r="PNX38"/>
      <c r="PNY38"/>
      <c r="PNZ38"/>
      <c r="POA38"/>
      <c r="POB38"/>
      <c r="POC38"/>
      <c r="POD38"/>
      <c r="POE38"/>
      <c r="POF38"/>
      <c r="POG38"/>
      <c r="POH38"/>
      <c r="POI38"/>
      <c r="POJ38"/>
      <c r="POK38"/>
      <c r="POL38"/>
      <c r="POM38"/>
      <c r="PON38"/>
      <c r="POO38"/>
      <c r="POP38"/>
      <c r="POQ38"/>
      <c r="POR38"/>
      <c r="POS38"/>
      <c r="POT38"/>
      <c r="POU38"/>
      <c r="POV38"/>
      <c r="POW38"/>
      <c r="POX38"/>
      <c r="POY38"/>
      <c r="POZ38"/>
      <c r="PPA38"/>
      <c r="PPB38"/>
      <c r="PPC38"/>
      <c r="PPD38"/>
      <c r="PPE38"/>
      <c r="PPF38"/>
      <c r="PPG38"/>
      <c r="PPH38"/>
      <c r="PPI38"/>
      <c r="PPJ38"/>
      <c r="PPK38"/>
      <c r="PPL38"/>
      <c r="PPM38"/>
      <c r="PPN38"/>
      <c r="PPO38"/>
      <c r="PPP38"/>
      <c r="PPQ38"/>
      <c r="PPR38"/>
      <c r="PPS38"/>
      <c r="PPT38"/>
      <c r="PPU38"/>
      <c r="PPV38"/>
      <c r="PPW38"/>
      <c r="PPX38"/>
      <c r="PPY38"/>
      <c r="PPZ38"/>
      <c r="PQA38"/>
      <c r="PQB38"/>
      <c r="PQC38"/>
      <c r="PQD38"/>
      <c r="PQE38"/>
      <c r="PQF38"/>
      <c r="PQG38"/>
      <c r="PQH38"/>
      <c r="PQI38"/>
      <c r="PQJ38"/>
      <c r="PQK38"/>
      <c r="PQL38"/>
      <c r="PQM38"/>
      <c r="PQN38"/>
      <c r="PQO38"/>
      <c r="PQP38"/>
      <c r="PQQ38"/>
      <c r="PQR38"/>
      <c r="PQS38"/>
      <c r="PQT38"/>
      <c r="PQU38"/>
      <c r="PQV38"/>
      <c r="PQW38"/>
      <c r="PQX38"/>
      <c r="PQY38"/>
      <c r="PQZ38"/>
      <c r="PRA38"/>
      <c r="PRB38"/>
      <c r="PRC38"/>
      <c r="PRD38"/>
      <c r="PRE38"/>
      <c r="PRF38"/>
      <c r="PRG38"/>
      <c r="PRH38"/>
      <c r="PRI38"/>
      <c r="PRJ38"/>
      <c r="PRK38"/>
      <c r="PRL38"/>
      <c r="PRM38"/>
      <c r="PRN38"/>
      <c r="PRO38"/>
      <c r="PRP38"/>
      <c r="PRQ38"/>
      <c r="PRR38"/>
      <c r="PRS38"/>
      <c r="PRT38"/>
      <c r="PRU38"/>
      <c r="PRV38"/>
      <c r="PRW38"/>
      <c r="PRX38"/>
      <c r="PRY38"/>
      <c r="PRZ38"/>
      <c r="PSA38"/>
      <c r="PSB38"/>
      <c r="PSC38"/>
      <c r="PSD38"/>
      <c r="PSE38"/>
      <c r="PSF38"/>
      <c r="PSG38"/>
      <c r="PSH38"/>
      <c r="PSI38"/>
      <c r="PSJ38"/>
      <c r="PSK38"/>
      <c r="PSL38"/>
      <c r="PSM38"/>
      <c r="PSN38"/>
      <c r="PSO38"/>
      <c r="PSP38"/>
      <c r="PSQ38"/>
      <c r="PSR38"/>
      <c r="PSS38"/>
      <c r="PST38"/>
      <c r="PSU38"/>
      <c r="PSV38"/>
      <c r="PSW38"/>
      <c r="PSX38"/>
      <c r="PSY38"/>
      <c r="PSZ38"/>
      <c r="PTA38"/>
      <c r="PTB38"/>
      <c r="PTC38"/>
      <c r="PTD38"/>
      <c r="PTE38"/>
      <c r="PTF38"/>
      <c r="PTG38"/>
      <c r="PTH38"/>
      <c r="PTI38"/>
      <c r="PTJ38"/>
      <c r="PTK38"/>
      <c r="PTL38"/>
      <c r="PTM38"/>
      <c r="PTN38"/>
      <c r="PTO38"/>
      <c r="PTP38"/>
      <c r="PTQ38"/>
      <c r="PTR38"/>
      <c r="PTS38"/>
      <c r="PTT38"/>
      <c r="PTU38"/>
      <c r="PTV38"/>
      <c r="PTW38"/>
      <c r="PTX38"/>
      <c r="PTY38"/>
      <c r="PTZ38"/>
      <c r="PUA38"/>
      <c r="PUB38"/>
      <c r="PUC38"/>
      <c r="PUD38"/>
      <c r="PUE38"/>
      <c r="PUF38"/>
      <c r="PUG38"/>
      <c r="PUH38"/>
      <c r="PUI38"/>
      <c r="PUJ38"/>
      <c r="PUK38"/>
      <c r="PUL38"/>
      <c r="PUM38"/>
      <c r="PUN38"/>
      <c r="PUO38"/>
      <c r="PUP38"/>
      <c r="PUQ38"/>
      <c r="PUR38"/>
      <c r="PUS38"/>
      <c r="PUT38"/>
      <c r="PUU38"/>
      <c r="PUV38"/>
      <c r="PUW38"/>
      <c r="PUX38"/>
      <c r="PUY38"/>
      <c r="PUZ38"/>
      <c r="PVA38"/>
      <c r="PVB38"/>
      <c r="PVC38"/>
      <c r="PVD38"/>
      <c r="PVE38"/>
      <c r="PVF38"/>
      <c r="PVG38"/>
      <c r="PVH38"/>
      <c r="PVI38"/>
      <c r="PVJ38"/>
      <c r="PVK38"/>
      <c r="PVL38"/>
      <c r="PVM38"/>
      <c r="PVN38"/>
      <c r="PVO38"/>
      <c r="PVP38"/>
      <c r="PVQ38"/>
      <c r="PVR38"/>
      <c r="PVS38"/>
      <c r="PVT38"/>
      <c r="PVU38"/>
      <c r="PVV38"/>
      <c r="PVW38"/>
      <c r="PVX38"/>
      <c r="PVY38"/>
      <c r="PVZ38"/>
      <c r="PWA38"/>
      <c r="PWB38"/>
      <c r="PWC38"/>
      <c r="PWD38"/>
      <c r="PWE38"/>
      <c r="PWF38"/>
      <c r="PWG38"/>
      <c r="PWH38"/>
      <c r="PWI38"/>
      <c r="PWJ38"/>
      <c r="PWK38"/>
      <c r="PWL38"/>
      <c r="PWM38"/>
      <c r="PWN38"/>
      <c r="PWO38"/>
      <c r="PWP38"/>
      <c r="PWQ38"/>
      <c r="PWR38"/>
      <c r="PWS38"/>
      <c r="PWT38"/>
      <c r="PWU38"/>
      <c r="PWV38"/>
      <c r="PWW38"/>
      <c r="PWX38"/>
      <c r="PWY38"/>
      <c r="PWZ38"/>
      <c r="PXA38"/>
      <c r="PXB38"/>
      <c r="PXC38"/>
      <c r="PXD38"/>
      <c r="PXE38"/>
      <c r="PXF38"/>
      <c r="PXG38"/>
      <c r="PXH38"/>
      <c r="PXI38"/>
      <c r="PXJ38"/>
      <c r="PXK38"/>
      <c r="PXL38"/>
      <c r="PXM38"/>
      <c r="PXN38"/>
      <c r="PXO38"/>
      <c r="PXP38"/>
      <c r="PXQ38"/>
      <c r="PXR38"/>
      <c r="PXS38"/>
      <c r="PXT38"/>
      <c r="PXU38"/>
      <c r="PXV38"/>
      <c r="PXW38"/>
      <c r="PXX38"/>
      <c r="PXY38"/>
      <c r="PXZ38"/>
      <c r="PYA38"/>
      <c r="PYB38"/>
      <c r="PYC38"/>
      <c r="PYD38"/>
      <c r="PYE38"/>
      <c r="PYF38"/>
      <c r="PYG38"/>
      <c r="PYH38"/>
      <c r="PYI38"/>
      <c r="PYJ38"/>
      <c r="PYK38"/>
      <c r="PYL38"/>
      <c r="PYM38"/>
      <c r="PYN38"/>
      <c r="PYO38"/>
      <c r="PYP38"/>
      <c r="PYQ38"/>
      <c r="PYR38"/>
      <c r="PYS38"/>
      <c r="PYT38"/>
      <c r="PYU38"/>
      <c r="PYV38"/>
      <c r="PYW38"/>
      <c r="PYX38"/>
      <c r="PYY38"/>
      <c r="PYZ38"/>
      <c r="PZA38"/>
      <c r="PZB38"/>
      <c r="PZC38"/>
      <c r="PZD38"/>
      <c r="PZE38"/>
      <c r="PZF38"/>
      <c r="PZG38"/>
      <c r="PZH38"/>
      <c r="PZI38"/>
      <c r="PZJ38"/>
      <c r="PZK38"/>
      <c r="PZL38"/>
      <c r="PZM38"/>
      <c r="PZN38"/>
      <c r="PZO38"/>
      <c r="PZP38"/>
      <c r="PZQ38"/>
      <c r="PZR38"/>
      <c r="PZS38"/>
      <c r="PZT38"/>
      <c r="PZU38"/>
      <c r="PZV38"/>
      <c r="PZW38"/>
      <c r="PZX38"/>
      <c r="PZY38"/>
      <c r="PZZ38"/>
      <c r="QAA38"/>
      <c r="QAB38"/>
      <c r="QAC38"/>
      <c r="QAD38"/>
      <c r="QAE38"/>
      <c r="QAF38"/>
      <c r="QAG38"/>
      <c r="QAH38"/>
      <c r="QAI38"/>
      <c r="QAJ38"/>
      <c r="QAK38"/>
      <c r="QAL38"/>
      <c r="QAM38"/>
      <c r="QAN38"/>
      <c r="QAO38"/>
      <c r="QAP38"/>
      <c r="QAQ38"/>
      <c r="QAR38"/>
      <c r="QAS38"/>
      <c r="QAT38"/>
      <c r="QAU38"/>
      <c r="QAV38"/>
      <c r="QAW38"/>
      <c r="QAX38"/>
      <c r="QAY38"/>
      <c r="QAZ38"/>
      <c r="QBA38"/>
      <c r="QBB38"/>
      <c r="QBC38"/>
      <c r="QBD38"/>
      <c r="QBE38"/>
      <c r="QBF38"/>
      <c r="QBG38"/>
      <c r="QBH38"/>
      <c r="QBI38"/>
      <c r="QBJ38"/>
      <c r="QBK38"/>
      <c r="QBL38"/>
      <c r="QBM38"/>
      <c r="QBN38"/>
      <c r="QBO38"/>
      <c r="QBP38"/>
      <c r="QBQ38"/>
      <c r="QBR38"/>
      <c r="QBS38"/>
      <c r="QBT38"/>
      <c r="QBU38"/>
      <c r="QBV38"/>
      <c r="QBW38"/>
      <c r="QBX38"/>
      <c r="QBY38"/>
      <c r="QBZ38"/>
      <c r="QCA38"/>
      <c r="QCB38"/>
      <c r="QCC38"/>
      <c r="QCD38"/>
      <c r="QCE38"/>
      <c r="QCF38"/>
      <c r="QCG38"/>
      <c r="QCH38"/>
      <c r="QCI38"/>
      <c r="QCJ38"/>
      <c r="QCK38"/>
      <c r="QCL38"/>
      <c r="QCM38"/>
      <c r="QCN38"/>
      <c r="QCO38"/>
      <c r="QCP38"/>
      <c r="QCQ38"/>
      <c r="QCR38"/>
      <c r="QCS38"/>
      <c r="QCT38"/>
      <c r="QCU38"/>
      <c r="QCV38"/>
      <c r="QCW38"/>
      <c r="QCX38"/>
      <c r="QCY38"/>
      <c r="QCZ38"/>
      <c r="QDA38"/>
      <c r="QDB38"/>
      <c r="QDC38"/>
      <c r="QDD38"/>
      <c r="QDE38"/>
      <c r="QDF38"/>
      <c r="QDG38"/>
      <c r="QDH38"/>
      <c r="QDI38"/>
      <c r="QDJ38"/>
      <c r="QDK38"/>
      <c r="QDL38"/>
      <c r="QDM38"/>
      <c r="QDN38"/>
      <c r="QDO38"/>
      <c r="QDP38"/>
      <c r="QDQ38"/>
      <c r="QDR38"/>
      <c r="QDS38"/>
      <c r="QDT38"/>
      <c r="QDU38"/>
      <c r="QDV38"/>
      <c r="QDW38"/>
      <c r="QDX38"/>
      <c r="QDY38"/>
      <c r="QDZ38"/>
      <c r="QEA38"/>
      <c r="QEB38"/>
      <c r="QEC38"/>
      <c r="QED38"/>
      <c r="QEE38"/>
      <c r="QEF38"/>
      <c r="QEG38"/>
      <c r="QEH38"/>
      <c r="QEI38"/>
      <c r="QEJ38"/>
      <c r="QEK38"/>
      <c r="QEL38"/>
      <c r="QEM38"/>
      <c r="QEN38"/>
      <c r="QEO38"/>
      <c r="QEP38"/>
      <c r="QEQ38"/>
      <c r="QER38"/>
      <c r="QES38"/>
      <c r="QET38"/>
      <c r="QEU38"/>
      <c r="QEV38"/>
      <c r="QEW38"/>
      <c r="QEX38"/>
      <c r="QEY38"/>
      <c r="QEZ38"/>
      <c r="QFA38"/>
      <c r="QFB38"/>
      <c r="QFC38"/>
      <c r="QFD38"/>
      <c r="QFE38"/>
      <c r="QFF38"/>
      <c r="QFG38"/>
      <c r="QFH38"/>
      <c r="QFI38"/>
      <c r="QFJ38"/>
      <c r="QFK38"/>
      <c r="QFL38"/>
      <c r="QFM38"/>
      <c r="QFN38"/>
      <c r="QFO38"/>
      <c r="QFP38"/>
      <c r="QFQ38"/>
      <c r="QFR38"/>
      <c r="QFS38"/>
      <c r="QFT38"/>
      <c r="QFU38"/>
      <c r="QFV38"/>
      <c r="QFW38"/>
      <c r="QFX38"/>
      <c r="QFY38"/>
      <c r="QFZ38"/>
      <c r="QGA38"/>
      <c r="QGB38"/>
      <c r="QGC38"/>
      <c r="QGD38"/>
      <c r="QGE38"/>
      <c r="QGF38"/>
      <c r="QGG38"/>
      <c r="QGH38"/>
      <c r="QGI38"/>
      <c r="QGJ38"/>
      <c r="QGK38"/>
      <c r="QGL38"/>
      <c r="QGM38"/>
      <c r="QGN38"/>
      <c r="QGO38"/>
      <c r="QGP38"/>
      <c r="QGQ38"/>
      <c r="QGR38"/>
      <c r="QGS38"/>
      <c r="QGT38"/>
      <c r="QGU38"/>
      <c r="QGV38"/>
      <c r="QGW38"/>
      <c r="QGX38"/>
      <c r="QGY38"/>
      <c r="QGZ38"/>
      <c r="QHA38"/>
      <c r="QHB38"/>
      <c r="QHC38"/>
      <c r="QHD38"/>
      <c r="QHE38"/>
      <c r="QHF38"/>
      <c r="QHG38"/>
      <c r="QHH38"/>
      <c r="QHI38"/>
      <c r="QHJ38"/>
      <c r="QHK38"/>
      <c r="QHL38"/>
      <c r="QHM38"/>
      <c r="QHN38"/>
      <c r="QHO38"/>
      <c r="QHP38"/>
      <c r="QHQ38"/>
      <c r="QHR38"/>
      <c r="QHS38"/>
      <c r="QHT38"/>
      <c r="QHU38"/>
      <c r="QHV38"/>
      <c r="QHW38"/>
      <c r="QHX38"/>
      <c r="QHY38"/>
      <c r="QHZ38"/>
      <c r="QIA38"/>
      <c r="QIB38"/>
      <c r="QIC38"/>
      <c r="QID38"/>
      <c r="QIE38"/>
      <c r="QIF38"/>
      <c r="QIG38"/>
      <c r="QIH38"/>
      <c r="QII38"/>
      <c r="QIJ38"/>
      <c r="QIK38"/>
      <c r="QIL38"/>
      <c r="QIM38"/>
      <c r="QIN38"/>
      <c r="QIO38"/>
      <c r="QIP38"/>
      <c r="QIQ38"/>
      <c r="QIR38"/>
      <c r="QIS38"/>
      <c r="QIT38"/>
      <c r="QIU38"/>
      <c r="QIV38"/>
      <c r="QIW38"/>
      <c r="QIX38"/>
      <c r="QIY38"/>
      <c r="QIZ38"/>
      <c r="QJA38"/>
      <c r="QJB38"/>
      <c r="QJC38"/>
      <c r="QJD38"/>
      <c r="QJE38"/>
      <c r="QJF38"/>
      <c r="QJG38"/>
      <c r="QJH38"/>
      <c r="QJI38"/>
      <c r="QJJ38"/>
      <c r="QJK38"/>
      <c r="QJL38"/>
      <c r="QJM38"/>
      <c r="QJN38"/>
      <c r="QJO38"/>
      <c r="QJP38"/>
      <c r="QJQ38"/>
      <c r="QJR38"/>
      <c r="QJS38"/>
      <c r="QJT38"/>
      <c r="QJU38"/>
      <c r="QJV38"/>
      <c r="QJW38"/>
      <c r="QJX38"/>
      <c r="QJY38"/>
      <c r="QJZ38"/>
      <c r="QKA38"/>
      <c r="QKB38"/>
      <c r="QKC38"/>
      <c r="QKD38"/>
      <c r="QKE38"/>
      <c r="QKF38"/>
      <c r="QKG38"/>
      <c r="QKH38"/>
      <c r="QKI38"/>
      <c r="QKJ38"/>
      <c r="QKK38"/>
      <c r="QKL38"/>
      <c r="QKM38"/>
      <c r="QKN38"/>
      <c r="QKO38"/>
      <c r="QKP38"/>
      <c r="QKQ38"/>
      <c r="QKR38"/>
      <c r="QKS38"/>
      <c r="QKT38"/>
      <c r="QKU38"/>
      <c r="QKV38"/>
      <c r="QKW38"/>
      <c r="QKX38"/>
      <c r="QKY38"/>
      <c r="QKZ38"/>
      <c r="QLA38"/>
      <c r="QLB38"/>
      <c r="QLC38"/>
      <c r="QLD38"/>
      <c r="QLE38"/>
      <c r="QLF38"/>
      <c r="QLG38"/>
      <c r="QLH38"/>
      <c r="QLI38"/>
      <c r="QLJ38"/>
      <c r="QLK38"/>
      <c r="QLL38"/>
      <c r="QLM38"/>
      <c r="QLN38"/>
      <c r="QLO38"/>
      <c r="QLP38"/>
      <c r="QLQ38"/>
      <c r="QLR38"/>
      <c r="QLS38"/>
      <c r="QLT38"/>
      <c r="QLU38"/>
      <c r="QLV38"/>
      <c r="QLW38"/>
      <c r="QLX38"/>
      <c r="QLY38"/>
      <c r="QLZ38"/>
      <c r="QMA38"/>
      <c r="QMB38"/>
      <c r="QMC38"/>
      <c r="QMD38"/>
      <c r="QME38"/>
      <c r="QMF38"/>
      <c r="QMG38"/>
      <c r="QMH38"/>
      <c r="QMI38"/>
      <c r="QMJ38"/>
      <c r="QMK38"/>
      <c r="QML38"/>
      <c r="QMM38"/>
      <c r="QMN38"/>
      <c r="QMO38"/>
      <c r="QMP38"/>
      <c r="QMQ38"/>
      <c r="QMR38"/>
      <c r="QMS38"/>
      <c r="QMT38"/>
      <c r="QMU38"/>
      <c r="QMV38"/>
      <c r="QMW38"/>
      <c r="QMX38"/>
      <c r="QMY38"/>
      <c r="QMZ38"/>
      <c r="QNA38"/>
      <c r="QNB38"/>
      <c r="QNC38"/>
      <c r="QND38"/>
      <c r="QNE38"/>
      <c r="QNF38"/>
      <c r="QNG38"/>
      <c r="QNH38"/>
      <c r="QNI38"/>
      <c r="QNJ38"/>
      <c r="QNK38"/>
      <c r="QNL38"/>
      <c r="QNM38"/>
      <c r="QNN38"/>
      <c r="QNO38"/>
      <c r="QNP38"/>
      <c r="QNQ38"/>
      <c r="QNR38"/>
      <c r="QNS38"/>
      <c r="QNT38"/>
      <c r="QNU38"/>
      <c r="QNV38"/>
      <c r="QNW38"/>
      <c r="QNX38"/>
      <c r="QNY38"/>
      <c r="QNZ38"/>
      <c r="QOA38"/>
      <c r="QOB38"/>
      <c r="QOC38"/>
      <c r="QOD38"/>
      <c r="QOE38"/>
      <c r="QOF38"/>
      <c r="QOG38"/>
      <c r="QOH38"/>
      <c r="QOI38"/>
      <c r="QOJ38"/>
      <c r="QOK38"/>
      <c r="QOL38"/>
      <c r="QOM38"/>
      <c r="QON38"/>
      <c r="QOO38"/>
      <c r="QOP38"/>
      <c r="QOQ38"/>
      <c r="QOR38"/>
      <c r="QOS38"/>
      <c r="QOT38"/>
      <c r="QOU38"/>
      <c r="QOV38"/>
      <c r="QOW38"/>
      <c r="QOX38"/>
      <c r="QOY38"/>
      <c r="QOZ38"/>
      <c r="QPA38"/>
      <c r="QPB38"/>
      <c r="QPC38"/>
      <c r="QPD38"/>
      <c r="QPE38"/>
      <c r="QPF38"/>
      <c r="QPG38"/>
      <c r="QPH38"/>
      <c r="QPI38"/>
      <c r="QPJ38"/>
      <c r="QPK38"/>
      <c r="QPL38"/>
      <c r="QPM38"/>
      <c r="QPN38"/>
      <c r="QPO38"/>
      <c r="QPP38"/>
      <c r="QPQ38"/>
      <c r="QPR38"/>
      <c r="QPS38"/>
      <c r="QPT38"/>
      <c r="QPU38"/>
      <c r="QPV38"/>
      <c r="QPW38"/>
      <c r="QPX38"/>
      <c r="QPY38"/>
      <c r="QPZ38"/>
      <c r="QQA38"/>
      <c r="QQB38"/>
      <c r="QQC38"/>
      <c r="QQD38"/>
      <c r="QQE38"/>
      <c r="QQF38"/>
      <c r="QQG38"/>
      <c r="QQH38"/>
      <c r="QQI38"/>
      <c r="QQJ38"/>
      <c r="QQK38"/>
      <c r="QQL38"/>
      <c r="QQM38"/>
      <c r="QQN38"/>
      <c r="QQO38"/>
      <c r="QQP38"/>
      <c r="QQQ38"/>
      <c r="QQR38"/>
      <c r="QQS38"/>
      <c r="QQT38"/>
      <c r="QQU38"/>
      <c r="QQV38"/>
      <c r="QQW38"/>
      <c r="QQX38"/>
      <c r="QQY38"/>
      <c r="QQZ38"/>
      <c r="QRA38"/>
      <c r="QRB38"/>
      <c r="QRC38"/>
      <c r="QRD38"/>
      <c r="QRE38"/>
      <c r="QRF38"/>
      <c r="QRG38"/>
      <c r="QRH38"/>
      <c r="QRI38"/>
      <c r="QRJ38"/>
      <c r="QRK38"/>
      <c r="QRL38"/>
      <c r="QRM38"/>
      <c r="QRN38"/>
      <c r="QRO38"/>
      <c r="QRP38"/>
      <c r="QRQ38"/>
      <c r="QRR38"/>
      <c r="QRS38"/>
      <c r="QRT38"/>
      <c r="QRU38"/>
      <c r="QRV38"/>
      <c r="QRW38"/>
      <c r="QRX38"/>
      <c r="QRY38"/>
      <c r="QRZ38"/>
      <c r="QSA38"/>
      <c r="QSB38"/>
      <c r="QSC38"/>
      <c r="QSD38"/>
      <c r="QSE38"/>
      <c r="QSF38"/>
      <c r="QSG38"/>
      <c r="QSH38"/>
      <c r="QSI38"/>
      <c r="QSJ38"/>
      <c r="QSK38"/>
      <c r="QSL38"/>
      <c r="QSM38"/>
      <c r="QSN38"/>
      <c r="QSO38"/>
      <c r="QSP38"/>
      <c r="QSQ38"/>
      <c r="QSR38"/>
      <c r="QSS38"/>
      <c r="QST38"/>
      <c r="QSU38"/>
      <c r="QSV38"/>
      <c r="QSW38"/>
      <c r="QSX38"/>
      <c r="QSY38"/>
      <c r="QSZ38"/>
      <c r="QTA38"/>
      <c r="QTB38"/>
      <c r="QTC38"/>
      <c r="QTD38"/>
      <c r="QTE38"/>
      <c r="QTF38"/>
      <c r="QTG38"/>
      <c r="QTH38"/>
      <c r="QTI38"/>
      <c r="QTJ38"/>
      <c r="QTK38"/>
      <c r="QTL38"/>
      <c r="QTM38"/>
      <c r="QTN38"/>
      <c r="QTO38"/>
      <c r="QTP38"/>
      <c r="QTQ38"/>
      <c r="QTR38"/>
      <c r="QTS38"/>
      <c r="QTT38"/>
      <c r="QTU38"/>
      <c r="QTV38"/>
      <c r="QTW38"/>
      <c r="QTX38"/>
      <c r="QTY38"/>
      <c r="QTZ38"/>
      <c r="QUA38"/>
      <c r="QUB38"/>
      <c r="QUC38"/>
      <c r="QUD38"/>
      <c r="QUE38"/>
      <c r="QUF38"/>
      <c r="QUG38"/>
      <c r="QUH38"/>
      <c r="QUI38"/>
      <c r="QUJ38"/>
      <c r="QUK38"/>
      <c r="QUL38"/>
      <c r="QUM38"/>
      <c r="QUN38"/>
      <c r="QUO38"/>
      <c r="QUP38"/>
      <c r="QUQ38"/>
      <c r="QUR38"/>
      <c r="QUS38"/>
      <c r="QUT38"/>
      <c r="QUU38"/>
      <c r="QUV38"/>
      <c r="QUW38"/>
      <c r="QUX38"/>
      <c r="QUY38"/>
      <c r="QUZ38"/>
      <c r="QVA38"/>
      <c r="QVB38"/>
      <c r="QVC38"/>
      <c r="QVD38"/>
      <c r="QVE38"/>
      <c r="QVF38"/>
      <c r="QVG38"/>
      <c r="QVH38"/>
      <c r="QVI38"/>
      <c r="QVJ38"/>
      <c r="QVK38"/>
      <c r="QVL38"/>
      <c r="QVM38"/>
      <c r="QVN38"/>
      <c r="QVO38"/>
      <c r="QVP38"/>
      <c r="QVQ38"/>
      <c r="QVR38"/>
      <c r="QVS38"/>
      <c r="QVT38"/>
      <c r="QVU38"/>
      <c r="QVV38"/>
      <c r="QVW38"/>
      <c r="QVX38"/>
      <c r="QVY38"/>
      <c r="QVZ38"/>
      <c r="QWA38"/>
      <c r="QWB38"/>
      <c r="QWC38"/>
      <c r="QWD38"/>
      <c r="QWE38"/>
      <c r="QWF38"/>
      <c r="QWG38"/>
      <c r="QWH38"/>
      <c r="QWI38"/>
      <c r="QWJ38"/>
      <c r="QWK38"/>
      <c r="QWL38"/>
      <c r="QWM38"/>
      <c r="QWN38"/>
      <c r="QWO38"/>
      <c r="QWP38"/>
      <c r="QWQ38"/>
      <c r="QWR38"/>
      <c r="QWS38"/>
      <c r="QWT38"/>
      <c r="QWU38"/>
      <c r="QWV38"/>
      <c r="QWW38"/>
      <c r="QWX38"/>
      <c r="QWY38"/>
      <c r="QWZ38"/>
      <c r="QXA38"/>
      <c r="QXB38"/>
      <c r="QXC38"/>
      <c r="QXD38"/>
      <c r="QXE38"/>
      <c r="QXF38"/>
      <c r="QXG38"/>
      <c r="QXH38"/>
      <c r="QXI38"/>
      <c r="QXJ38"/>
      <c r="QXK38"/>
      <c r="QXL38"/>
      <c r="QXM38"/>
      <c r="QXN38"/>
      <c r="QXO38"/>
      <c r="QXP38"/>
      <c r="QXQ38"/>
      <c r="QXR38"/>
      <c r="QXS38"/>
      <c r="QXT38"/>
      <c r="QXU38"/>
      <c r="QXV38"/>
      <c r="QXW38"/>
      <c r="QXX38"/>
      <c r="QXY38"/>
      <c r="QXZ38"/>
      <c r="QYA38"/>
      <c r="QYB38"/>
      <c r="QYC38"/>
      <c r="QYD38"/>
      <c r="QYE38"/>
      <c r="QYF38"/>
      <c r="QYG38"/>
      <c r="QYH38"/>
      <c r="QYI38"/>
      <c r="QYJ38"/>
      <c r="QYK38"/>
      <c r="QYL38"/>
      <c r="QYM38"/>
      <c r="QYN38"/>
      <c r="QYO38"/>
      <c r="QYP38"/>
      <c r="QYQ38"/>
      <c r="QYR38"/>
      <c r="QYS38"/>
      <c r="QYT38"/>
      <c r="QYU38"/>
      <c r="QYV38"/>
      <c r="QYW38"/>
      <c r="QYX38"/>
      <c r="QYY38"/>
      <c r="QYZ38"/>
      <c r="QZA38"/>
      <c r="QZB38"/>
      <c r="QZC38"/>
      <c r="QZD38"/>
      <c r="QZE38"/>
      <c r="QZF38"/>
      <c r="QZG38"/>
      <c r="QZH38"/>
      <c r="QZI38"/>
      <c r="QZJ38"/>
      <c r="QZK38"/>
      <c r="QZL38"/>
      <c r="QZM38"/>
      <c r="QZN38"/>
      <c r="QZO38"/>
      <c r="QZP38"/>
      <c r="QZQ38"/>
      <c r="QZR38"/>
      <c r="QZS38"/>
      <c r="QZT38"/>
      <c r="QZU38"/>
      <c r="QZV38"/>
      <c r="QZW38"/>
      <c r="QZX38"/>
      <c r="QZY38"/>
      <c r="QZZ38"/>
      <c r="RAA38"/>
      <c r="RAB38"/>
      <c r="RAC38"/>
      <c r="RAD38"/>
      <c r="RAE38"/>
      <c r="RAF38"/>
      <c r="RAG38"/>
      <c r="RAH38"/>
      <c r="RAI38"/>
      <c r="RAJ38"/>
      <c r="RAK38"/>
      <c r="RAL38"/>
      <c r="RAM38"/>
      <c r="RAN38"/>
      <c r="RAO38"/>
      <c r="RAP38"/>
      <c r="RAQ38"/>
      <c r="RAR38"/>
      <c r="RAS38"/>
      <c r="RAT38"/>
      <c r="RAU38"/>
      <c r="RAV38"/>
      <c r="RAW38"/>
      <c r="RAX38"/>
      <c r="RAY38"/>
      <c r="RAZ38"/>
      <c r="RBA38"/>
      <c r="RBB38"/>
      <c r="RBC38"/>
      <c r="RBD38"/>
      <c r="RBE38"/>
      <c r="RBF38"/>
      <c r="RBG38"/>
      <c r="RBH38"/>
      <c r="RBI38"/>
      <c r="RBJ38"/>
      <c r="RBK38"/>
      <c r="RBL38"/>
      <c r="RBM38"/>
      <c r="RBN38"/>
      <c r="RBO38"/>
      <c r="RBP38"/>
      <c r="RBQ38"/>
      <c r="RBR38"/>
      <c r="RBS38"/>
      <c r="RBT38"/>
      <c r="RBU38"/>
      <c r="RBV38"/>
      <c r="RBW38"/>
      <c r="RBX38"/>
      <c r="RBY38"/>
      <c r="RBZ38"/>
      <c r="RCA38"/>
      <c r="RCB38"/>
      <c r="RCC38"/>
      <c r="RCD38"/>
      <c r="RCE38"/>
      <c r="RCF38"/>
      <c r="RCG38"/>
      <c r="RCH38"/>
      <c r="RCI38"/>
      <c r="RCJ38"/>
      <c r="RCK38"/>
      <c r="RCL38"/>
      <c r="RCM38"/>
      <c r="RCN38"/>
      <c r="RCO38"/>
      <c r="RCP38"/>
      <c r="RCQ38"/>
      <c r="RCR38"/>
      <c r="RCS38"/>
      <c r="RCT38"/>
      <c r="RCU38"/>
      <c r="RCV38"/>
      <c r="RCW38"/>
      <c r="RCX38"/>
      <c r="RCY38"/>
      <c r="RCZ38"/>
      <c r="RDA38"/>
      <c r="RDB38"/>
      <c r="RDC38"/>
      <c r="RDD38"/>
      <c r="RDE38"/>
      <c r="RDF38"/>
      <c r="RDG38"/>
      <c r="RDH38"/>
      <c r="RDI38"/>
      <c r="RDJ38"/>
      <c r="RDK38"/>
      <c r="RDL38"/>
      <c r="RDM38"/>
      <c r="RDN38"/>
      <c r="RDO38"/>
      <c r="RDP38"/>
      <c r="RDQ38"/>
      <c r="RDR38"/>
      <c r="RDS38"/>
      <c r="RDT38"/>
      <c r="RDU38"/>
      <c r="RDV38"/>
      <c r="RDW38"/>
      <c r="RDX38"/>
      <c r="RDY38"/>
      <c r="RDZ38"/>
      <c r="REA38"/>
      <c r="REB38"/>
      <c r="REC38"/>
      <c r="RED38"/>
      <c r="REE38"/>
      <c r="REF38"/>
      <c r="REG38"/>
      <c r="REH38"/>
      <c r="REI38"/>
      <c r="REJ38"/>
      <c r="REK38"/>
      <c r="REL38"/>
      <c r="REM38"/>
      <c r="REN38"/>
      <c r="REO38"/>
      <c r="REP38"/>
      <c r="REQ38"/>
      <c r="RER38"/>
      <c r="RES38"/>
      <c r="RET38"/>
      <c r="REU38"/>
      <c r="REV38"/>
      <c r="REW38"/>
      <c r="REX38"/>
      <c r="REY38"/>
      <c r="REZ38"/>
      <c r="RFA38"/>
      <c r="RFB38"/>
      <c r="RFC38"/>
      <c r="RFD38"/>
      <c r="RFE38"/>
      <c r="RFF38"/>
      <c r="RFG38"/>
      <c r="RFH38"/>
      <c r="RFI38"/>
      <c r="RFJ38"/>
      <c r="RFK38"/>
      <c r="RFL38"/>
      <c r="RFM38"/>
      <c r="RFN38"/>
      <c r="RFO38"/>
      <c r="RFP38"/>
      <c r="RFQ38"/>
      <c r="RFR38"/>
      <c r="RFS38"/>
      <c r="RFT38"/>
      <c r="RFU38"/>
      <c r="RFV38"/>
      <c r="RFW38"/>
      <c r="RFX38"/>
      <c r="RFY38"/>
      <c r="RFZ38"/>
      <c r="RGA38"/>
      <c r="RGB38"/>
      <c r="RGC38"/>
      <c r="RGD38"/>
      <c r="RGE38"/>
      <c r="RGF38"/>
      <c r="RGG38"/>
      <c r="RGH38"/>
      <c r="RGI38"/>
      <c r="RGJ38"/>
      <c r="RGK38"/>
      <c r="RGL38"/>
      <c r="RGM38"/>
      <c r="RGN38"/>
      <c r="RGO38"/>
      <c r="RGP38"/>
      <c r="RGQ38"/>
      <c r="RGR38"/>
      <c r="RGS38"/>
      <c r="RGT38"/>
      <c r="RGU38"/>
      <c r="RGV38"/>
      <c r="RGW38"/>
      <c r="RGX38"/>
      <c r="RGY38"/>
      <c r="RGZ38"/>
      <c r="RHA38"/>
      <c r="RHB38"/>
      <c r="RHC38"/>
      <c r="RHD38"/>
      <c r="RHE38"/>
      <c r="RHF38"/>
      <c r="RHG38"/>
      <c r="RHH38"/>
      <c r="RHI38"/>
      <c r="RHJ38"/>
      <c r="RHK38"/>
      <c r="RHL38"/>
      <c r="RHM38"/>
      <c r="RHN38"/>
      <c r="RHO38"/>
      <c r="RHP38"/>
      <c r="RHQ38"/>
      <c r="RHR38"/>
      <c r="RHS38"/>
      <c r="RHT38"/>
      <c r="RHU38"/>
      <c r="RHV38"/>
      <c r="RHW38"/>
      <c r="RHX38"/>
      <c r="RHY38"/>
      <c r="RHZ38"/>
      <c r="RIA38"/>
      <c r="RIB38"/>
      <c r="RIC38"/>
      <c r="RID38"/>
      <c r="RIE38"/>
      <c r="RIF38"/>
      <c r="RIG38"/>
      <c r="RIH38"/>
      <c r="RII38"/>
      <c r="RIJ38"/>
      <c r="RIK38"/>
      <c r="RIL38"/>
      <c r="RIM38"/>
      <c r="RIN38"/>
      <c r="RIO38"/>
      <c r="RIP38"/>
      <c r="RIQ38"/>
      <c r="RIR38"/>
      <c r="RIS38"/>
      <c r="RIT38"/>
      <c r="RIU38"/>
      <c r="RIV38"/>
      <c r="RIW38"/>
      <c r="RIX38"/>
      <c r="RIY38"/>
      <c r="RIZ38"/>
      <c r="RJA38"/>
      <c r="RJB38"/>
      <c r="RJC38"/>
      <c r="RJD38"/>
      <c r="RJE38"/>
      <c r="RJF38"/>
      <c r="RJG38"/>
      <c r="RJH38"/>
      <c r="RJI38"/>
      <c r="RJJ38"/>
      <c r="RJK38"/>
      <c r="RJL38"/>
      <c r="RJM38"/>
      <c r="RJN38"/>
      <c r="RJO38"/>
      <c r="RJP38"/>
      <c r="RJQ38"/>
      <c r="RJR38"/>
      <c r="RJS38"/>
      <c r="RJT38"/>
      <c r="RJU38"/>
      <c r="RJV38"/>
      <c r="RJW38"/>
      <c r="RJX38"/>
      <c r="RJY38"/>
      <c r="RJZ38"/>
      <c r="RKA38"/>
      <c r="RKB38"/>
      <c r="RKC38"/>
      <c r="RKD38"/>
      <c r="RKE38"/>
      <c r="RKF38"/>
      <c r="RKG38"/>
      <c r="RKH38"/>
      <c r="RKI38"/>
      <c r="RKJ38"/>
      <c r="RKK38"/>
      <c r="RKL38"/>
      <c r="RKM38"/>
      <c r="RKN38"/>
      <c r="RKO38"/>
      <c r="RKP38"/>
      <c r="RKQ38"/>
      <c r="RKR38"/>
      <c r="RKS38"/>
      <c r="RKT38"/>
      <c r="RKU38"/>
      <c r="RKV38"/>
      <c r="RKW38"/>
      <c r="RKX38"/>
      <c r="RKY38"/>
      <c r="RKZ38"/>
      <c r="RLA38"/>
      <c r="RLB38"/>
      <c r="RLC38"/>
      <c r="RLD38"/>
      <c r="RLE38"/>
      <c r="RLF38"/>
      <c r="RLG38"/>
      <c r="RLH38"/>
      <c r="RLI38"/>
      <c r="RLJ38"/>
      <c r="RLK38"/>
      <c r="RLL38"/>
      <c r="RLM38"/>
      <c r="RLN38"/>
      <c r="RLO38"/>
      <c r="RLP38"/>
      <c r="RLQ38"/>
      <c r="RLR38"/>
      <c r="RLS38"/>
      <c r="RLT38"/>
      <c r="RLU38"/>
      <c r="RLV38"/>
      <c r="RLW38"/>
      <c r="RLX38"/>
      <c r="RLY38"/>
      <c r="RLZ38"/>
      <c r="RMA38"/>
      <c r="RMB38"/>
      <c r="RMC38"/>
      <c r="RMD38"/>
      <c r="RME38"/>
      <c r="RMF38"/>
      <c r="RMG38"/>
      <c r="RMH38"/>
      <c r="RMI38"/>
      <c r="RMJ38"/>
      <c r="RMK38"/>
      <c r="RML38"/>
      <c r="RMM38"/>
      <c r="RMN38"/>
      <c r="RMO38"/>
      <c r="RMP38"/>
      <c r="RMQ38"/>
      <c r="RMR38"/>
      <c r="RMS38"/>
      <c r="RMT38"/>
      <c r="RMU38"/>
      <c r="RMV38"/>
      <c r="RMW38"/>
      <c r="RMX38"/>
      <c r="RMY38"/>
      <c r="RMZ38"/>
      <c r="RNA38"/>
      <c r="RNB38"/>
      <c r="RNC38"/>
      <c r="RND38"/>
      <c r="RNE38"/>
      <c r="RNF38"/>
      <c r="RNG38"/>
      <c r="RNH38"/>
      <c r="RNI38"/>
      <c r="RNJ38"/>
      <c r="RNK38"/>
      <c r="RNL38"/>
      <c r="RNM38"/>
      <c r="RNN38"/>
      <c r="RNO38"/>
      <c r="RNP38"/>
      <c r="RNQ38"/>
      <c r="RNR38"/>
      <c r="RNS38"/>
      <c r="RNT38"/>
      <c r="RNU38"/>
      <c r="RNV38"/>
      <c r="RNW38"/>
      <c r="RNX38"/>
      <c r="RNY38"/>
      <c r="RNZ38"/>
      <c r="ROA38"/>
      <c r="ROB38"/>
      <c r="ROC38"/>
      <c r="ROD38"/>
      <c r="ROE38"/>
      <c r="ROF38"/>
      <c r="ROG38"/>
      <c r="ROH38"/>
      <c r="ROI38"/>
      <c r="ROJ38"/>
      <c r="ROK38"/>
      <c r="ROL38"/>
      <c r="ROM38"/>
      <c r="RON38"/>
      <c r="ROO38"/>
      <c r="ROP38"/>
      <c r="ROQ38"/>
      <c r="ROR38"/>
      <c r="ROS38"/>
      <c r="ROT38"/>
      <c r="ROU38"/>
      <c r="ROV38"/>
      <c r="ROW38"/>
      <c r="ROX38"/>
      <c r="ROY38"/>
      <c r="ROZ38"/>
      <c r="RPA38"/>
      <c r="RPB38"/>
      <c r="RPC38"/>
      <c r="RPD38"/>
      <c r="RPE38"/>
      <c r="RPF38"/>
      <c r="RPG38"/>
      <c r="RPH38"/>
      <c r="RPI38"/>
      <c r="RPJ38"/>
      <c r="RPK38"/>
      <c r="RPL38"/>
      <c r="RPM38"/>
      <c r="RPN38"/>
      <c r="RPO38"/>
      <c r="RPP38"/>
      <c r="RPQ38"/>
      <c r="RPR38"/>
      <c r="RPS38"/>
      <c r="RPT38"/>
      <c r="RPU38"/>
      <c r="RPV38"/>
      <c r="RPW38"/>
      <c r="RPX38"/>
      <c r="RPY38"/>
      <c r="RPZ38"/>
      <c r="RQA38"/>
      <c r="RQB38"/>
      <c r="RQC38"/>
      <c r="RQD38"/>
      <c r="RQE38"/>
      <c r="RQF38"/>
      <c r="RQG38"/>
      <c r="RQH38"/>
      <c r="RQI38"/>
      <c r="RQJ38"/>
      <c r="RQK38"/>
      <c r="RQL38"/>
      <c r="RQM38"/>
      <c r="RQN38"/>
      <c r="RQO38"/>
      <c r="RQP38"/>
      <c r="RQQ38"/>
      <c r="RQR38"/>
      <c r="RQS38"/>
      <c r="RQT38"/>
      <c r="RQU38"/>
      <c r="RQV38"/>
      <c r="RQW38"/>
      <c r="RQX38"/>
      <c r="RQY38"/>
      <c r="RQZ38"/>
      <c r="RRA38"/>
      <c r="RRB38"/>
      <c r="RRC38"/>
      <c r="RRD38"/>
      <c r="RRE38"/>
      <c r="RRF38"/>
      <c r="RRG38"/>
      <c r="RRH38"/>
      <c r="RRI38"/>
      <c r="RRJ38"/>
      <c r="RRK38"/>
      <c r="RRL38"/>
      <c r="RRM38"/>
      <c r="RRN38"/>
      <c r="RRO38"/>
      <c r="RRP38"/>
      <c r="RRQ38"/>
      <c r="RRR38"/>
      <c r="RRS38"/>
      <c r="RRT38"/>
      <c r="RRU38"/>
      <c r="RRV38"/>
      <c r="RRW38"/>
      <c r="RRX38"/>
      <c r="RRY38"/>
      <c r="RRZ38"/>
      <c r="RSA38"/>
      <c r="RSB38"/>
      <c r="RSC38"/>
      <c r="RSD38"/>
      <c r="RSE38"/>
      <c r="RSF38"/>
      <c r="RSG38"/>
      <c r="RSH38"/>
      <c r="RSI38"/>
      <c r="RSJ38"/>
      <c r="RSK38"/>
      <c r="RSL38"/>
      <c r="RSM38"/>
      <c r="RSN38"/>
      <c r="RSO38"/>
      <c r="RSP38"/>
      <c r="RSQ38"/>
      <c r="RSR38"/>
      <c r="RSS38"/>
      <c r="RST38"/>
      <c r="RSU38"/>
      <c r="RSV38"/>
      <c r="RSW38"/>
      <c r="RSX38"/>
      <c r="RSY38"/>
      <c r="RSZ38"/>
      <c r="RTA38"/>
      <c r="RTB38"/>
      <c r="RTC38"/>
      <c r="RTD38"/>
      <c r="RTE38"/>
      <c r="RTF38"/>
      <c r="RTG38"/>
      <c r="RTH38"/>
      <c r="RTI38"/>
      <c r="RTJ38"/>
      <c r="RTK38"/>
      <c r="RTL38"/>
      <c r="RTM38"/>
      <c r="RTN38"/>
      <c r="RTO38"/>
      <c r="RTP38"/>
      <c r="RTQ38"/>
      <c r="RTR38"/>
      <c r="RTS38"/>
      <c r="RTT38"/>
      <c r="RTU38"/>
      <c r="RTV38"/>
      <c r="RTW38"/>
      <c r="RTX38"/>
      <c r="RTY38"/>
      <c r="RTZ38"/>
      <c r="RUA38"/>
      <c r="RUB38"/>
      <c r="RUC38"/>
      <c r="RUD38"/>
      <c r="RUE38"/>
      <c r="RUF38"/>
      <c r="RUG38"/>
      <c r="RUH38"/>
      <c r="RUI38"/>
      <c r="RUJ38"/>
      <c r="RUK38"/>
      <c r="RUL38"/>
      <c r="RUM38"/>
      <c r="RUN38"/>
      <c r="RUO38"/>
      <c r="RUP38"/>
      <c r="RUQ38"/>
      <c r="RUR38"/>
      <c r="RUS38"/>
      <c r="RUT38"/>
      <c r="RUU38"/>
      <c r="RUV38"/>
      <c r="RUW38"/>
      <c r="RUX38"/>
      <c r="RUY38"/>
      <c r="RUZ38"/>
      <c r="RVA38"/>
      <c r="RVB38"/>
      <c r="RVC38"/>
      <c r="RVD38"/>
      <c r="RVE38"/>
      <c r="RVF38"/>
      <c r="RVG38"/>
      <c r="RVH38"/>
      <c r="RVI38"/>
      <c r="RVJ38"/>
      <c r="RVK38"/>
      <c r="RVL38"/>
      <c r="RVM38"/>
      <c r="RVN38"/>
      <c r="RVO38"/>
      <c r="RVP38"/>
      <c r="RVQ38"/>
      <c r="RVR38"/>
      <c r="RVS38"/>
      <c r="RVT38"/>
      <c r="RVU38"/>
      <c r="RVV38"/>
      <c r="RVW38"/>
      <c r="RVX38"/>
      <c r="RVY38"/>
      <c r="RVZ38"/>
      <c r="RWA38"/>
      <c r="RWB38"/>
      <c r="RWC38"/>
      <c r="RWD38"/>
      <c r="RWE38"/>
      <c r="RWF38"/>
      <c r="RWG38"/>
      <c r="RWH38"/>
      <c r="RWI38"/>
      <c r="RWJ38"/>
      <c r="RWK38"/>
      <c r="RWL38"/>
      <c r="RWM38"/>
      <c r="RWN38"/>
      <c r="RWO38"/>
      <c r="RWP38"/>
      <c r="RWQ38"/>
      <c r="RWR38"/>
      <c r="RWS38"/>
      <c r="RWT38"/>
      <c r="RWU38"/>
      <c r="RWV38"/>
      <c r="RWW38"/>
      <c r="RWX38"/>
      <c r="RWY38"/>
      <c r="RWZ38"/>
      <c r="RXA38"/>
      <c r="RXB38"/>
      <c r="RXC38"/>
      <c r="RXD38"/>
      <c r="RXE38"/>
      <c r="RXF38"/>
      <c r="RXG38"/>
      <c r="RXH38"/>
      <c r="RXI38"/>
      <c r="RXJ38"/>
      <c r="RXK38"/>
      <c r="RXL38"/>
      <c r="RXM38"/>
      <c r="RXN38"/>
      <c r="RXO38"/>
      <c r="RXP38"/>
      <c r="RXQ38"/>
      <c r="RXR38"/>
      <c r="RXS38"/>
      <c r="RXT38"/>
      <c r="RXU38"/>
      <c r="RXV38"/>
      <c r="RXW38"/>
      <c r="RXX38"/>
      <c r="RXY38"/>
      <c r="RXZ38"/>
      <c r="RYA38"/>
      <c r="RYB38"/>
      <c r="RYC38"/>
      <c r="RYD38"/>
      <c r="RYE38"/>
      <c r="RYF38"/>
      <c r="RYG38"/>
      <c r="RYH38"/>
      <c r="RYI38"/>
      <c r="RYJ38"/>
      <c r="RYK38"/>
      <c r="RYL38"/>
      <c r="RYM38"/>
      <c r="RYN38"/>
      <c r="RYO38"/>
      <c r="RYP38"/>
      <c r="RYQ38"/>
      <c r="RYR38"/>
      <c r="RYS38"/>
      <c r="RYT38"/>
      <c r="RYU38"/>
      <c r="RYV38"/>
      <c r="RYW38"/>
      <c r="RYX38"/>
      <c r="RYY38"/>
      <c r="RYZ38"/>
      <c r="RZA38"/>
      <c r="RZB38"/>
      <c r="RZC38"/>
      <c r="RZD38"/>
      <c r="RZE38"/>
      <c r="RZF38"/>
      <c r="RZG38"/>
      <c r="RZH38"/>
      <c r="RZI38"/>
      <c r="RZJ38"/>
      <c r="RZK38"/>
      <c r="RZL38"/>
      <c r="RZM38"/>
      <c r="RZN38"/>
      <c r="RZO38"/>
      <c r="RZP38"/>
      <c r="RZQ38"/>
      <c r="RZR38"/>
      <c r="RZS38"/>
      <c r="RZT38"/>
      <c r="RZU38"/>
      <c r="RZV38"/>
      <c r="RZW38"/>
      <c r="RZX38"/>
      <c r="RZY38"/>
      <c r="RZZ38"/>
      <c r="SAA38"/>
      <c r="SAB38"/>
      <c r="SAC38"/>
      <c r="SAD38"/>
      <c r="SAE38"/>
      <c r="SAF38"/>
      <c r="SAG38"/>
      <c r="SAH38"/>
      <c r="SAI38"/>
      <c r="SAJ38"/>
      <c r="SAK38"/>
      <c r="SAL38"/>
      <c r="SAM38"/>
      <c r="SAN38"/>
      <c r="SAO38"/>
      <c r="SAP38"/>
      <c r="SAQ38"/>
      <c r="SAR38"/>
      <c r="SAS38"/>
      <c r="SAT38"/>
      <c r="SAU38"/>
      <c r="SAV38"/>
      <c r="SAW38"/>
      <c r="SAX38"/>
      <c r="SAY38"/>
      <c r="SAZ38"/>
      <c r="SBA38"/>
      <c r="SBB38"/>
      <c r="SBC38"/>
      <c r="SBD38"/>
      <c r="SBE38"/>
      <c r="SBF38"/>
      <c r="SBG38"/>
      <c r="SBH38"/>
      <c r="SBI38"/>
      <c r="SBJ38"/>
      <c r="SBK38"/>
      <c r="SBL38"/>
      <c r="SBM38"/>
      <c r="SBN38"/>
      <c r="SBO38"/>
      <c r="SBP38"/>
      <c r="SBQ38"/>
      <c r="SBR38"/>
      <c r="SBS38"/>
      <c r="SBT38"/>
      <c r="SBU38"/>
      <c r="SBV38"/>
      <c r="SBW38"/>
      <c r="SBX38"/>
      <c r="SBY38"/>
      <c r="SBZ38"/>
      <c r="SCA38"/>
      <c r="SCB38"/>
      <c r="SCC38"/>
      <c r="SCD38"/>
      <c r="SCE38"/>
      <c r="SCF38"/>
      <c r="SCG38"/>
      <c r="SCH38"/>
      <c r="SCI38"/>
      <c r="SCJ38"/>
      <c r="SCK38"/>
      <c r="SCL38"/>
      <c r="SCM38"/>
      <c r="SCN38"/>
      <c r="SCO38"/>
      <c r="SCP38"/>
      <c r="SCQ38"/>
      <c r="SCR38"/>
      <c r="SCS38"/>
      <c r="SCT38"/>
      <c r="SCU38"/>
      <c r="SCV38"/>
      <c r="SCW38"/>
      <c r="SCX38"/>
      <c r="SCY38"/>
      <c r="SCZ38"/>
      <c r="SDA38"/>
      <c r="SDB38"/>
      <c r="SDC38"/>
      <c r="SDD38"/>
      <c r="SDE38"/>
      <c r="SDF38"/>
      <c r="SDG38"/>
      <c r="SDH38"/>
      <c r="SDI38"/>
      <c r="SDJ38"/>
      <c r="SDK38"/>
      <c r="SDL38"/>
      <c r="SDM38"/>
      <c r="SDN38"/>
      <c r="SDO38"/>
      <c r="SDP38"/>
      <c r="SDQ38"/>
      <c r="SDR38"/>
      <c r="SDS38"/>
      <c r="SDT38"/>
      <c r="SDU38"/>
      <c r="SDV38"/>
      <c r="SDW38"/>
      <c r="SDX38"/>
      <c r="SDY38"/>
      <c r="SDZ38"/>
      <c r="SEA38"/>
      <c r="SEB38"/>
      <c r="SEC38"/>
      <c r="SED38"/>
      <c r="SEE38"/>
      <c r="SEF38"/>
      <c r="SEG38"/>
      <c r="SEH38"/>
      <c r="SEI38"/>
      <c r="SEJ38"/>
      <c r="SEK38"/>
      <c r="SEL38"/>
      <c r="SEM38"/>
      <c r="SEN38"/>
      <c r="SEO38"/>
      <c r="SEP38"/>
      <c r="SEQ38"/>
      <c r="SER38"/>
      <c r="SES38"/>
      <c r="SET38"/>
      <c r="SEU38"/>
      <c r="SEV38"/>
      <c r="SEW38"/>
      <c r="SEX38"/>
      <c r="SEY38"/>
      <c r="SEZ38"/>
      <c r="SFA38"/>
      <c r="SFB38"/>
      <c r="SFC38"/>
      <c r="SFD38"/>
      <c r="SFE38"/>
      <c r="SFF38"/>
      <c r="SFG38"/>
      <c r="SFH38"/>
      <c r="SFI38"/>
      <c r="SFJ38"/>
      <c r="SFK38"/>
      <c r="SFL38"/>
      <c r="SFM38"/>
      <c r="SFN38"/>
      <c r="SFO38"/>
      <c r="SFP38"/>
      <c r="SFQ38"/>
      <c r="SFR38"/>
      <c r="SFS38"/>
      <c r="SFT38"/>
      <c r="SFU38"/>
      <c r="SFV38"/>
      <c r="SFW38"/>
      <c r="SFX38"/>
      <c r="SFY38"/>
      <c r="SFZ38"/>
      <c r="SGA38"/>
      <c r="SGB38"/>
      <c r="SGC38"/>
      <c r="SGD38"/>
      <c r="SGE38"/>
      <c r="SGF38"/>
      <c r="SGG38"/>
      <c r="SGH38"/>
      <c r="SGI38"/>
      <c r="SGJ38"/>
      <c r="SGK38"/>
      <c r="SGL38"/>
      <c r="SGM38"/>
      <c r="SGN38"/>
      <c r="SGO38"/>
      <c r="SGP38"/>
      <c r="SGQ38"/>
      <c r="SGR38"/>
      <c r="SGS38"/>
      <c r="SGT38"/>
      <c r="SGU38"/>
      <c r="SGV38"/>
      <c r="SGW38"/>
      <c r="SGX38"/>
      <c r="SGY38"/>
      <c r="SGZ38"/>
      <c r="SHA38"/>
      <c r="SHB38"/>
      <c r="SHC38"/>
      <c r="SHD38"/>
      <c r="SHE38"/>
      <c r="SHF38"/>
      <c r="SHG38"/>
      <c r="SHH38"/>
      <c r="SHI38"/>
      <c r="SHJ38"/>
      <c r="SHK38"/>
      <c r="SHL38"/>
      <c r="SHM38"/>
      <c r="SHN38"/>
      <c r="SHO38"/>
      <c r="SHP38"/>
      <c r="SHQ38"/>
      <c r="SHR38"/>
      <c r="SHS38"/>
      <c r="SHT38"/>
      <c r="SHU38"/>
      <c r="SHV38"/>
      <c r="SHW38"/>
      <c r="SHX38"/>
      <c r="SHY38"/>
      <c r="SHZ38"/>
      <c r="SIA38"/>
      <c r="SIB38"/>
      <c r="SIC38"/>
      <c r="SID38"/>
      <c r="SIE38"/>
      <c r="SIF38"/>
      <c r="SIG38"/>
      <c r="SIH38"/>
      <c r="SII38"/>
      <c r="SIJ38"/>
      <c r="SIK38"/>
      <c r="SIL38"/>
      <c r="SIM38"/>
      <c r="SIN38"/>
      <c r="SIO38"/>
      <c r="SIP38"/>
      <c r="SIQ38"/>
      <c r="SIR38"/>
      <c r="SIS38"/>
      <c r="SIT38"/>
      <c r="SIU38"/>
      <c r="SIV38"/>
      <c r="SIW38"/>
      <c r="SIX38"/>
      <c r="SIY38"/>
      <c r="SIZ38"/>
      <c r="SJA38"/>
      <c r="SJB38"/>
      <c r="SJC38"/>
      <c r="SJD38"/>
      <c r="SJE38"/>
      <c r="SJF38"/>
      <c r="SJG38"/>
      <c r="SJH38"/>
      <c r="SJI38"/>
      <c r="SJJ38"/>
      <c r="SJK38"/>
      <c r="SJL38"/>
      <c r="SJM38"/>
      <c r="SJN38"/>
      <c r="SJO38"/>
      <c r="SJP38"/>
      <c r="SJQ38"/>
      <c r="SJR38"/>
      <c r="SJS38"/>
      <c r="SJT38"/>
      <c r="SJU38"/>
      <c r="SJV38"/>
      <c r="SJW38"/>
      <c r="SJX38"/>
      <c r="SJY38"/>
      <c r="SJZ38"/>
      <c r="SKA38"/>
      <c r="SKB38"/>
      <c r="SKC38"/>
      <c r="SKD38"/>
      <c r="SKE38"/>
      <c r="SKF38"/>
      <c r="SKG38"/>
      <c r="SKH38"/>
      <c r="SKI38"/>
      <c r="SKJ38"/>
      <c r="SKK38"/>
      <c r="SKL38"/>
      <c r="SKM38"/>
      <c r="SKN38"/>
      <c r="SKO38"/>
      <c r="SKP38"/>
      <c r="SKQ38"/>
      <c r="SKR38"/>
      <c r="SKS38"/>
      <c r="SKT38"/>
      <c r="SKU38"/>
      <c r="SKV38"/>
      <c r="SKW38"/>
      <c r="SKX38"/>
      <c r="SKY38"/>
      <c r="SKZ38"/>
      <c r="SLA38"/>
      <c r="SLB38"/>
      <c r="SLC38"/>
      <c r="SLD38"/>
      <c r="SLE38"/>
      <c r="SLF38"/>
      <c r="SLG38"/>
      <c r="SLH38"/>
      <c r="SLI38"/>
      <c r="SLJ38"/>
      <c r="SLK38"/>
      <c r="SLL38"/>
      <c r="SLM38"/>
      <c r="SLN38"/>
      <c r="SLO38"/>
      <c r="SLP38"/>
      <c r="SLQ38"/>
      <c r="SLR38"/>
      <c r="SLS38"/>
      <c r="SLT38"/>
      <c r="SLU38"/>
      <c r="SLV38"/>
      <c r="SLW38"/>
      <c r="SLX38"/>
      <c r="SLY38"/>
      <c r="SLZ38"/>
      <c r="SMA38"/>
      <c r="SMB38"/>
      <c r="SMC38"/>
      <c r="SMD38"/>
      <c r="SME38"/>
      <c r="SMF38"/>
      <c r="SMG38"/>
      <c r="SMH38"/>
      <c r="SMI38"/>
      <c r="SMJ38"/>
      <c r="SMK38"/>
      <c r="SML38"/>
      <c r="SMM38"/>
      <c r="SMN38"/>
      <c r="SMO38"/>
      <c r="SMP38"/>
      <c r="SMQ38"/>
      <c r="SMR38"/>
      <c r="SMS38"/>
      <c r="SMT38"/>
      <c r="SMU38"/>
      <c r="SMV38"/>
      <c r="SMW38"/>
      <c r="SMX38"/>
      <c r="SMY38"/>
      <c r="SMZ38"/>
      <c r="SNA38"/>
      <c r="SNB38"/>
      <c r="SNC38"/>
      <c r="SND38"/>
      <c r="SNE38"/>
      <c r="SNF38"/>
      <c r="SNG38"/>
      <c r="SNH38"/>
      <c r="SNI38"/>
      <c r="SNJ38"/>
      <c r="SNK38"/>
      <c r="SNL38"/>
      <c r="SNM38"/>
      <c r="SNN38"/>
      <c r="SNO38"/>
      <c r="SNP38"/>
      <c r="SNQ38"/>
      <c r="SNR38"/>
      <c r="SNS38"/>
      <c r="SNT38"/>
      <c r="SNU38"/>
      <c r="SNV38"/>
      <c r="SNW38"/>
      <c r="SNX38"/>
      <c r="SNY38"/>
      <c r="SNZ38"/>
      <c r="SOA38"/>
      <c r="SOB38"/>
      <c r="SOC38"/>
      <c r="SOD38"/>
      <c r="SOE38"/>
      <c r="SOF38"/>
      <c r="SOG38"/>
      <c r="SOH38"/>
      <c r="SOI38"/>
      <c r="SOJ38"/>
      <c r="SOK38"/>
      <c r="SOL38"/>
      <c r="SOM38"/>
      <c r="SON38"/>
      <c r="SOO38"/>
      <c r="SOP38"/>
      <c r="SOQ38"/>
      <c r="SOR38"/>
      <c r="SOS38"/>
      <c r="SOT38"/>
      <c r="SOU38"/>
      <c r="SOV38"/>
      <c r="SOW38"/>
      <c r="SOX38"/>
      <c r="SOY38"/>
      <c r="SOZ38"/>
      <c r="SPA38"/>
      <c r="SPB38"/>
      <c r="SPC38"/>
      <c r="SPD38"/>
      <c r="SPE38"/>
      <c r="SPF38"/>
      <c r="SPG38"/>
      <c r="SPH38"/>
      <c r="SPI38"/>
      <c r="SPJ38"/>
      <c r="SPK38"/>
      <c r="SPL38"/>
      <c r="SPM38"/>
      <c r="SPN38"/>
      <c r="SPO38"/>
      <c r="SPP38"/>
      <c r="SPQ38"/>
      <c r="SPR38"/>
      <c r="SPS38"/>
      <c r="SPT38"/>
      <c r="SPU38"/>
      <c r="SPV38"/>
      <c r="SPW38"/>
      <c r="SPX38"/>
      <c r="SPY38"/>
      <c r="SPZ38"/>
      <c r="SQA38"/>
      <c r="SQB38"/>
      <c r="SQC38"/>
      <c r="SQD38"/>
      <c r="SQE38"/>
      <c r="SQF38"/>
      <c r="SQG38"/>
      <c r="SQH38"/>
      <c r="SQI38"/>
      <c r="SQJ38"/>
      <c r="SQK38"/>
      <c r="SQL38"/>
      <c r="SQM38"/>
      <c r="SQN38"/>
      <c r="SQO38"/>
      <c r="SQP38"/>
      <c r="SQQ38"/>
      <c r="SQR38"/>
      <c r="SQS38"/>
      <c r="SQT38"/>
      <c r="SQU38"/>
      <c r="SQV38"/>
      <c r="SQW38"/>
      <c r="SQX38"/>
      <c r="SQY38"/>
      <c r="SQZ38"/>
      <c r="SRA38"/>
      <c r="SRB38"/>
      <c r="SRC38"/>
      <c r="SRD38"/>
      <c r="SRE38"/>
      <c r="SRF38"/>
      <c r="SRG38"/>
      <c r="SRH38"/>
      <c r="SRI38"/>
      <c r="SRJ38"/>
      <c r="SRK38"/>
      <c r="SRL38"/>
      <c r="SRM38"/>
      <c r="SRN38"/>
      <c r="SRO38"/>
      <c r="SRP38"/>
      <c r="SRQ38"/>
      <c r="SRR38"/>
      <c r="SRS38"/>
      <c r="SRT38"/>
      <c r="SRU38"/>
      <c r="SRV38"/>
      <c r="SRW38"/>
      <c r="SRX38"/>
      <c r="SRY38"/>
      <c r="SRZ38"/>
      <c r="SSA38"/>
      <c r="SSB38"/>
      <c r="SSC38"/>
      <c r="SSD38"/>
      <c r="SSE38"/>
      <c r="SSF38"/>
      <c r="SSG38"/>
      <c r="SSH38"/>
      <c r="SSI38"/>
      <c r="SSJ38"/>
      <c r="SSK38"/>
      <c r="SSL38"/>
      <c r="SSM38"/>
      <c r="SSN38"/>
      <c r="SSO38"/>
      <c r="SSP38"/>
      <c r="SSQ38"/>
      <c r="SSR38"/>
      <c r="SSS38"/>
      <c r="SST38"/>
      <c r="SSU38"/>
      <c r="SSV38"/>
      <c r="SSW38"/>
      <c r="SSX38"/>
      <c r="SSY38"/>
      <c r="SSZ38"/>
      <c r="STA38"/>
      <c r="STB38"/>
      <c r="STC38"/>
      <c r="STD38"/>
      <c r="STE38"/>
      <c r="STF38"/>
      <c r="STG38"/>
      <c r="STH38"/>
      <c r="STI38"/>
      <c r="STJ38"/>
      <c r="STK38"/>
      <c r="STL38"/>
      <c r="STM38"/>
      <c r="STN38"/>
      <c r="STO38"/>
      <c r="STP38"/>
      <c r="STQ38"/>
      <c r="STR38"/>
      <c r="STS38"/>
      <c r="STT38"/>
      <c r="STU38"/>
      <c r="STV38"/>
      <c r="STW38"/>
      <c r="STX38"/>
      <c r="STY38"/>
      <c r="STZ38"/>
      <c r="SUA38"/>
      <c r="SUB38"/>
      <c r="SUC38"/>
      <c r="SUD38"/>
      <c r="SUE38"/>
      <c r="SUF38"/>
      <c r="SUG38"/>
      <c r="SUH38"/>
      <c r="SUI38"/>
      <c r="SUJ38"/>
      <c r="SUK38"/>
      <c r="SUL38"/>
      <c r="SUM38"/>
      <c r="SUN38"/>
      <c r="SUO38"/>
      <c r="SUP38"/>
      <c r="SUQ38"/>
      <c r="SUR38"/>
      <c r="SUS38"/>
      <c r="SUT38"/>
      <c r="SUU38"/>
      <c r="SUV38"/>
      <c r="SUW38"/>
      <c r="SUX38"/>
      <c r="SUY38"/>
      <c r="SUZ38"/>
      <c r="SVA38"/>
      <c r="SVB38"/>
      <c r="SVC38"/>
      <c r="SVD38"/>
      <c r="SVE38"/>
      <c r="SVF38"/>
      <c r="SVG38"/>
      <c r="SVH38"/>
      <c r="SVI38"/>
      <c r="SVJ38"/>
      <c r="SVK38"/>
      <c r="SVL38"/>
      <c r="SVM38"/>
      <c r="SVN38"/>
      <c r="SVO38"/>
      <c r="SVP38"/>
      <c r="SVQ38"/>
      <c r="SVR38"/>
      <c r="SVS38"/>
      <c r="SVT38"/>
      <c r="SVU38"/>
      <c r="SVV38"/>
      <c r="SVW38"/>
      <c r="SVX38"/>
      <c r="SVY38"/>
      <c r="SVZ38"/>
      <c r="SWA38"/>
      <c r="SWB38"/>
      <c r="SWC38"/>
      <c r="SWD38"/>
      <c r="SWE38"/>
      <c r="SWF38"/>
      <c r="SWG38"/>
      <c r="SWH38"/>
      <c r="SWI38"/>
      <c r="SWJ38"/>
      <c r="SWK38"/>
      <c r="SWL38"/>
      <c r="SWM38"/>
      <c r="SWN38"/>
      <c r="SWO38"/>
      <c r="SWP38"/>
      <c r="SWQ38"/>
      <c r="SWR38"/>
      <c r="SWS38"/>
      <c r="SWT38"/>
      <c r="SWU38"/>
      <c r="SWV38"/>
      <c r="SWW38"/>
      <c r="SWX38"/>
      <c r="SWY38"/>
      <c r="SWZ38"/>
      <c r="SXA38"/>
      <c r="SXB38"/>
      <c r="SXC38"/>
      <c r="SXD38"/>
      <c r="SXE38"/>
      <c r="SXF38"/>
      <c r="SXG38"/>
      <c r="SXH38"/>
      <c r="SXI38"/>
      <c r="SXJ38"/>
      <c r="SXK38"/>
      <c r="SXL38"/>
      <c r="SXM38"/>
      <c r="SXN38"/>
      <c r="SXO38"/>
      <c r="SXP38"/>
      <c r="SXQ38"/>
      <c r="SXR38"/>
      <c r="SXS38"/>
      <c r="SXT38"/>
      <c r="SXU38"/>
      <c r="SXV38"/>
      <c r="SXW38"/>
      <c r="SXX38"/>
      <c r="SXY38"/>
      <c r="SXZ38"/>
      <c r="SYA38"/>
      <c r="SYB38"/>
      <c r="SYC38"/>
      <c r="SYD38"/>
      <c r="SYE38"/>
      <c r="SYF38"/>
      <c r="SYG38"/>
      <c r="SYH38"/>
      <c r="SYI38"/>
      <c r="SYJ38"/>
      <c r="SYK38"/>
      <c r="SYL38"/>
      <c r="SYM38"/>
      <c r="SYN38"/>
      <c r="SYO38"/>
      <c r="SYP38"/>
      <c r="SYQ38"/>
      <c r="SYR38"/>
      <c r="SYS38"/>
      <c r="SYT38"/>
      <c r="SYU38"/>
      <c r="SYV38"/>
      <c r="SYW38"/>
      <c r="SYX38"/>
      <c r="SYY38"/>
      <c r="SYZ38"/>
      <c r="SZA38"/>
      <c r="SZB38"/>
      <c r="SZC38"/>
      <c r="SZD38"/>
      <c r="SZE38"/>
      <c r="SZF38"/>
      <c r="SZG38"/>
      <c r="SZH38"/>
      <c r="SZI38"/>
      <c r="SZJ38"/>
      <c r="SZK38"/>
      <c r="SZL38"/>
      <c r="SZM38"/>
      <c r="SZN38"/>
      <c r="SZO38"/>
      <c r="SZP38"/>
      <c r="SZQ38"/>
      <c r="SZR38"/>
      <c r="SZS38"/>
      <c r="SZT38"/>
      <c r="SZU38"/>
      <c r="SZV38"/>
      <c r="SZW38"/>
      <c r="SZX38"/>
      <c r="SZY38"/>
      <c r="SZZ38"/>
      <c r="TAA38"/>
      <c r="TAB38"/>
      <c r="TAC38"/>
      <c r="TAD38"/>
      <c r="TAE38"/>
      <c r="TAF38"/>
      <c r="TAG38"/>
      <c r="TAH38"/>
      <c r="TAI38"/>
      <c r="TAJ38"/>
      <c r="TAK38"/>
      <c r="TAL38"/>
      <c r="TAM38"/>
      <c r="TAN38"/>
      <c r="TAO38"/>
      <c r="TAP38"/>
      <c r="TAQ38"/>
      <c r="TAR38"/>
      <c r="TAS38"/>
      <c r="TAT38"/>
      <c r="TAU38"/>
      <c r="TAV38"/>
      <c r="TAW38"/>
      <c r="TAX38"/>
      <c r="TAY38"/>
      <c r="TAZ38"/>
      <c r="TBA38"/>
      <c r="TBB38"/>
      <c r="TBC38"/>
      <c r="TBD38"/>
      <c r="TBE38"/>
      <c r="TBF38"/>
      <c r="TBG38"/>
      <c r="TBH38"/>
      <c r="TBI38"/>
      <c r="TBJ38"/>
      <c r="TBK38"/>
      <c r="TBL38"/>
      <c r="TBM38"/>
      <c r="TBN38"/>
      <c r="TBO38"/>
      <c r="TBP38"/>
      <c r="TBQ38"/>
      <c r="TBR38"/>
      <c r="TBS38"/>
      <c r="TBT38"/>
      <c r="TBU38"/>
      <c r="TBV38"/>
      <c r="TBW38"/>
      <c r="TBX38"/>
      <c r="TBY38"/>
      <c r="TBZ38"/>
      <c r="TCA38"/>
      <c r="TCB38"/>
      <c r="TCC38"/>
      <c r="TCD38"/>
      <c r="TCE38"/>
      <c r="TCF38"/>
      <c r="TCG38"/>
      <c r="TCH38"/>
      <c r="TCI38"/>
      <c r="TCJ38"/>
      <c r="TCK38"/>
      <c r="TCL38"/>
      <c r="TCM38"/>
      <c r="TCN38"/>
      <c r="TCO38"/>
      <c r="TCP38"/>
      <c r="TCQ38"/>
      <c r="TCR38"/>
      <c r="TCS38"/>
      <c r="TCT38"/>
      <c r="TCU38"/>
      <c r="TCV38"/>
      <c r="TCW38"/>
      <c r="TCX38"/>
      <c r="TCY38"/>
      <c r="TCZ38"/>
      <c r="TDA38"/>
      <c r="TDB38"/>
      <c r="TDC38"/>
      <c r="TDD38"/>
      <c r="TDE38"/>
      <c r="TDF38"/>
      <c r="TDG38"/>
      <c r="TDH38"/>
      <c r="TDI38"/>
      <c r="TDJ38"/>
      <c r="TDK38"/>
      <c r="TDL38"/>
      <c r="TDM38"/>
      <c r="TDN38"/>
      <c r="TDO38"/>
      <c r="TDP38"/>
      <c r="TDQ38"/>
      <c r="TDR38"/>
      <c r="TDS38"/>
      <c r="TDT38"/>
      <c r="TDU38"/>
      <c r="TDV38"/>
      <c r="TDW38"/>
      <c r="TDX38"/>
      <c r="TDY38"/>
      <c r="TDZ38"/>
      <c r="TEA38"/>
      <c r="TEB38"/>
      <c r="TEC38"/>
      <c r="TED38"/>
      <c r="TEE38"/>
      <c r="TEF38"/>
      <c r="TEG38"/>
      <c r="TEH38"/>
      <c r="TEI38"/>
      <c r="TEJ38"/>
      <c r="TEK38"/>
      <c r="TEL38"/>
      <c r="TEM38"/>
      <c r="TEN38"/>
      <c r="TEO38"/>
      <c r="TEP38"/>
      <c r="TEQ38"/>
      <c r="TER38"/>
      <c r="TES38"/>
      <c r="TET38"/>
      <c r="TEU38"/>
      <c r="TEV38"/>
      <c r="TEW38"/>
      <c r="TEX38"/>
      <c r="TEY38"/>
      <c r="TEZ38"/>
      <c r="TFA38"/>
      <c r="TFB38"/>
      <c r="TFC38"/>
      <c r="TFD38"/>
      <c r="TFE38"/>
      <c r="TFF38"/>
      <c r="TFG38"/>
      <c r="TFH38"/>
      <c r="TFI38"/>
      <c r="TFJ38"/>
      <c r="TFK38"/>
      <c r="TFL38"/>
      <c r="TFM38"/>
      <c r="TFN38"/>
      <c r="TFO38"/>
      <c r="TFP38"/>
      <c r="TFQ38"/>
      <c r="TFR38"/>
      <c r="TFS38"/>
      <c r="TFT38"/>
      <c r="TFU38"/>
      <c r="TFV38"/>
      <c r="TFW38"/>
      <c r="TFX38"/>
      <c r="TFY38"/>
      <c r="TFZ38"/>
      <c r="TGA38"/>
      <c r="TGB38"/>
      <c r="TGC38"/>
      <c r="TGD38"/>
      <c r="TGE38"/>
      <c r="TGF38"/>
      <c r="TGG38"/>
      <c r="TGH38"/>
      <c r="TGI38"/>
      <c r="TGJ38"/>
      <c r="TGK38"/>
      <c r="TGL38"/>
      <c r="TGM38"/>
      <c r="TGN38"/>
      <c r="TGO38"/>
      <c r="TGP38"/>
      <c r="TGQ38"/>
      <c r="TGR38"/>
      <c r="TGS38"/>
      <c r="TGT38"/>
      <c r="TGU38"/>
      <c r="TGV38"/>
      <c r="TGW38"/>
      <c r="TGX38"/>
      <c r="TGY38"/>
      <c r="TGZ38"/>
      <c r="THA38"/>
      <c r="THB38"/>
      <c r="THC38"/>
      <c r="THD38"/>
      <c r="THE38"/>
      <c r="THF38"/>
      <c r="THG38"/>
      <c r="THH38"/>
      <c r="THI38"/>
      <c r="THJ38"/>
      <c r="THK38"/>
      <c r="THL38"/>
      <c r="THM38"/>
      <c r="THN38"/>
      <c r="THO38"/>
      <c r="THP38"/>
      <c r="THQ38"/>
      <c r="THR38"/>
      <c r="THS38"/>
      <c r="THT38"/>
      <c r="THU38"/>
      <c r="THV38"/>
      <c r="THW38"/>
      <c r="THX38"/>
      <c r="THY38"/>
      <c r="THZ38"/>
      <c r="TIA38"/>
      <c r="TIB38"/>
      <c r="TIC38"/>
      <c r="TID38"/>
      <c r="TIE38"/>
      <c r="TIF38"/>
      <c r="TIG38"/>
      <c r="TIH38"/>
      <c r="TII38"/>
      <c r="TIJ38"/>
      <c r="TIK38"/>
      <c r="TIL38"/>
      <c r="TIM38"/>
      <c r="TIN38"/>
      <c r="TIO38"/>
      <c r="TIP38"/>
      <c r="TIQ38"/>
      <c r="TIR38"/>
      <c r="TIS38"/>
      <c r="TIT38"/>
      <c r="TIU38"/>
      <c r="TIV38"/>
      <c r="TIW38"/>
      <c r="TIX38"/>
      <c r="TIY38"/>
      <c r="TIZ38"/>
      <c r="TJA38"/>
      <c r="TJB38"/>
      <c r="TJC38"/>
      <c r="TJD38"/>
      <c r="TJE38"/>
      <c r="TJF38"/>
      <c r="TJG38"/>
      <c r="TJH38"/>
      <c r="TJI38"/>
      <c r="TJJ38"/>
      <c r="TJK38"/>
      <c r="TJL38"/>
      <c r="TJM38"/>
      <c r="TJN38"/>
      <c r="TJO38"/>
      <c r="TJP38"/>
      <c r="TJQ38"/>
      <c r="TJR38"/>
      <c r="TJS38"/>
      <c r="TJT38"/>
      <c r="TJU38"/>
      <c r="TJV38"/>
      <c r="TJW38"/>
      <c r="TJX38"/>
      <c r="TJY38"/>
      <c r="TJZ38"/>
      <c r="TKA38"/>
      <c r="TKB38"/>
      <c r="TKC38"/>
      <c r="TKD38"/>
      <c r="TKE38"/>
      <c r="TKF38"/>
      <c r="TKG38"/>
      <c r="TKH38"/>
      <c r="TKI38"/>
      <c r="TKJ38"/>
      <c r="TKK38"/>
      <c r="TKL38"/>
      <c r="TKM38"/>
      <c r="TKN38"/>
      <c r="TKO38"/>
      <c r="TKP38"/>
      <c r="TKQ38"/>
      <c r="TKR38"/>
      <c r="TKS38"/>
      <c r="TKT38"/>
      <c r="TKU38"/>
      <c r="TKV38"/>
      <c r="TKW38"/>
      <c r="TKX38"/>
      <c r="TKY38"/>
      <c r="TKZ38"/>
      <c r="TLA38"/>
      <c r="TLB38"/>
      <c r="TLC38"/>
      <c r="TLD38"/>
      <c r="TLE38"/>
      <c r="TLF38"/>
      <c r="TLG38"/>
      <c r="TLH38"/>
      <c r="TLI38"/>
      <c r="TLJ38"/>
      <c r="TLK38"/>
      <c r="TLL38"/>
      <c r="TLM38"/>
      <c r="TLN38"/>
      <c r="TLO38"/>
      <c r="TLP38"/>
      <c r="TLQ38"/>
      <c r="TLR38"/>
      <c r="TLS38"/>
      <c r="TLT38"/>
      <c r="TLU38"/>
      <c r="TLV38"/>
      <c r="TLW38"/>
      <c r="TLX38"/>
      <c r="TLY38"/>
      <c r="TLZ38"/>
      <c r="TMA38"/>
      <c r="TMB38"/>
      <c r="TMC38"/>
      <c r="TMD38"/>
      <c r="TME38"/>
      <c r="TMF38"/>
      <c r="TMG38"/>
      <c r="TMH38"/>
      <c r="TMI38"/>
      <c r="TMJ38"/>
      <c r="TMK38"/>
      <c r="TML38"/>
      <c r="TMM38"/>
      <c r="TMN38"/>
      <c r="TMO38"/>
      <c r="TMP38"/>
      <c r="TMQ38"/>
      <c r="TMR38"/>
      <c r="TMS38"/>
      <c r="TMT38"/>
      <c r="TMU38"/>
      <c r="TMV38"/>
      <c r="TMW38"/>
      <c r="TMX38"/>
      <c r="TMY38"/>
      <c r="TMZ38"/>
      <c r="TNA38"/>
      <c r="TNB38"/>
      <c r="TNC38"/>
      <c r="TND38"/>
      <c r="TNE38"/>
      <c r="TNF38"/>
      <c r="TNG38"/>
      <c r="TNH38"/>
      <c r="TNI38"/>
      <c r="TNJ38"/>
      <c r="TNK38"/>
      <c r="TNL38"/>
      <c r="TNM38"/>
      <c r="TNN38"/>
      <c r="TNO38"/>
      <c r="TNP38"/>
      <c r="TNQ38"/>
      <c r="TNR38"/>
      <c r="TNS38"/>
      <c r="TNT38"/>
      <c r="TNU38"/>
      <c r="TNV38"/>
      <c r="TNW38"/>
      <c r="TNX38"/>
      <c r="TNY38"/>
      <c r="TNZ38"/>
      <c r="TOA38"/>
      <c r="TOB38"/>
      <c r="TOC38"/>
      <c r="TOD38"/>
      <c r="TOE38"/>
      <c r="TOF38"/>
      <c r="TOG38"/>
      <c r="TOH38"/>
      <c r="TOI38"/>
      <c r="TOJ38"/>
      <c r="TOK38"/>
      <c r="TOL38"/>
      <c r="TOM38"/>
      <c r="TON38"/>
      <c r="TOO38"/>
      <c r="TOP38"/>
      <c r="TOQ38"/>
      <c r="TOR38"/>
      <c r="TOS38"/>
      <c r="TOT38"/>
      <c r="TOU38"/>
      <c r="TOV38"/>
      <c r="TOW38"/>
      <c r="TOX38"/>
      <c r="TOY38"/>
      <c r="TOZ38"/>
      <c r="TPA38"/>
      <c r="TPB38"/>
      <c r="TPC38"/>
      <c r="TPD38"/>
      <c r="TPE38"/>
      <c r="TPF38"/>
      <c r="TPG38"/>
      <c r="TPH38"/>
      <c r="TPI38"/>
      <c r="TPJ38"/>
      <c r="TPK38"/>
      <c r="TPL38"/>
      <c r="TPM38"/>
      <c r="TPN38"/>
      <c r="TPO38"/>
      <c r="TPP38"/>
      <c r="TPQ38"/>
      <c r="TPR38"/>
      <c r="TPS38"/>
      <c r="TPT38"/>
      <c r="TPU38"/>
      <c r="TPV38"/>
      <c r="TPW38"/>
      <c r="TPX38"/>
      <c r="TPY38"/>
      <c r="TPZ38"/>
      <c r="TQA38"/>
      <c r="TQB38"/>
      <c r="TQC38"/>
      <c r="TQD38"/>
      <c r="TQE38"/>
      <c r="TQF38"/>
      <c r="TQG38"/>
      <c r="TQH38"/>
      <c r="TQI38"/>
      <c r="TQJ38"/>
      <c r="TQK38"/>
      <c r="TQL38"/>
      <c r="TQM38"/>
      <c r="TQN38"/>
      <c r="TQO38"/>
      <c r="TQP38"/>
      <c r="TQQ38"/>
      <c r="TQR38"/>
      <c r="TQS38"/>
      <c r="TQT38"/>
      <c r="TQU38"/>
      <c r="TQV38"/>
      <c r="TQW38"/>
      <c r="TQX38"/>
      <c r="TQY38"/>
      <c r="TQZ38"/>
      <c r="TRA38"/>
      <c r="TRB38"/>
      <c r="TRC38"/>
      <c r="TRD38"/>
      <c r="TRE38"/>
      <c r="TRF38"/>
      <c r="TRG38"/>
      <c r="TRH38"/>
      <c r="TRI38"/>
      <c r="TRJ38"/>
      <c r="TRK38"/>
      <c r="TRL38"/>
      <c r="TRM38"/>
      <c r="TRN38"/>
      <c r="TRO38"/>
      <c r="TRP38"/>
      <c r="TRQ38"/>
      <c r="TRR38"/>
      <c r="TRS38"/>
      <c r="TRT38"/>
      <c r="TRU38"/>
      <c r="TRV38"/>
      <c r="TRW38"/>
      <c r="TRX38"/>
      <c r="TRY38"/>
      <c r="TRZ38"/>
      <c r="TSA38"/>
      <c r="TSB38"/>
      <c r="TSC38"/>
      <c r="TSD38"/>
      <c r="TSE38"/>
      <c r="TSF38"/>
      <c r="TSG38"/>
      <c r="TSH38"/>
      <c r="TSI38"/>
      <c r="TSJ38"/>
      <c r="TSK38"/>
      <c r="TSL38"/>
      <c r="TSM38"/>
      <c r="TSN38"/>
      <c r="TSO38"/>
      <c r="TSP38"/>
      <c r="TSQ38"/>
      <c r="TSR38"/>
      <c r="TSS38"/>
      <c r="TST38"/>
      <c r="TSU38"/>
      <c r="TSV38"/>
      <c r="TSW38"/>
      <c r="TSX38"/>
      <c r="TSY38"/>
      <c r="TSZ38"/>
      <c r="TTA38"/>
      <c r="TTB38"/>
      <c r="TTC38"/>
      <c r="TTD38"/>
      <c r="TTE38"/>
      <c r="TTF38"/>
      <c r="TTG38"/>
      <c r="TTH38"/>
      <c r="TTI38"/>
      <c r="TTJ38"/>
      <c r="TTK38"/>
      <c r="TTL38"/>
      <c r="TTM38"/>
      <c r="TTN38"/>
      <c r="TTO38"/>
      <c r="TTP38"/>
      <c r="TTQ38"/>
      <c r="TTR38"/>
      <c r="TTS38"/>
      <c r="TTT38"/>
      <c r="TTU38"/>
      <c r="TTV38"/>
      <c r="TTW38"/>
      <c r="TTX38"/>
      <c r="TTY38"/>
      <c r="TTZ38"/>
      <c r="TUA38"/>
      <c r="TUB38"/>
      <c r="TUC38"/>
      <c r="TUD38"/>
      <c r="TUE38"/>
      <c r="TUF38"/>
      <c r="TUG38"/>
      <c r="TUH38"/>
      <c r="TUI38"/>
      <c r="TUJ38"/>
      <c r="TUK38"/>
      <c r="TUL38"/>
      <c r="TUM38"/>
      <c r="TUN38"/>
      <c r="TUO38"/>
      <c r="TUP38"/>
      <c r="TUQ38"/>
      <c r="TUR38"/>
      <c r="TUS38"/>
      <c r="TUT38"/>
      <c r="TUU38"/>
      <c r="TUV38"/>
      <c r="TUW38"/>
      <c r="TUX38"/>
      <c r="TUY38"/>
      <c r="TUZ38"/>
      <c r="TVA38"/>
      <c r="TVB38"/>
      <c r="TVC38"/>
      <c r="TVD38"/>
      <c r="TVE38"/>
      <c r="TVF38"/>
      <c r="TVG38"/>
      <c r="TVH38"/>
      <c r="TVI38"/>
      <c r="TVJ38"/>
      <c r="TVK38"/>
      <c r="TVL38"/>
      <c r="TVM38"/>
      <c r="TVN38"/>
      <c r="TVO38"/>
      <c r="TVP38"/>
      <c r="TVQ38"/>
      <c r="TVR38"/>
      <c r="TVS38"/>
      <c r="TVT38"/>
      <c r="TVU38"/>
      <c r="TVV38"/>
      <c r="TVW38"/>
      <c r="TVX38"/>
      <c r="TVY38"/>
      <c r="TVZ38"/>
      <c r="TWA38"/>
      <c r="TWB38"/>
      <c r="TWC38"/>
      <c r="TWD38"/>
      <c r="TWE38"/>
      <c r="TWF38"/>
      <c r="TWG38"/>
      <c r="TWH38"/>
      <c r="TWI38"/>
      <c r="TWJ38"/>
      <c r="TWK38"/>
      <c r="TWL38"/>
      <c r="TWM38"/>
      <c r="TWN38"/>
      <c r="TWO38"/>
      <c r="TWP38"/>
      <c r="TWQ38"/>
      <c r="TWR38"/>
      <c r="TWS38"/>
      <c r="TWT38"/>
      <c r="TWU38"/>
      <c r="TWV38"/>
      <c r="TWW38"/>
      <c r="TWX38"/>
      <c r="TWY38"/>
      <c r="TWZ38"/>
      <c r="TXA38"/>
      <c r="TXB38"/>
      <c r="TXC38"/>
      <c r="TXD38"/>
      <c r="TXE38"/>
      <c r="TXF38"/>
      <c r="TXG38"/>
      <c r="TXH38"/>
      <c r="TXI38"/>
      <c r="TXJ38"/>
      <c r="TXK38"/>
      <c r="TXL38"/>
      <c r="TXM38"/>
      <c r="TXN38"/>
      <c r="TXO38"/>
      <c r="TXP38"/>
      <c r="TXQ38"/>
      <c r="TXR38"/>
      <c r="TXS38"/>
      <c r="TXT38"/>
      <c r="TXU38"/>
      <c r="TXV38"/>
      <c r="TXW38"/>
      <c r="TXX38"/>
      <c r="TXY38"/>
      <c r="TXZ38"/>
      <c r="TYA38"/>
      <c r="TYB38"/>
      <c r="TYC38"/>
      <c r="TYD38"/>
      <c r="TYE38"/>
      <c r="TYF38"/>
      <c r="TYG38"/>
      <c r="TYH38"/>
      <c r="TYI38"/>
      <c r="TYJ38"/>
      <c r="TYK38"/>
      <c r="TYL38"/>
      <c r="TYM38"/>
      <c r="TYN38"/>
      <c r="TYO38"/>
      <c r="TYP38"/>
      <c r="TYQ38"/>
      <c r="TYR38"/>
      <c r="TYS38"/>
      <c r="TYT38"/>
      <c r="TYU38"/>
      <c r="TYV38"/>
      <c r="TYW38"/>
      <c r="TYX38"/>
      <c r="TYY38"/>
      <c r="TYZ38"/>
      <c r="TZA38"/>
      <c r="TZB38"/>
      <c r="TZC38"/>
      <c r="TZD38"/>
      <c r="TZE38"/>
      <c r="TZF38"/>
      <c r="TZG38"/>
      <c r="TZH38"/>
      <c r="TZI38"/>
      <c r="TZJ38"/>
      <c r="TZK38"/>
      <c r="TZL38"/>
      <c r="TZM38"/>
      <c r="TZN38"/>
      <c r="TZO38"/>
      <c r="TZP38"/>
      <c r="TZQ38"/>
      <c r="TZR38"/>
      <c r="TZS38"/>
      <c r="TZT38"/>
      <c r="TZU38"/>
      <c r="TZV38"/>
      <c r="TZW38"/>
      <c r="TZX38"/>
      <c r="TZY38"/>
      <c r="TZZ38"/>
      <c r="UAA38"/>
      <c r="UAB38"/>
      <c r="UAC38"/>
      <c r="UAD38"/>
      <c r="UAE38"/>
      <c r="UAF38"/>
      <c r="UAG38"/>
      <c r="UAH38"/>
      <c r="UAI38"/>
      <c r="UAJ38"/>
      <c r="UAK38"/>
      <c r="UAL38"/>
      <c r="UAM38"/>
      <c r="UAN38"/>
      <c r="UAO38"/>
      <c r="UAP38"/>
      <c r="UAQ38"/>
      <c r="UAR38"/>
      <c r="UAS38"/>
      <c r="UAT38"/>
      <c r="UAU38"/>
      <c r="UAV38"/>
      <c r="UAW38"/>
      <c r="UAX38"/>
      <c r="UAY38"/>
      <c r="UAZ38"/>
      <c r="UBA38"/>
      <c r="UBB38"/>
      <c r="UBC38"/>
      <c r="UBD38"/>
      <c r="UBE38"/>
      <c r="UBF38"/>
      <c r="UBG38"/>
      <c r="UBH38"/>
      <c r="UBI38"/>
      <c r="UBJ38"/>
      <c r="UBK38"/>
      <c r="UBL38"/>
      <c r="UBM38"/>
      <c r="UBN38"/>
      <c r="UBO38"/>
      <c r="UBP38"/>
      <c r="UBQ38"/>
      <c r="UBR38"/>
      <c r="UBS38"/>
      <c r="UBT38"/>
      <c r="UBU38"/>
      <c r="UBV38"/>
      <c r="UBW38"/>
      <c r="UBX38"/>
      <c r="UBY38"/>
      <c r="UBZ38"/>
      <c r="UCA38"/>
      <c r="UCB38"/>
      <c r="UCC38"/>
      <c r="UCD38"/>
      <c r="UCE38"/>
      <c r="UCF38"/>
      <c r="UCG38"/>
      <c r="UCH38"/>
      <c r="UCI38"/>
      <c r="UCJ38"/>
      <c r="UCK38"/>
      <c r="UCL38"/>
      <c r="UCM38"/>
      <c r="UCN38"/>
      <c r="UCO38"/>
      <c r="UCP38"/>
      <c r="UCQ38"/>
      <c r="UCR38"/>
      <c r="UCS38"/>
      <c r="UCT38"/>
      <c r="UCU38"/>
      <c r="UCV38"/>
      <c r="UCW38"/>
      <c r="UCX38"/>
      <c r="UCY38"/>
      <c r="UCZ38"/>
      <c r="UDA38"/>
      <c r="UDB38"/>
      <c r="UDC38"/>
      <c r="UDD38"/>
      <c r="UDE38"/>
      <c r="UDF38"/>
      <c r="UDG38"/>
      <c r="UDH38"/>
      <c r="UDI38"/>
      <c r="UDJ38"/>
      <c r="UDK38"/>
      <c r="UDL38"/>
      <c r="UDM38"/>
      <c r="UDN38"/>
      <c r="UDO38"/>
      <c r="UDP38"/>
      <c r="UDQ38"/>
      <c r="UDR38"/>
      <c r="UDS38"/>
      <c r="UDT38"/>
      <c r="UDU38"/>
      <c r="UDV38"/>
      <c r="UDW38"/>
      <c r="UDX38"/>
      <c r="UDY38"/>
      <c r="UDZ38"/>
      <c r="UEA38"/>
      <c r="UEB38"/>
      <c r="UEC38"/>
      <c r="UED38"/>
      <c r="UEE38"/>
      <c r="UEF38"/>
      <c r="UEG38"/>
      <c r="UEH38"/>
      <c r="UEI38"/>
      <c r="UEJ38"/>
      <c r="UEK38"/>
      <c r="UEL38"/>
      <c r="UEM38"/>
      <c r="UEN38"/>
      <c r="UEO38"/>
      <c r="UEP38"/>
      <c r="UEQ38"/>
      <c r="UER38"/>
      <c r="UES38"/>
      <c r="UET38"/>
      <c r="UEU38"/>
      <c r="UEV38"/>
      <c r="UEW38"/>
      <c r="UEX38"/>
      <c r="UEY38"/>
      <c r="UEZ38"/>
      <c r="UFA38"/>
      <c r="UFB38"/>
      <c r="UFC38"/>
      <c r="UFD38"/>
      <c r="UFE38"/>
      <c r="UFF38"/>
      <c r="UFG38"/>
      <c r="UFH38"/>
      <c r="UFI38"/>
      <c r="UFJ38"/>
      <c r="UFK38"/>
      <c r="UFL38"/>
      <c r="UFM38"/>
      <c r="UFN38"/>
      <c r="UFO38"/>
      <c r="UFP38"/>
      <c r="UFQ38"/>
      <c r="UFR38"/>
      <c r="UFS38"/>
      <c r="UFT38"/>
      <c r="UFU38"/>
      <c r="UFV38"/>
      <c r="UFW38"/>
      <c r="UFX38"/>
      <c r="UFY38"/>
      <c r="UFZ38"/>
      <c r="UGA38"/>
      <c r="UGB38"/>
      <c r="UGC38"/>
      <c r="UGD38"/>
      <c r="UGE38"/>
      <c r="UGF38"/>
      <c r="UGG38"/>
      <c r="UGH38"/>
      <c r="UGI38"/>
      <c r="UGJ38"/>
      <c r="UGK38"/>
      <c r="UGL38"/>
      <c r="UGM38"/>
      <c r="UGN38"/>
      <c r="UGO38"/>
      <c r="UGP38"/>
      <c r="UGQ38"/>
      <c r="UGR38"/>
      <c r="UGS38"/>
      <c r="UGT38"/>
      <c r="UGU38"/>
      <c r="UGV38"/>
      <c r="UGW38"/>
      <c r="UGX38"/>
      <c r="UGY38"/>
      <c r="UGZ38"/>
      <c r="UHA38"/>
      <c r="UHB38"/>
      <c r="UHC38"/>
      <c r="UHD38"/>
      <c r="UHE38"/>
      <c r="UHF38"/>
      <c r="UHG38"/>
      <c r="UHH38"/>
      <c r="UHI38"/>
      <c r="UHJ38"/>
      <c r="UHK38"/>
      <c r="UHL38"/>
      <c r="UHM38"/>
      <c r="UHN38"/>
      <c r="UHO38"/>
      <c r="UHP38"/>
      <c r="UHQ38"/>
      <c r="UHR38"/>
      <c r="UHS38"/>
      <c r="UHT38"/>
      <c r="UHU38"/>
      <c r="UHV38"/>
      <c r="UHW38"/>
      <c r="UHX38"/>
      <c r="UHY38"/>
      <c r="UHZ38"/>
      <c r="UIA38"/>
      <c r="UIB38"/>
      <c r="UIC38"/>
      <c r="UID38"/>
      <c r="UIE38"/>
      <c r="UIF38"/>
      <c r="UIG38"/>
      <c r="UIH38"/>
      <c r="UII38"/>
      <c r="UIJ38"/>
      <c r="UIK38"/>
      <c r="UIL38"/>
      <c r="UIM38"/>
      <c r="UIN38"/>
      <c r="UIO38"/>
      <c r="UIP38"/>
      <c r="UIQ38"/>
      <c r="UIR38"/>
      <c r="UIS38"/>
      <c r="UIT38"/>
      <c r="UIU38"/>
      <c r="UIV38"/>
      <c r="UIW38"/>
      <c r="UIX38"/>
      <c r="UIY38"/>
      <c r="UIZ38"/>
      <c r="UJA38"/>
      <c r="UJB38"/>
      <c r="UJC38"/>
      <c r="UJD38"/>
      <c r="UJE38"/>
      <c r="UJF38"/>
      <c r="UJG38"/>
      <c r="UJH38"/>
      <c r="UJI38"/>
      <c r="UJJ38"/>
      <c r="UJK38"/>
      <c r="UJL38"/>
      <c r="UJM38"/>
      <c r="UJN38"/>
      <c r="UJO38"/>
      <c r="UJP38"/>
      <c r="UJQ38"/>
      <c r="UJR38"/>
      <c r="UJS38"/>
      <c r="UJT38"/>
      <c r="UJU38"/>
      <c r="UJV38"/>
      <c r="UJW38"/>
      <c r="UJX38"/>
      <c r="UJY38"/>
      <c r="UJZ38"/>
      <c r="UKA38"/>
      <c r="UKB38"/>
      <c r="UKC38"/>
      <c r="UKD38"/>
      <c r="UKE38"/>
      <c r="UKF38"/>
      <c r="UKG38"/>
      <c r="UKH38"/>
      <c r="UKI38"/>
      <c r="UKJ38"/>
      <c r="UKK38"/>
      <c r="UKL38"/>
      <c r="UKM38"/>
      <c r="UKN38"/>
      <c r="UKO38"/>
      <c r="UKP38"/>
      <c r="UKQ38"/>
      <c r="UKR38"/>
      <c r="UKS38"/>
      <c r="UKT38"/>
      <c r="UKU38"/>
      <c r="UKV38"/>
      <c r="UKW38"/>
      <c r="UKX38"/>
      <c r="UKY38"/>
      <c r="UKZ38"/>
      <c r="ULA38"/>
      <c r="ULB38"/>
      <c r="ULC38"/>
      <c r="ULD38"/>
      <c r="ULE38"/>
      <c r="ULF38"/>
      <c r="ULG38"/>
      <c r="ULH38"/>
      <c r="ULI38"/>
      <c r="ULJ38"/>
      <c r="ULK38"/>
      <c r="ULL38"/>
      <c r="ULM38"/>
      <c r="ULN38"/>
      <c r="ULO38"/>
      <c r="ULP38"/>
      <c r="ULQ38"/>
      <c r="ULR38"/>
      <c r="ULS38"/>
      <c r="ULT38"/>
      <c r="ULU38"/>
      <c r="ULV38"/>
      <c r="ULW38"/>
      <c r="ULX38"/>
      <c r="ULY38"/>
      <c r="ULZ38"/>
      <c r="UMA38"/>
      <c r="UMB38"/>
      <c r="UMC38"/>
      <c r="UMD38"/>
      <c r="UME38"/>
      <c r="UMF38"/>
      <c r="UMG38"/>
      <c r="UMH38"/>
      <c r="UMI38"/>
      <c r="UMJ38"/>
      <c r="UMK38"/>
      <c r="UML38"/>
      <c r="UMM38"/>
      <c r="UMN38"/>
      <c r="UMO38"/>
      <c r="UMP38"/>
      <c r="UMQ38"/>
      <c r="UMR38"/>
      <c r="UMS38"/>
      <c r="UMT38"/>
      <c r="UMU38"/>
      <c r="UMV38"/>
      <c r="UMW38"/>
      <c r="UMX38"/>
      <c r="UMY38"/>
      <c r="UMZ38"/>
      <c r="UNA38"/>
      <c r="UNB38"/>
      <c r="UNC38"/>
      <c r="UND38"/>
      <c r="UNE38"/>
      <c r="UNF38"/>
      <c r="UNG38"/>
      <c r="UNH38"/>
      <c r="UNI38"/>
      <c r="UNJ38"/>
      <c r="UNK38"/>
      <c r="UNL38"/>
      <c r="UNM38"/>
      <c r="UNN38"/>
      <c r="UNO38"/>
      <c r="UNP38"/>
      <c r="UNQ38"/>
      <c r="UNR38"/>
      <c r="UNS38"/>
      <c r="UNT38"/>
      <c r="UNU38"/>
      <c r="UNV38"/>
      <c r="UNW38"/>
      <c r="UNX38"/>
      <c r="UNY38"/>
      <c r="UNZ38"/>
      <c r="UOA38"/>
      <c r="UOB38"/>
      <c r="UOC38"/>
      <c r="UOD38"/>
      <c r="UOE38"/>
      <c r="UOF38"/>
      <c r="UOG38"/>
      <c r="UOH38"/>
      <c r="UOI38"/>
      <c r="UOJ38"/>
      <c r="UOK38"/>
      <c r="UOL38"/>
      <c r="UOM38"/>
      <c r="UON38"/>
      <c r="UOO38"/>
      <c r="UOP38"/>
      <c r="UOQ38"/>
      <c r="UOR38"/>
      <c r="UOS38"/>
      <c r="UOT38"/>
      <c r="UOU38"/>
      <c r="UOV38"/>
      <c r="UOW38"/>
      <c r="UOX38"/>
      <c r="UOY38"/>
      <c r="UOZ38"/>
      <c r="UPA38"/>
      <c r="UPB38"/>
      <c r="UPC38"/>
      <c r="UPD38"/>
      <c r="UPE38"/>
      <c r="UPF38"/>
      <c r="UPG38"/>
      <c r="UPH38"/>
      <c r="UPI38"/>
      <c r="UPJ38"/>
      <c r="UPK38"/>
      <c r="UPL38"/>
      <c r="UPM38"/>
      <c r="UPN38"/>
      <c r="UPO38"/>
      <c r="UPP38"/>
      <c r="UPQ38"/>
      <c r="UPR38"/>
      <c r="UPS38"/>
      <c r="UPT38"/>
      <c r="UPU38"/>
      <c r="UPV38"/>
      <c r="UPW38"/>
      <c r="UPX38"/>
      <c r="UPY38"/>
      <c r="UPZ38"/>
      <c r="UQA38"/>
      <c r="UQB38"/>
      <c r="UQC38"/>
      <c r="UQD38"/>
      <c r="UQE38"/>
      <c r="UQF38"/>
      <c r="UQG38"/>
      <c r="UQH38"/>
      <c r="UQI38"/>
      <c r="UQJ38"/>
      <c r="UQK38"/>
      <c r="UQL38"/>
      <c r="UQM38"/>
      <c r="UQN38"/>
      <c r="UQO38"/>
      <c r="UQP38"/>
      <c r="UQQ38"/>
      <c r="UQR38"/>
      <c r="UQS38"/>
      <c r="UQT38"/>
      <c r="UQU38"/>
      <c r="UQV38"/>
      <c r="UQW38"/>
      <c r="UQX38"/>
      <c r="UQY38"/>
      <c r="UQZ38"/>
      <c r="URA38"/>
      <c r="URB38"/>
      <c r="URC38"/>
      <c r="URD38"/>
      <c r="URE38"/>
      <c r="URF38"/>
      <c r="URG38"/>
      <c r="URH38"/>
      <c r="URI38"/>
      <c r="URJ38"/>
      <c r="URK38"/>
      <c r="URL38"/>
      <c r="URM38"/>
      <c r="URN38"/>
      <c r="URO38"/>
      <c r="URP38"/>
      <c r="URQ38"/>
      <c r="URR38"/>
      <c r="URS38"/>
      <c r="URT38"/>
      <c r="URU38"/>
      <c r="URV38"/>
      <c r="URW38"/>
      <c r="URX38"/>
      <c r="URY38"/>
      <c r="URZ38"/>
      <c r="USA38"/>
      <c r="USB38"/>
      <c r="USC38"/>
      <c r="USD38"/>
      <c r="USE38"/>
      <c r="USF38"/>
      <c r="USG38"/>
      <c r="USH38"/>
      <c r="USI38"/>
      <c r="USJ38"/>
      <c r="USK38"/>
      <c r="USL38"/>
      <c r="USM38"/>
      <c r="USN38"/>
      <c r="USO38"/>
      <c r="USP38"/>
      <c r="USQ38"/>
      <c r="USR38"/>
      <c r="USS38"/>
      <c r="UST38"/>
      <c r="USU38"/>
      <c r="USV38"/>
      <c r="USW38"/>
      <c r="USX38"/>
      <c r="USY38"/>
      <c r="USZ38"/>
      <c r="UTA38"/>
      <c r="UTB38"/>
      <c r="UTC38"/>
      <c r="UTD38"/>
      <c r="UTE38"/>
      <c r="UTF38"/>
      <c r="UTG38"/>
      <c r="UTH38"/>
      <c r="UTI38"/>
      <c r="UTJ38"/>
      <c r="UTK38"/>
      <c r="UTL38"/>
      <c r="UTM38"/>
      <c r="UTN38"/>
      <c r="UTO38"/>
      <c r="UTP38"/>
      <c r="UTQ38"/>
      <c r="UTR38"/>
      <c r="UTS38"/>
      <c r="UTT38"/>
      <c r="UTU38"/>
      <c r="UTV38"/>
      <c r="UTW38"/>
      <c r="UTX38"/>
      <c r="UTY38"/>
      <c r="UTZ38"/>
      <c r="UUA38"/>
      <c r="UUB38"/>
      <c r="UUC38"/>
      <c r="UUD38"/>
      <c r="UUE38"/>
      <c r="UUF38"/>
      <c r="UUG38"/>
      <c r="UUH38"/>
      <c r="UUI38"/>
      <c r="UUJ38"/>
      <c r="UUK38"/>
      <c r="UUL38"/>
      <c r="UUM38"/>
      <c r="UUN38"/>
      <c r="UUO38"/>
      <c r="UUP38"/>
      <c r="UUQ38"/>
      <c r="UUR38"/>
      <c r="UUS38"/>
      <c r="UUT38"/>
      <c r="UUU38"/>
      <c r="UUV38"/>
      <c r="UUW38"/>
      <c r="UUX38"/>
      <c r="UUY38"/>
      <c r="UUZ38"/>
      <c r="UVA38"/>
      <c r="UVB38"/>
      <c r="UVC38"/>
      <c r="UVD38"/>
      <c r="UVE38"/>
      <c r="UVF38"/>
      <c r="UVG38"/>
      <c r="UVH38"/>
      <c r="UVI38"/>
      <c r="UVJ38"/>
      <c r="UVK38"/>
      <c r="UVL38"/>
      <c r="UVM38"/>
      <c r="UVN38"/>
      <c r="UVO38"/>
      <c r="UVP38"/>
      <c r="UVQ38"/>
      <c r="UVR38"/>
      <c r="UVS38"/>
      <c r="UVT38"/>
      <c r="UVU38"/>
      <c r="UVV38"/>
      <c r="UVW38"/>
      <c r="UVX38"/>
      <c r="UVY38"/>
      <c r="UVZ38"/>
      <c r="UWA38"/>
      <c r="UWB38"/>
      <c r="UWC38"/>
      <c r="UWD38"/>
      <c r="UWE38"/>
      <c r="UWF38"/>
      <c r="UWG38"/>
      <c r="UWH38"/>
      <c r="UWI38"/>
      <c r="UWJ38"/>
      <c r="UWK38"/>
      <c r="UWL38"/>
      <c r="UWM38"/>
      <c r="UWN38"/>
      <c r="UWO38"/>
      <c r="UWP38"/>
      <c r="UWQ38"/>
      <c r="UWR38"/>
      <c r="UWS38"/>
      <c r="UWT38"/>
      <c r="UWU38"/>
      <c r="UWV38"/>
      <c r="UWW38"/>
      <c r="UWX38"/>
      <c r="UWY38"/>
      <c r="UWZ38"/>
      <c r="UXA38"/>
      <c r="UXB38"/>
      <c r="UXC38"/>
      <c r="UXD38"/>
      <c r="UXE38"/>
      <c r="UXF38"/>
      <c r="UXG38"/>
      <c r="UXH38"/>
      <c r="UXI38"/>
      <c r="UXJ38"/>
      <c r="UXK38"/>
      <c r="UXL38"/>
      <c r="UXM38"/>
      <c r="UXN38"/>
      <c r="UXO38"/>
      <c r="UXP38"/>
      <c r="UXQ38"/>
      <c r="UXR38"/>
      <c r="UXS38"/>
      <c r="UXT38"/>
      <c r="UXU38"/>
      <c r="UXV38"/>
      <c r="UXW38"/>
      <c r="UXX38"/>
      <c r="UXY38"/>
      <c r="UXZ38"/>
      <c r="UYA38"/>
      <c r="UYB38"/>
      <c r="UYC38"/>
      <c r="UYD38"/>
      <c r="UYE38"/>
      <c r="UYF38"/>
      <c r="UYG38"/>
      <c r="UYH38"/>
      <c r="UYI38"/>
      <c r="UYJ38"/>
      <c r="UYK38"/>
      <c r="UYL38"/>
      <c r="UYM38"/>
      <c r="UYN38"/>
      <c r="UYO38"/>
      <c r="UYP38"/>
      <c r="UYQ38"/>
      <c r="UYR38"/>
      <c r="UYS38"/>
      <c r="UYT38"/>
      <c r="UYU38"/>
      <c r="UYV38"/>
      <c r="UYW38"/>
      <c r="UYX38"/>
      <c r="UYY38"/>
      <c r="UYZ38"/>
      <c r="UZA38"/>
      <c r="UZB38"/>
      <c r="UZC38"/>
      <c r="UZD38"/>
      <c r="UZE38"/>
      <c r="UZF38"/>
      <c r="UZG38"/>
      <c r="UZH38"/>
      <c r="UZI38"/>
      <c r="UZJ38"/>
      <c r="UZK38"/>
      <c r="UZL38"/>
      <c r="UZM38"/>
      <c r="UZN38"/>
      <c r="UZO38"/>
      <c r="UZP38"/>
      <c r="UZQ38"/>
      <c r="UZR38"/>
      <c r="UZS38"/>
      <c r="UZT38"/>
      <c r="UZU38"/>
      <c r="UZV38"/>
      <c r="UZW38"/>
      <c r="UZX38"/>
      <c r="UZY38"/>
      <c r="UZZ38"/>
      <c r="VAA38"/>
      <c r="VAB38"/>
      <c r="VAC38"/>
      <c r="VAD38"/>
      <c r="VAE38"/>
      <c r="VAF38"/>
      <c r="VAG38"/>
      <c r="VAH38"/>
      <c r="VAI38"/>
      <c r="VAJ38"/>
      <c r="VAK38"/>
      <c r="VAL38"/>
      <c r="VAM38"/>
      <c r="VAN38"/>
      <c r="VAO38"/>
      <c r="VAP38"/>
      <c r="VAQ38"/>
      <c r="VAR38"/>
      <c r="VAS38"/>
      <c r="VAT38"/>
      <c r="VAU38"/>
      <c r="VAV38"/>
      <c r="VAW38"/>
      <c r="VAX38"/>
      <c r="VAY38"/>
      <c r="VAZ38"/>
      <c r="VBA38"/>
      <c r="VBB38"/>
      <c r="VBC38"/>
      <c r="VBD38"/>
      <c r="VBE38"/>
      <c r="VBF38"/>
      <c r="VBG38"/>
      <c r="VBH38"/>
      <c r="VBI38"/>
      <c r="VBJ38"/>
      <c r="VBK38"/>
      <c r="VBL38"/>
      <c r="VBM38"/>
      <c r="VBN38"/>
      <c r="VBO38"/>
      <c r="VBP38"/>
      <c r="VBQ38"/>
      <c r="VBR38"/>
      <c r="VBS38"/>
      <c r="VBT38"/>
      <c r="VBU38"/>
      <c r="VBV38"/>
      <c r="VBW38"/>
      <c r="VBX38"/>
      <c r="VBY38"/>
      <c r="VBZ38"/>
      <c r="VCA38"/>
      <c r="VCB38"/>
      <c r="VCC38"/>
      <c r="VCD38"/>
      <c r="VCE38"/>
      <c r="VCF38"/>
      <c r="VCG38"/>
      <c r="VCH38"/>
      <c r="VCI38"/>
      <c r="VCJ38"/>
      <c r="VCK38"/>
      <c r="VCL38"/>
      <c r="VCM38"/>
      <c r="VCN38"/>
      <c r="VCO38"/>
      <c r="VCP38"/>
      <c r="VCQ38"/>
      <c r="VCR38"/>
      <c r="VCS38"/>
      <c r="VCT38"/>
      <c r="VCU38"/>
      <c r="VCV38"/>
      <c r="VCW38"/>
      <c r="VCX38"/>
      <c r="VCY38"/>
      <c r="VCZ38"/>
      <c r="VDA38"/>
      <c r="VDB38"/>
      <c r="VDC38"/>
      <c r="VDD38"/>
      <c r="VDE38"/>
      <c r="VDF38"/>
      <c r="VDG38"/>
      <c r="VDH38"/>
      <c r="VDI38"/>
      <c r="VDJ38"/>
      <c r="VDK38"/>
      <c r="VDL38"/>
      <c r="VDM38"/>
      <c r="VDN38"/>
      <c r="VDO38"/>
      <c r="VDP38"/>
      <c r="VDQ38"/>
      <c r="VDR38"/>
      <c r="VDS38"/>
      <c r="VDT38"/>
      <c r="VDU38"/>
      <c r="VDV38"/>
      <c r="VDW38"/>
      <c r="VDX38"/>
      <c r="VDY38"/>
      <c r="VDZ38"/>
      <c r="VEA38"/>
      <c r="VEB38"/>
      <c r="VEC38"/>
      <c r="VED38"/>
      <c r="VEE38"/>
      <c r="VEF38"/>
      <c r="VEG38"/>
      <c r="VEH38"/>
      <c r="VEI38"/>
      <c r="VEJ38"/>
      <c r="VEK38"/>
      <c r="VEL38"/>
      <c r="VEM38"/>
      <c r="VEN38"/>
      <c r="VEO38"/>
      <c r="VEP38"/>
      <c r="VEQ38"/>
      <c r="VER38"/>
      <c r="VES38"/>
      <c r="VET38"/>
      <c r="VEU38"/>
      <c r="VEV38"/>
      <c r="VEW38"/>
      <c r="VEX38"/>
      <c r="VEY38"/>
      <c r="VEZ38"/>
      <c r="VFA38"/>
      <c r="VFB38"/>
      <c r="VFC38"/>
      <c r="VFD38"/>
      <c r="VFE38"/>
      <c r="VFF38"/>
      <c r="VFG38"/>
      <c r="VFH38"/>
      <c r="VFI38"/>
      <c r="VFJ38"/>
      <c r="VFK38"/>
      <c r="VFL38"/>
      <c r="VFM38"/>
      <c r="VFN38"/>
      <c r="VFO38"/>
      <c r="VFP38"/>
      <c r="VFQ38"/>
      <c r="VFR38"/>
      <c r="VFS38"/>
      <c r="VFT38"/>
      <c r="VFU38"/>
      <c r="VFV38"/>
      <c r="VFW38"/>
      <c r="VFX38"/>
      <c r="VFY38"/>
      <c r="VFZ38"/>
      <c r="VGA38"/>
      <c r="VGB38"/>
      <c r="VGC38"/>
      <c r="VGD38"/>
      <c r="VGE38"/>
      <c r="VGF38"/>
      <c r="VGG38"/>
      <c r="VGH38"/>
      <c r="VGI38"/>
      <c r="VGJ38"/>
      <c r="VGK38"/>
      <c r="VGL38"/>
      <c r="VGM38"/>
      <c r="VGN38"/>
      <c r="VGO38"/>
      <c r="VGP38"/>
      <c r="VGQ38"/>
      <c r="VGR38"/>
      <c r="VGS38"/>
      <c r="VGT38"/>
      <c r="VGU38"/>
      <c r="VGV38"/>
      <c r="VGW38"/>
      <c r="VGX38"/>
      <c r="VGY38"/>
      <c r="VGZ38"/>
      <c r="VHA38"/>
      <c r="VHB38"/>
      <c r="VHC38"/>
      <c r="VHD38"/>
      <c r="VHE38"/>
      <c r="VHF38"/>
      <c r="VHG38"/>
      <c r="VHH38"/>
      <c r="VHI38"/>
      <c r="VHJ38"/>
      <c r="VHK38"/>
      <c r="VHL38"/>
      <c r="VHM38"/>
      <c r="VHN38"/>
      <c r="VHO38"/>
      <c r="VHP38"/>
      <c r="VHQ38"/>
      <c r="VHR38"/>
      <c r="VHS38"/>
      <c r="VHT38"/>
      <c r="VHU38"/>
      <c r="VHV38"/>
      <c r="VHW38"/>
      <c r="VHX38"/>
      <c r="VHY38"/>
      <c r="VHZ38"/>
      <c r="VIA38"/>
      <c r="VIB38"/>
      <c r="VIC38"/>
      <c r="VID38"/>
      <c r="VIE38"/>
      <c r="VIF38"/>
      <c r="VIG38"/>
      <c r="VIH38"/>
      <c r="VII38"/>
      <c r="VIJ38"/>
      <c r="VIK38"/>
      <c r="VIL38"/>
      <c r="VIM38"/>
      <c r="VIN38"/>
      <c r="VIO38"/>
      <c r="VIP38"/>
      <c r="VIQ38"/>
      <c r="VIR38"/>
      <c r="VIS38"/>
      <c r="VIT38"/>
      <c r="VIU38"/>
      <c r="VIV38"/>
      <c r="VIW38"/>
      <c r="VIX38"/>
      <c r="VIY38"/>
      <c r="VIZ38"/>
      <c r="VJA38"/>
      <c r="VJB38"/>
      <c r="VJC38"/>
      <c r="VJD38"/>
      <c r="VJE38"/>
      <c r="VJF38"/>
      <c r="VJG38"/>
      <c r="VJH38"/>
      <c r="VJI38"/>
      <c r="VJJ38"/>
      <c r="VJK38"/>
      <c r="VJL38"/>
      <c r="VJM38"/>
      <c r="VJN38"/>
      <c r="VJO38"/>
      <c r="VJP38"/>
      <c r="VJQ38"/>
      <c r="VJR38"/>
      <c r="VJS38"/>
      <c r="VJT38"/>
      <c r="VJU38"/>
      <c r="VJV38"/>
      <c r="VJW38"/>
      <c r="VJX38"/>
      <c r="VJY38"/>
      <c r="VJZ38"/>
      <c r="VKA38"/>
      <c r="VKB38"/>
      <c r="VKC38"/>
      <c r="VKD38"/>
      <c r="VKE38"/>
      <c r="VKF38"/>
      <c r="VKG38"/>
      <c r="VKH38"/>
      <c r="VKI38"/>
      <c r="VKJ38"/>
      <c r="VKK38"/>
      <c r="VKL38"/>
      <c r="VKM38"/>
      <c r="VKN38"/>
      <c r="VKO38"/>
      <c r="VKP38"/>
      <c r="VKQ38"/>
      <c r="VKR38"/>
      <c r="VKS38"/>
      <c r="VKT38"/>
      <c r="VKU38"/>
      <c r="VKV38"/>
      <c r="VKW38"/>
      <c r="VKX38"/>
      <c r="VKY38"/>
      <c r="VKZ38"/>
      <c r="VLA38"/>
      <c r="VLB38"/>
      <c r="VLC38"/>
      <c r="VLD38"/>
      <c r="VLE38"/>
      <c r="VLF38"/>
      <c r="VLG38"/>
      <c r="VLH38"/>
      <c r="VLI38"/>
      <c r="VLJ38"/>
      <c r="VLK38"/>
      <c r="VLL38"/>
      <c r="VLM38"/>
      <c r="VLN38"/>
      <c r="VLO38"/>
      <c r="VLP38"/>
      <c r="VLQ38"/>
      <c r="VLR38"/>
      <c r="VLS38"/>
      <c r="VLT38"/>
      <c r="VLU38"/>
      <c r="VLV38"/>
      <c r="VLW38"/>
      <c r="VLX38"/>
      <c r="VLY38"/>
      <c r="VLZ38"/>
      <c r="VMA38"/>
      <c r="VMB38"/>
      <c r="VMC38"/>
      <c r="VMD38"/>
      <c r="VME38"/>
      <c r="VMF38"/>
      <c r="VMG38"/>
      <c r="VMH38"/>
      <c r="VMI38"/>
      <c r="VMJ38"/>
      <c r="VMK38"/>
      <c r="VML38"/>
      <c r="VMM38"/>
      <c r="VMN38"/>
      <c r="VMO38"/>
      <c r="VMP38"/>
      <c r="VMQ38"/>
      <c r="VMR38"/>
      <c r="VMS38"/>
      <c r="VMT38"/>
      <c r="VMU38"/>
      <c r="VMV38"/>
      <c r="VMW38"/>
      <c r="VMX38"/>
      <c r="VMY38"/>
      <c r="VMZ38"/>
      <c r="VNA38"/>
      <c r="VNB38"/>
      <c r="VNC38"/>
      <c r="VND38"/>
      <c r="VNE38"/>
      <c r="VNF38"/>
      <c r="VNG38"/>
      <c r="VNH38"/>
      <c r="VNI38"/>
      <c r="VNJ38"/>
      <c r="VNK38"/>
      <c r="VNL38"/>
      <c r="VNM38"/>
      <c r="VNN38"/>
      <c r="VNO38"/>
      <c r="VNP38"/>
      <c r="VNQ38"/>
      <c r="VNR38"/>
      <c r="VNS38"/>
      <c r="VNT38"/>
      <c r="VNU38"/>
      <c r="VNV38"/>
      <c r="VNW38"/>
      <c r="VNX38"/>
      <c r="VNY38"/>
      <c r="VNZ38"/>
      <c r="VOA38"/>
      <c r="VOB38"/>
      <c r="VOC38"/>
      <c r="VOD38"/>
      <c r="VOE38"/>
      <c r="VOF38"/>
      <c r="VOG38"/>
      <c r="VOH38"/>
      <c r="VOI38"/>
      <c r="VOJ38"/>
      <c r="VOK38"/>
      <c r="VOL38"/>
      <c r="VOM38"/>
      <c r="VON38"/>
      <c r="VOO38"/>
      <c r="VOP38"/>
      <c r="VOQ38"/>
      <c r="VOR38"/>
      <c r="VOS38"/>
      <c r="VOT38"/>
      <c r="VOU38"/>
      <c r="VOV38"/>
      <c r="VOW38"/>
      <c r="VOX38"/>
      <c r="VOY38"/>
      <c r="VOZ38"/>
      <c r="VPA38"/>
      <c r="VPB38"/>
      <c r="VPC38"/>
      <c r="VPD38"/>
      <c r="VPE38"/>
      <c r="VPF38"/>
      <c r="VPG38"/>
      <c r="VPH38"/>
      <c r="VPI38"/>
      <c r="VPJ38"/>
      <c r="VPK38"/>
      <c r="VPL38"/>
      <c r="VPM38"/>
      <c r="VPN38"/>
      <c r="VPO38"/>
      <c r="VPP38"/>
      <c r="VPQ38"/>
      <c r="VPR38"/>
      <c r="VPS38"/>
      <c r="VPT38"/>
      <c r="VPU38"/>
      <c r="VPV38"/>
      <c r="VPW38"/>
      <c r="VPX38"/>
      <c r="VPY38"/>
      <c r="VPZ38"/>
      <c r="VQA38"/>
      <c r="VQB38"/>
      <c r="VQC38"/>
      <c r="VQD38"/>
      <c r="VQE38"/>
      <c r="VQF38"/>
      <c r="VQG38"/>
      <c r="VQH38"/>
      <c r="VQI38"/>
      <c r="VQJ38"/>
      <c r="VQK38"/>
      <c r="VQL38"/>
      <c r="VQM38"/>
      <c r="VQN38"/>
      <c r="VQO38"/>
      <c r="VQP38"/>
      <c r="VQQ38"/>
      <c r="VQR38"/>
      <c r="VQS38"/>
      <c r="VQT38"/>
      <c r="VQU38"/>
      <c r="VQV38"/>
      <c r="VQW38"/>
      <c r="VQX38"/>
      <c r="VQY38"/>
      <c r="VQZ38"/>
      <c r="VRA38"/>
      <c r="VRB38"/>
      <c r="VRC38"/>
      <c r="VRD38"/>
      <c r="VRE38"/>
      <c r="VRF38"/>
      <c r="VRG38"/>
      <c r="VRH38"/>
      <c r="VRI38"/>
      <c r="VRJ38"/>
      <c r="VRK38"/>
      <c r="VRL38"/>
      <c r="VRM38"/>
      <c r="VRN38"/>
      <c r="VRO38"/>
      <c r="VRP38"/>
      <c r="VRQ38"/>
      <c r="VRR38"/>
      <c r="VRS38"/>
      <c r="VRT38"/>
      <c r="VRU38"/>
      <c r="VRV38"/>
      <c r="VRW38"/>
      <c r="VRX38"/>
      <c r="VRY38"/>
      <c r="VRZ38"/>
      <c r="VSA38"/>
      <c r="VSB38"/>
      <c r="VSC38"/>
      <c r="VSD38"/>
      <c r="VSE38"/>
      <c r="VSF38"/>
      <c r="VSG38"/>
      <c r="VSH38"/>
      <c r="VSI38"/>
      <c r="VSJ38"/>
      <c r="VSK38"/>
      <c r="VSL38"/>
      <c r="VSM38"/>
      <c r="VSN38"/>
      <c r="VSO38"/>
      <c r="VSP38"/>
      <c r="VSQ38"/>
      <c r="VSR38"/>
      <c r="VSS38"/>
      <c r="VST38"/>
      <c r="VSU38"/>
      <c r="VSV38"/>
      <c r="VSW38"/>
      <c r="VSX38"/>
      <c r="VSY38"/>
      <c r="VSZ38"/>
      <c r="VTA38"/>
      <c r="VTB38"/>
      <c r="VTC38"/>
      <c r="VTD38"/>
      <c r="VTE38"/>
      <c r="VTF38"/>
      <c r="VTG38"/>
      <c r="VTH38"/>
      <c r="VTI38"/>
      <c r="VTJ38"/>
      <c r="VTK38"/>
      <c r="VTL38"/>
      <c r="VTM38"/>
      <c r="VTN38"/>
      <c r="VTO38"/>
      <c r="VTP38"/>
      <c r="VTQ38"/>
      <c r="VTR38"/>
      <c r="VTS38"/>
      <c r="VTT38"/>
      <c r="VTU38"/>
      <c r="VTV38"/>
      <c r="VTW38"/>
      <c r="VTX38"/>
      <c r="VTY38"/>
      <c r="VTZ38"/>
      <c r="VUA38"/>
      <c r="VUB38"/>
      <c r="VUC38"/>
      <c r="VUD38"/>
      <c r="VUE38"/>
      <c r="VUF38"/>
      <c r="VUG38"/>
      <c r="VUH38"/>
      <c r="VUI38"/>
      <c r="VUJ38"/>
      <c r="VUK38"/>
      <c r="VUL38"/>
      <c r="VUM38"/>
      <c r="VUN38"/>
      <c r="VUO38"/>
      <c r="VUP38"/>
      <c r="VUQ38"/>
      <c r="VUR38"/>
      <c r="VUS38"/>
      <c r="VUT38"/>
      <c r="VUU38"/>
      <c r="VUV38"/>
      <c r="VUW38"/>
      <c r="VUX38"/>
      <c r="VUY38"/>
      <c r="VUZ38"/>
      <c r="VVA38"/>
      <c r="VVB38"/>
      <c r="VVC38"/>
      <c r="VVD38"/>
      <c r="VVE38"/>
      <c r="VVF38"/>
      <c r="VVG38"/>
      <c r="VVH38"/>
      <c r="VVI38"/>
      <c r="VVJ38"/>
      <c r="VVK38"/>
      <c r="VVL38"/>
      <c r="VVM38"/>
      <c r="VVN38"/>
      <c r="VVO38"/>
      <c r="VVP38"/>
      <c r="VVQ38"/>
      <c r="VVR38"/>
      <c r="VVS38"/>
      <c r="VVT38"/>
      <c r="VVU38"/>
      <c r="VVV38"/>
      <c r="VVW38"/>
      <c r="VVX38"/>
      <c r="VVY38"/>
      <c r="VVZ38"/>
      <c r="VWA38"/>
      <c r="VWB38"/>
      <c r="VWC38"/>
      <c r="VWD38"/>
      <c r="VWE38"/>
      <c r="VWF38"/>
      <c r="VWG38"/>
      <c r="VWH38"/>
      <c r="VWI38"/>
      <c r="VWJ38"/>
      <c r="VWK38"/>
      <c r="VWL38"/>
      <c r="VWM38"/>
      <c r="VWN38"/>
      <c r="VWO38"/>
      <c r="VWP38"/>
      <c r="VWQ38"/>
      <c r="VWR38"/>
      <c r="VWS38"/>
      <c r="VWT38"/>
      <c r="VWU38"/>
      <c r="VWV38"/>
      <c r="VWW38"/>
      <c r="VWX38"/>
      <c r="VWY38"/>
      <c r="VWZ38"/>
      <c r="VXA38"/>
      <c r="VXB38"/>
      <c r="VXC38"/>
      <c r="VXD38"/>
      <c r="VXE38"/>
      <c r="VXF38"/>
      <c r="VXG38"/>
      <c r="VXH38"/>
      <c r="VXI38"/>
      <c r="VXJ38"/>
      <c r="VXK38"/>
      <c r="VXL38"/>
      <c r="VXM38"/>
      <c r="VXN38"/>
      <c r="VXO38"/>
      <c r="VXP38"/>
      <c r="VXQ38"/>
      <c r="VXR38"/>
      <c r="VXS38"/>
      <c r="VXT38"/>
      <c r="VXU38"/>
      <c r="VXV38"/>
      <c r="VXW38"/>
      <c r="VXX38"/>
      <c r="VXY38"/>
      <c r="VXZ38"/>
      <c r="VYA38"/>
      <c r="VYB38"/>
      <c r="VYC38"/>
      <c r="VYD38"/>
      <c r="VYE38"/>
      <c r="VYF38"/>
      <c r="VYG38"/>
      <c r="VYH38"/>
      <c r="VYI38"/>
      <c r="VYJ38"/>
      <c r="VYK38"/>
      <c r="VYL38"/>
      <c r="VYM38"/>
      <c r="VYN38"/>
      <c r="VYO38"/>
      <c r="VYP38"/>
      <c r="VYQ38"/>
      <c r="VYR38"/>
      <c r="VYS38"/>
      <c r="VYT38"/>
      <c r="VYU38"/>
      <c r="VYV38"/>
      <c r="VYW38"/>
      <c r="VYX38"/>
      <c r="VYY38"/>
      <c r="VYZ38"/>
      <c r="VZA38"/>
      <c r="VZB38"/>
      <c r="VZC38"/>
      <c r="VZD38"/>
      <c r="VZE38"/>
      <c r="VZF38"/>
      <c r="VZG38"/>
      <c r="VZH38"/>
      <c r="VZI38"/>
      <c r="VZJ38"/>
      <c r="VZK38"/>
      <c r="VZL38"/>
      <c r="VZM38"/>
      <c r="VZN38"/>
      <c r="VZO38"/>
      <c r="VZP38"/>
      <c r="VZQ38"/>
      <c r="VZR38"/>
      <c r="VZS38"/>
      <c r="VZT38"/>
      <c r="VZU38"/>
      <c r="VZV38"/>
      <c r="VZW38"/>
      <c r="VZX38"/>
      <c r="VZY38"/>
      <c r="VZZ38"/>
      <c r="WAA38"/>
      <c r="WAB38"/>
      <c r="WAC38"/>
      <c r="WAD38"/>
      <c r="WAE38"/>
      <c r="WAF38"/>
      <c r="WAG38"/>
      <c r="WAH38"/>
      <c r="WAI38"/>
      <c r="WAJ38"/>
      <c r="WAK38"/>
      <c r="WAL38"/>
      <c r="WAM38"/>
      <c r="WAN38"/>
      <c r="WAO38"/>
      <c r="WAP38"/>
      <c r="WAQ38"/>
      <c r="WAR38"/>
      <c r="WAS38"/>
      <c r="WAT38"/>
      <c r="WAU38"/>
      <c r="WAV38"/>
      <c r="WAW38"/>
      <c r="WAX38"/>
      <c r="WAY38"/>
      <c r="WAZ38"/>
      <c r="WBA38"/>
      <c r="WBB38"/>
      <c r="WBC38"/>
      <c r="WBD38"/>
      <c r="WBE38"/>
      <c r="WBF38"/>
      <c r="WBG38"/>
      <c r="WBH38"/>
      <c r="WBI38"/>
      <c r="WBJ38"/>
      <c r="WBK38"/>
      <c r="WBL38"/>
      <c r="WBM38"/>
      <c r="WBN38"/>
      <c r="WBO38"/>
      <c r="WBP38"/>
      <c r="WBQ38"/>
      <c r="WBR38"/>
      <c r="WBS38"/>
      <c r="WBT38"/>
      <c r="WBU38"/>
      <c r="WBV38"/>
      <c r="WBW38"/>
      <c r="WBX38"/>
      <c r="WBY38"/>
      <c r="WBZ38"/>
      <c r="WCA38"/>
      <c r="WCB38"/>
      <c r="WCC38"/>
      <c r="WCD38"/>
      <c r="WCE38"/>
      <c r="WCF38"/>
      <c r="WCG38"/>
      <c r="WCH38"/>
      <c r="WCI38"/>
      <c r="WCJ38"/>
      <c r="WCK38"/>
      <c r="WCL38"/>
      <c r="WCM38"/>
      <c r="WCN38"/>
      <c r="WCO38"/>
      <c r="WCP38"/>
      <c r="WCQ38"/>
      <c r="WCR38"/>
      <c r="WCS38"/>
      <c r="WCT38"/>
      <c r="WCU38"/>
      <c r="WCV38"/>
      <c r="WCW38"/>
      <c r="WCX38"/>
      <c r="WCY38"/>
      <c r="WCZ38"/>
      <c r="WDA38"/>
      <c r="WDB38"/>
      <c r="WDC38"/>
      <c r="WDD38"/>
      <c r="WDE38"/>
      <c r="WDF38"/>
      <c r="WDG38"/>
      <c r="WDH38"/>
      <c r="WDI38"/>
      <c r="WDJ38"/>
      <c r="WDK38"/>
      <c r="WDL38"/>
      <c r="WDM38"/>
      <c r="WDN38"/>
      <c r="WDO38"/>
      <c r="WDP38"/>
      <c r="WDQ38"/>
      <c r="WDR38"/>
      <c r="WDS38"/>
      <c r="WDT38"/>
      <c r="WDU38"/>
      <c r="WDV38"/>
      <c r="WDW38"/>
      <c r="WDX38"/>
      <c r="WDY38"/>
      <c r="WDZ38"/>
      <c r="WEA38"/>
      <c r="WEB38"/>
      <c r="WEC38"/>
      <c r="WED38"/>
      <c r="WEE38"/>
      <c r="WEF38"/>
      <c r="WEG38"/>
      <c r="WEH38"/>
      <c r="WEI38"/>
      <c r="WEJ38"/>
      <c r="WEK38"/>
      <c r="WEL38"/>
      <c r="WEM38"/>
      <c r="WEN38"/>
      <c r="WEO38"/>
      <c r="WEP38"/>
      <c r="WEQ38"/>
      <c r="WER38"/>
      <c r="WES38"/>
      <c r="WET38"/>
      <c r="WEU38"/>
      <c r="WEV38"/>
      <c r="WEW38"/>
      <c r="WEX38"/>
      <c r="WEY38"/>
      <c r="WEZ38"/>
      <c r="WFA38"/>
      <c r="WFB38"/>
      <c r="WFC38"/>
      <c r="WFD38"/>
      <c r="WFE38"/>
      <c r="WFF38"/>
      <c r="WFG38"/>
      <c r="WFH38"/>
      <c r="WFI38"/>
      <c r="WFJ38"/>
      <c r="WFK38"/>
      <c r="WFL38"/>
      <c r="WFM38"/>
      <c r="WFN38"/>
      <c r="WFO38"/>
      <c r="WFP38"/>
      <c r="WFQ38"/>
      <c r="WFR38"/>
      <c r="WFS38"/>
      <c r="WFT38"/>
      <c r="WFU38"/>
      <c r="WFV38"/>
      <c r="WFW38"/>
      <c r="WFX38"/>
      <c r="WFY38"/>
      <c r="WFZ38"/>
      <c r="WGA38"/>
      <c r="WGB38"/>
      <c r="WGC38"/>
      <c r="WGD38"/>
      <c r="WGE38"/>
      <c r="WGF38"/>
      <c r="WGG38"/>
      <c r="WGH38"/>
      <c r="WGI38"/>
      <c r="WGJ38"/>
      <c r="WGK38"/>
      <c r="WGL38"/>
      <c r="WGM38"/>
      <c r="WGN38"/>
      <c r="WGO38"/>
      <c r="WGP38"/>
      <c r="WGQ38"/>
      <c r="WGR38"/>
      <c r="WGS38"/>
      <c r="WGT38"/>
      <c r="WGU38"/>
      <c r="WGV38"/>
      <c r="WGW38"/>
      <c r="WGX38"/>
      <c r="WGY38"/>
      <c r="WGZ38"/>
      <c r="WHA38"/>
      <c r="WHB38"/>
      <c r="WHC38"/>
      <c r="WHD38"/>
      <c r="WHE38"/>
      <c r="WHF38"/>
      <c r="WHG38"/>
      <c r="WHH38"/>
      <c r="WHI38"/>
      <c r="WHJ38"/>
      <c r="WHK38"/>
      <c r="WHL38"/>
      <c r="WHM38"/>
      <c r="WHN38"/>
      <c r="WHO38"/>
      <c r="WHP38"/>
      <c r="WHQ38"/>
      <c r="WHR38"/>
      <c r="WHS38"/>
      <c r="WHT38"/>
      <c r="WHU38"/>
      <c r="WHV38"/>
      <c r="WHW38"/>
      <c r="WHX38"/>
      <c r="WHY38"/>
      <c r="WHZ38"/>
      <c r="WIA38"/>
      <c r="WIB38"/>
      <c r="WIC38"/>
      <c r="WID38"/>
      <c r="WIE38"/>
      <c r="WIF38"/>
      <c r="WIG38"/>
      <c r="WIH38"/>
      <c r="WII38"/>
      <c r="WIJ38"/>
      <c r="WIK38"/>
      <c r="WIL38"/>
      <c r="WIM38"/>
      <c r="WIN38"/>
      <c r="WIO38"/>
      <c r="WIP38"/>
      <c r="WIQ38"/>
      <c r="WIR38"/>
      <c r="WIS38"/>
      <c r="WIT38"/>
      <c r="WIU38"/>
      <c r="WIV38"/>
      <c r="WIW38"/>
      <c r="WIX38"/>
      <c r="WIY38"/>
      <c r="WIZ38"/>
      <c r="WJA38"/>
      <c r="WJB38"/>
      <c r="WJC38"/>
      <c r="WJD38"/>
      <c r="WJE38"/>
      <c r="WJF38"/>
      <c r="WJG38"/>
      <c r="WJH38"/>
      <c r="WJI38"/>
      <c r="WJJ38"/>
      <c r="WJK38"/>
      <c r="WJL38"/>
      <c r="WJM38"/>
      <c r="WJN38"/>
      <c r="WJO38"/>
      <c r="WJP38"/>
      <c r="WJQ38"/>
      <c r="WJR38"/>
      <c r="WJS38"/>
      <c r="WJT38"/>
      <c r="WJU38"/>
      <c r="WJV38"/>
      <c r="WJW38"/>
      <c r="WJX38"/>
      <c r="WJY38"/>
      <c r="WJZ38"/>
      <c r="WKA38"/>
      <c r="WKB38"/>
      <c r="WKC38"/>
      <c r="WKD38"/>
      <c r="WKE38"/>
      <c r="WKF38"/>
      <c r="WKG38"/>
      <c r="WKH38"/>
      <c r="WKI38"/>
      <c r="WKJ38"/>
      <c r="WKK38"/>
      <c r="WKL38"/>
      <c r="WKM38"/>
      <c r="WKN38"/>
      <c r="WKO38"/>
      <c r="WKP38"/>
      <c r="WKQ38"/>
      <c r="WKR38"/>
      <c r="WKS38"/>
      <c r="WKT38"/>
      <c r="WKU38"/>
      <c r="WKV38"/>
      <c r="WKW38"/>
      <c r="WKX38"/>
      <c r="WKY38"/>
      <c r="WKZ38"/>
      <c r="WLA38"/>
      <c r="WLB38"/>
      <c r="WLC38"/>
      <c r="WLD38"/>
      <c r="WLE38"/>
      <c r="WLF38"/>
      <c r="WLG38"/>
      <c r="WLH38"/>
      <c r="WLI38"/>
      <c r="WLJ38"/>
      <c r="WLK38"/>
      <c r="WLL38"/>
      <c r="WLM38"/>
      <c r="WLN38"/>
      <c r="WLO38"/>
      <c r="WLP38"/>
      <c r="WLQ38"/>
      <c r="WLR38"/>
      <c r="WLS38"/>
      <c r="WLT38"/>
      <c r="WLU38"/>
      <c r="WLV38"/>
      <c r="WLW38"/>
      <c r="WLX38"/>
      <c r="WLY38"/>
      <c r="WLZ38"/>
      <c r="WMA38"/>
      <c r="WMB38"/>
      <c r="WMC38"/>
      <c r="WMD38"/>
      <c r="WME38"/>
      <c r="WMF38"/>
      <c r="WMG38"/>
      <c r="WMH38"/>
      <c r="WMI38"/>
      <c r="WMJ38"/>
      <c r="WMK38"/>
      <c r="WML38"/>
      <c r="WMM38"/>
      <c r="WMN38"/>
      <c r="WMO38"/>
      <c r="WMP38"/>
      <c r="WMQ38"/>
      <c r="WMR38"/>
      <c r="WMS38"/>
      <c r="WMT38"/>
      <c r="WMU38"/>
      <c r="WMV38"/>
      <c r="WMW38"/>
      <c r="WMX38"/>
      <c r="WMY38"/>
      <c r="WMZ38"/>
      <c r="WNA38"/>
      <c r="WNB38"/>
      <c r="WNC38"/>
      <c r="WND38"/>
      <c r="WNE38"/>
      <c r="WNF38"/>
      <c r="WNG38"/>
      <c r="WNH38"/>
      <c r="WNI38"/>
      <c r="WNJ38"/>
      <c r="WNK38"/>
      <c r="WNL38"/>
      <c r="WNM38"/>
      <c r="WNN38"/>
      <c r="WNO38"/>
      <c r="WNP38"/>
      <c r="WNQ38"/>
      <c r="WNR38"/>
      <c r="WNS38"/>
      <c r="WNT38"/>
      <c r="WNU38"/>
      <c r="WNV38"/>
      <c r="WNW38"/>
      <c r="WNX38"/>
      <c r="WNY38"/>
      <c r="WNZ38"/>
      <c r="WOA38"/>
      <c r="WOB38"/>
      <c r="WOC38"/>
      <c r="WOD38"/>
      <c r="WOE38"/>
      <c r="WOF38"/>
      <c r="WOG38"/>
      <c r="WOH38"/>
      <c r="WOI38"/>
      <c r="WOJ38"/>
      <c r="WOK38"/>
      <c r="WOL38"/>
      <c r="WOM38"/>
      <c r="WON38"/>
      <c r="WOO38"/>
      <c r="WOP38"/>
      <c r="WOQ38"/>
      <c r="WOR38"/>
      <c r="WOS38"/>
      <c r="WOT38"/>
      <c r="WOU38"/>
      <c r="WOV38"/>
      <c r="WOW38"/>
      <c r="WOX38"/>
      <c r="WOY38"/>
      <c r="WOZ38"/>
      <c r="WPA38"/>
      <c r="WPB38"/>
      <c r="WPC38"/>
      <c r="WPD38"/>
      <c r="WPE38"/>
      <c r="WPF38"/>
      <c r="WPG38"/>
      <c r="WPH38"/>
      <c r="WPI38"/>
      <c r="WPJ38"/>
      <c r="WPK38"/>
      <c r="WPL38"/>
      <c r="WPM38"/>
      <c r="WPN38"/>
      <c r="WPO38"/>
      <c r="WPP38"/>
      <c r="WPQ38"/>
      <c r="WPR38"/>
      <c r="WPS38"/>
      <c r="WPT38"/>
      <c r="WPU38"/>
      <c r="WPV38"/>
      <c r="WPW38"/>
      <c r="WPX38"/>
      <c r="WPY38"/>
      <c r="WPZ38"/>
      <c r="WQA38"/>
      <c r="WQB38"/>
      <c r="WQC38"/>
      <c r="WQD38"/>
      <c r="WQE38"/>
      <c r="WQF38"/>
      <c r="WQG38"/>
      <c r="WQH38"/>
      <c r="WQI38"/>
      <c r="WQJ38"/>
      <c r="WQK38"/>
      <c r="WQL38"/>
      <c r="WQM38"/>
      <c r="WQN38"/>
      <c r="WQO38"/>
      <c r="WQP38"/>
      <c r="WQQ38"/>
      <c r="WQR38"/>
      <c r="WQS38"/>
      <c r="WQT38"/>
      <c r="WQU38"/>
      <c r="WQV38"/>
      <c r="WQW38"/>
      <c r="WQX38"/>
      <c r="WQY38"/>
      <c r="WQZ38"/>
      <c r="WRA38"/>
      <c r="WRB38"/>
      <c r="WRC38"/>
      <c r="WRD38"/>
      <c r="WRE38"/>
      <c r="WRF38"/>
      <c r="WRG38"/>
      <c r="WRH38"/>
      <c r="WRI38"/>
      <c r="WRJ38"/>
      <c r="WRK38"/>
      <c r="WRL38"/>
      <c r="WRM38"/>
      <c r="WRN38"/>
      <c r="WRO38"/>
      <c r="WRP38"/>
      <c r="WRQ38"/>
      <c r="WRR38"/>
      <c r="WRS38"/>
      <c r="WRT38"/>
      <c r="WRU38"/>
      <c r="WRV38"/>
      <c r="WRW38"/>
      <c r="WRX38"/>
      <c r="WRY38"/>
      <c r="WRZ38"/>
      <c r="WSA38"/>
      <c r="WSB38"/>
      <c r="WSC38"/>
      <c r="WSD38"/>
      <c r="WSE38"/>
      <c r="WSF38"/>
      <c r="WSG38"/>
      <c r="WSH38"/>
      <c r="WSI38"/>
      <c r="WSJ38"/>
      <c r="WSK38"/>
      <c r="WSL38"/>
      <c r="WSM38"/>
      <c r="WSN38"/>
      <c r="WSO38"/>
      <c r="WSP38"/>
      <c r="WSQ38"/>
      <c r="WSR38"/>
      <c r="WSS38"/>
      <c r="WST38"/>
      <c r="WSU38"/>
      <c r="WSV38"/>
      <c r="WSW38"/>
      <c r="WSX38"/>
      <c r="WSY38"/>
      <c r="WSZ38"/>
      <c r="WTA38"/>
      <c r="WTB38"/>
      <c r="WTC38"/>
      <c r="WTD38"/>
      <c r="WTE38"/>
      <c r="WTF38"/>
      <c r="WTG38"/>
      <c r="WTH38"/>
      <c r="WTI38"/>
      <c r="WTJ38"/>
      <c r="WTK38"/>
      <c r="WTL38"/>
      <c r="WTM38"/>
      <c r="WTN38"/>
      <c r="WTO38"/>
      <c r="WTP38"/>
      <c r="WTQ38"/>
      <c r="WTR38"/>
      <c r="WTS38"/>
      <c r="WTT38"/>
      <c r="WTU38"/>
      <c r="WTV38"/>
      <c r="WTW38"/>
      <c r="WTX38"/>
      <c r="WTY38"/>
      <c r="WTZ38"/>
      <c r="WUA38"/>
      <c r="WUB38"/>
      <c r="WUC38"/>
      <c r="WUD38"/>
      <c r="WUE38"/>
      <c r="WUF38"/>
      <c r="WUG38"/>
      <c r="WUH38"/>
      <c r="WUI38"/>
      <c r="WUJ38"/>
      <c r="WUK38"/>
      <c r="WUL38"/>
      <c r="WUM38"/>
      <c r="WUN38"/>
      <c r="WUO38"/>
      <c r="WUP38"/>
      <c r="WUQ38"/>
      <c r="WUR38"/>
      <c r="WUS38"/>
      <c r="WUT38"/>
      <c r="WUU38"/>
      <c r="WUV38"/>
      <c r="WUW38"/>
      <c r="WUX38"/>
      <c r="WUY38"/>
      <c r="WUZ38"/>
      <c r="WVA38"/>
      <c r="WVB38"/>
      <c r="WVC38"/>
      <c r="WVD38"/>
      <c r="WVE38"/>
      <c r="WVF38"/>
      <c r="WVG38"/>
      <c r="WVH38"/>
      <c r="WVI38"/>
      <c r="WVJ38"/>
      <c r="WVK38"/>
      <c r="WVL38"/>
      <c r="WVM38"/>
      <c r="WVN38"/>
      <c r="WVO38"/>
      <c r="WVP38"/>
      <c r="WVQ38"/>
      <c r="WVR38"/>
      <c r="WVS38"/>
      <c r="WVT38"/>
      <c r="WVU38"/>
      <c r="WVV38"/>
      <c r="WVW38"/>
      <c r="WVX38"/>
      <c r="WVY38"/>
      <c r="WVZ38"/>
      <c r="WWA38"/>
      <c r="WWB38"/>
      <c r="WWC38"/>
      <c r="WWD38"/>
      <c r="WWE38"/>
      <c r="WWF38"/>
      <c r="WWG38"/>
      <c r="WWH38"/>
      <c r="WWI38"/>
      <c r="WWJ38"/>
      <c r="WWK38"/>
      <c r="WWL38"/>
      <c r="WWM38"/>
      <c r="WWN38"/>
      <c r="WWO38"/>
      <c r="WWP38"/>
      <c r="WWQ38"/>
      <c r="WWR38"/>
      <c r="WWS38"/>
      <c r="WWT38"/>
      <c r="WWU38"/>
      <c r="WWV38"/>
      <c r="WWW38"/>
      <c r="WWX38"/>
      <c r="WWY38"/>
      <c r="WWZ38"/>
      <c r="WXA38"/>
      <c r="WXB38"/>
      <c r="WXC38"/>
      <c r="WXD38"/>
      <c r="WXE38"/>
      <c r="WXF38"/>
      <c r="WXG38"/>
      <c r="WXH38"/>
      <c r="WXI38"/>
      <c r="WXJ38"/>
      <c r="WXK38"/>
      <c r="WXL38"/>
      <c r="WXM38"/>
      <c r="WXN38"/>
      <c r="WXO38"/>
      <c r="WXP38"/>
      <c r="WXQ38"/>
      <c r="WXR38"/>
      <c r="WXS38"/>
      <c r="WXT38"/>
      <c r="WXU38"/>
      <c r="WXV38"/>
      <c r="WXW38"/>
      <c r="WXX38"/>
      <c r="WXY38"/>
      <c r="WXZ38"/>
      <c r="WYA38"/>
      <c r="WYB38"/>
      <c r="WYC38"/>
      <c r="WYD38"/>
      <c r="WYE38"/>
      <c r="WYF38"/>
      <c r="WYG38"/>
      <c r="WYH38"/>
      <c r="WYI38"/>
      <c r="WYJ38"/>
      <c r="WYK38"/>
      <c r="WYL38"/>
      <c r="WYM38"/>
      <c r="WYN38"/>
      <c r="WYO38"/>
      <c r="WYP38"/>
      <c r="WYQ38"/>
      <c r="WYR38"/>
      <c r="WYS38"/>
      <c r="WYT38"/>
      <c r="WYU38"/>
      <c r="WYV38"/>
      <c r="WYW38"/>
      <c r="WYX38"/>
      <c r="WYY38"/>
      <c r="WYZ38"/>
      <c r="WZA38"/>
      <c r="WZB38"/>
      <c r="WZC38"/>
      <c r="WZD38"/>
      <c r="WZE38"/>
      <c r="WZF38"/>
      <c r="WZG38"/>
      <c r="WZH38"/>
      <c r="WZI38"/>
      <c r="WZJ38"/>
      <c r="WZK38"/>
      <c r="WZL38"/>
      <c r="WZM38"/>
      <c r="WZN38"/>
      <c r="WZO38"/>
      <c r="WZP38"/>
      <c r="WZQ38"/>
      <c r="WZR38"/>
      <c r="WZS38"/>
      <c r="WZT38"/>
      <c r="WZU38"/>
      <c r="WZV38"/>
      <c r="WZW38"/>
      <c r="WZX38"/>
      <c r="WZY38"/>
      <c r="WZZ38"/>
      <c r="XAA38"/>
      <c r="XAB38"/>
      <c r="XAC38"/>
      <c r="XAD38"/>
      <c r="XAE38"/>
      <c r="XAF38"/>
      <c r="XAG38"/>
      <c r="XAH38"/>
      <c r="XAI38"/>
      <c r="XAJ38"/>
      <c r="XAK38"/>
      <c r="XAL38"/>
      <c r="XAM38"/>
      <c r="XAN38"/>
      <c r="XAO38"/>
      <c r="XAP38"/>
      <c r="XAQ38"/>
      <c r="XAR38"/>
      <c r="XAS38"/>
      <c r="XAT38"/>
      <c r="XAU38"/>
      <c r="XAV38"/>
      <c r="XAW38"/>
      <c r="XAX38"/>
      <c r="XAY38"/>
      <c r="XAZ38"/>
      <c r="XBA38"/>
      <c r="XBB38"/>
      <c r="XBC38"/>
      <c r="XBD38"/>
      <c r="XBE38"/>
      <c r="XBF38"/>
      <c r="XBG38"/>
      <c r="XBH38"/>
      <c r="XBI38"/>
      <c r="XBJ38"/>
      <c r="XBK38"/>
      <c r="XBL38"/>
      <c r="XBM38"/>
      <c r="XBN38"/>
      <c r="XBO38"/>
      <c r="XBP38"/>
      <c r="XBQ38"/>
      <c r="XBR38"/>
      <c r="XBS38"/>
      <c r="XBT38"/>
      <c r="XBU38"/>
      <c r="XBV38"/>
      <c r="XBW38"/>
      <c r="XBX38"/>
      <c r="XBY38"/>
      <c r="XBZ38"/>
      <c r="XCA38"/>
      <c r="XCB38"/>
      <c r="XCC38"/>
      <c r="XCD38"/>
      <c r="XCE38"/>
      <c r="XCF38"/>
      <c r="XCG38"/>
      <c r="XCH38"/>
      <c r="XCI38"/>
      <c r="XCJ38"/>
      <c r="XCK38"/>
      <c r="XCL38"/>
      <c r="XCM38"/>
      <c r="XCN38"/>
      <c r="XCO38"/>
      <c r="XCP38"/>
      <c r="XCQ38"/>
      <c r="XCR38"/>
      <c r="XCS38"/>
      <c r="XCT38"/>
      <c r="XCU38"/>
      <c r="XCV38"/>
      <c r="XCW38"/>
      <c r="XCX38"/>
      <c r="XCY38"/>
      <c r="XCZ38"/>
      <c r="XDA38"/>
      <c r="XDB38"/>
      <c r="XDC38"/>
      <c r="XDD38"/>
      <c r="XDE38"/>
      <c r="XDF38"/>
      <c r="XDG38"/>
      <c r="XDH38"/>
      <c r="XDI38"/>
      <c r="XDJ38"/>
      <c r="XDK38"/>
      <c r="XDL38"/>
      <c r="XDM38"/>
      <c r="XDN38"/>
      <c r="XDO38"/>
      <c r="XDP38"/>
      <c r="XDQ38"/>
      <c r="XDR38"/>
      <c r="XDS38"/>
      <c r="XDT38"/>
      <c r="XDU38"/>
      <c r="XDV38"/>
      <c r="XDW38"/>
      <c r="XDX38"/>
      <c r="XDY38"/>
    </row>
    <row r="39" spans="1:16353">
      <c r="A39" s="89" t="s">
        <v>151</v>
      </c>
      <c r="B39" s="75">
        <f>IFERROR(B37/B35,"na")</f>
        <v>0.438452037875669</v>
      </c>
      <c r="C39" s="75">
        <f>IFERROR(C37/C35,"na")</f>
        <v>0.45833607060170944</v>
      </c>
      <c r="D39" s="75">
        <f t="shared" ref="D39:M39" ca="1" si="6">IFERROR(D37/D35,"na")</f>
        <v>0.48781663471732922</v>
      </c>
      <c r="E39" s="75">
        <f t="shared" ca="1" si="6"/>
        <v>0.49129343337464015</v>
      </c>
      <c r="F39" s="75">
        <f t="shared" ca="1" si="6"/>
        <v>0.49625959746452752</v>
      </c>
      <c r="G39" s="75">
        <f t="shared" ca="1" si="6"/>
        <v>0.50083856447443209</v>
      </c>
      <c r="H39" s="75">
        <f t="shared" ca="1" si="6"/>
        <v>0.50651081835664158</v>
      </c>
      <c r="I39" s="75">
        <f t="shared" ca="1" si="6"/>
        <v>0.5115398165029077</v>
      </c>
      <c r="J39" s="75">
        <f t="shared" ca="1" si="6"/>
        <v>0.51746440069077604</v>
      </c>
      <c r="K39" s="75">
        <f t="shared" ca="1" si="6"/>
        <v>0.52544776663945303</v>
      </c>
      <c r="L39" s="75">
        <f t="shared" ca="1" si="6"/>
        <v>0.5335304310440151</v>
      </c>
      <c r="M39" s="75">
        <f t="shared" ca="1" si="6"/>
        <v>0.53353043104401499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  <c r="JF39" s="13"/>
      <c r="JG39" s="13"/>
      <c r="JH39" s="13"/>
      <c r="JI39" s="13"/>
      <c r="JJ39" s="13"/>
      <c r="JK39" s="13"/>
      <c r="JL39" s="13"/>
      <c r="JM39" s="13"/>
      <c r="JN39" s="13"/>
      <c r="JO39" s="13"/>
      <c r="JP39" s="13"/>
      <c r="JQ39" s="13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3"/>
      <c r="NI39" s="13"/>
      <c r="NJ39" s="13"/>
      <c r="NK39" s="13"/>
      <c r="NL39" s="13"/>
      <c r="NM39" s="13"/>
      <c r="NN39" s="13"/>
      <c r="NO39" s="13"/>
      <c r="NP39" s="13"/>
      <c r="NQ39" s="13"/>
      <c r="NR39" s="13"/>
      <c r="NS39" s="13"/>
      <c r="NT39" s="13"/>
      <c r="NU39" s="13"/>
      <c r="NV39" s="13"/>
      <c r="NW39" s="13"/>
      <c r="NX39" s="13"/>
      <c r="NY39" s="13"/>
      <c r="NZ39" s="13"/>
      <c r="OA39" s="13"/>
      <c r="OB39" s="13"/>
      <c r="OC39" s="13"/>
      <c r="OD39" s="13"/>
      <c r="OE39" s="13"/>
      <c r="OF39" s="13"/>
      <c r="OG39" s="13"/>
      <c r="OH39" s="13"/>
      <c r="OI39" s="13"/>
      <c r="OJ39" s="13"/>
      <c r="OK39" s="13"/>
      <c r="OL39" s="13"/>
      <c r="OM39" s="13"/>
      <c r="ON39" s="13"/>
      <c r="OO39" s="13"/>
      <c r="OP39" s="13"/>
      <c r="OQ39" s="13"/>
      <c r="OR39" s="13"/>
      <c r="OS39" s="13"/>
      <c r="OT39" s="13"/>
      <c r="OU39" s="13"/>
      <c r="OV39" s="13"/>
      <c r="OW39" s="13"/>
      <c r="OX39" s="13"/>
      <c r="OY39" s="13"/>
      <c r="OZ39" s="13"/>
      <c r="PA39" s="13"/>
      <c r="PB39" s="13"/>
      <c r="PC39" s="13"/>
      <c r="PD39" s="13"/>
      <c r="PE39" s="13"/>
      <c r="PF39" s="13"/>
      <c r="PG39" s="13"/>
      <c r="PH39" s="13"/>
      <c r="PI39" s="13"/>
      <c r="PJ39" s="13"/>
      <c r="PK39" s="13"/>
      <c r="PL39" s="13"/>
      <c r="PM39" s="13"/>
      <c r="PN39" s="13"/>
      <c r="PO39" s="13"/>
      <c r="PP39" s="13"/>
      <c r="PQ39" s="13"/>
      <c r="PR39" s="13"/>
      <c r="PS39" s="13"/>
      <c r="PT39" s="13"/>
      <c r="PU39" s="13"/>
      <c r="PV39" s="13"/>
      <c r="PW39" s="13"/>
      <c r="PX39" s="13"/>
      <c r="PY39" s="13"/>
      <c r="PZ39" s="13"/>
      <c r="QA39" s="13"/>
      <c r="QB39" s="13"/>
      <c r="QC39" s="13"/>
      <c r="QD39" s="13"/>
      <c r="QE39" s="13"/>
      <c r="QF39" s="13"/>
      <c r="QG39" s="13"/>
      <c r="QH39" s="13"/>
      <c r="QI39" s="13"/>
      <c r="QJ39" s="13"/>
      <c r="QK39" s="13"/>
      <c r="QL39" s="13"/>
      <c r="QM39" s="13"/>
      <c r="QN39" s="13"/>
      <c r="QO39" s="13"/>
      <c r="QP39" s="13"/>
      <c r="QQ39" s="13"/>
      <c r="QR39" s="13"/>
      <c r="QS39" s="13"/>
      <c r="QT39" s="13"/>
      <c r="QU39" s="13"/>
      <c r="QV39" s="13"/>
      <c r="QW39" s="13"/>
      <c r="QX39" s="13"/>
      <c r="QY39" s="13"/>
      <c r="QZ39" s="13"/>
      <c r="RA39" s="13"/>
      <c r="RB39" s="13"/>
      <c r="RC39" s="13"/>
      <c r="RD39" s="13"/>
      <c r="RE39" s="13"/>
      <c r="RF39" s="13"/>
      <c r="RG39" s="13"/>
      <c r="RH39" s="13"/>
      <c r="RI39" s="13"/>
      <c r="RJ39" s="13"/>
      <c r="RK39" s="13"/>
      <c r="RL39" s="13"/>
      <c r="RM39" s="13"/>
      <c r="RN39" s="13"/>
      <c r="RO39" s="13"/>
      <c r="RP39" s="13"/>
      <c r="RQ39" s="13"/>
      <c r="RR39" s="13"/>
      <c r="RS39" s="13"/>
      <c r="RT39" s="13"/>
      <c r="RU39" s="13"/>
      <c r="RV39" s="13"/>
      <c r="RW39" s="13"/>
      <c r="RX39" s="13"/>
      <c r="RY39" s="13"/>
      <c r="RZ39" s="13"/>
      <c r="SA39" s="13"/>
      <c r="SB39" s="13"/>
      <c r="SC39" s="13"/>
      <c r="SD39" s="13"/>
      <c r="SE39" s="13"/>
      <c r="SF39" s="13"/>
      <c r="SG39" s="13"/>
      <c r="SH39" s="13"/>
      <c r="SI39" s="13"/>
      <c r="SJ39" s="13"/>
      <c r="SK39" s="13"/>
      <c r="SL39" s="13"/>
      <c r="SM39" s="13"/>
      <c r="SN39" s="13"/>
      <c r="SO39" s="13"/>
      <c r="SP39" s="13"/>
      <c r="SQ39" s="13"/>
      <c r="SR39" s="13"/>
      <c r="SS39" s="13"/>
      <c r="ST39" s="13"/>
      <c r="SU39" s="13"/>
      <c r="SV39" s="13"/>
      <c r="SW39" s="13"/>
      <c r="SX39" s="13"/>
      <c r="SY39" s="13"/>
      <c r="SZ39" s="13"/>
      <c r="TA39" s="13"/>
      <c r="TB39" s="13"/>
      <c r="TC39" s="13"/>
      <c r="TD39" s="13"/>
      <c r="TE39" s="13"/>
      <c r="TF39" s="13"/>
      <c r="TG39" s="13"/>
      <c r="TH39" s="13"/>
      <c r="TI39" s="13"/>
      <c r="TJ39" s="13"/>
      <c r="TK39" s="13"/>
      <c r="TL39" s="13"/>
      <c r="TM39" s="13"/>
      <c r="TN39" s="13"/>
      <c r="TO39" s="13"/>
      <c r="TP39" s="13"/>
      <c r="TQ39" s="13"/>
      <c r="TR39" s="13"/>
      <c r="TS39" s="13"/>
      <c r="TT39" s="13"/>
      <c r="TU39" s="13"/>
      <c r="TV39" s="13"/>
      <c r="TW39" s="13"/>
      <c r="TX39" s="13"/>
      <c r="TY39" s="13"/>
      <c r="TZ39" s="13"/>
      <c r="UA39" s="13"/>
      <c r="UB39" s="13"/>
      <c r="UC39" s="13"/>
      <c r="UD39" s="13"/>
      <c r="UE39" s="13"/>
      <c r="UF39" s="13"/>
      <c r="UG39" s="13"/>
      <c r="UH39" s="13"/>
      <c r="UI39" s="13"/>
      <c r="UJ39" s="13"/>
      <c r="UK39" s="13"/>
      <c r="UL39" s="13"/>
      <c r="UM39" s="13"/>
      <c r="UN39" s="13"/>
      <c r="UO39" s="13"/>
      <c r="UP39" s="13"/>
      <c r="UQ39" s="13"/>
      <c r="UR39" s="13"/>
      <c r="US39" s="13"/>
      <c r="UT39" s="13"/>
      <c r="UU39" s="13"/>
      <c r="UV39" s="13"/>
      <c r="UW39" s="13"/>
      <c r="UX39" s="13"/>
      <c r="UY39" s="13"/>
      <c r="UZ39" s="13"/>
      <c r="VA39" s="13"/>
      <c r="VB39" s="13"/>
      <c r="VC39" s="13"/>
      <c r="VD39" s="13"/>
      <c r="VE39" s="13"/>
      <c r="VF39" s="13"/>
      <c r="VG39" s="13"/>
      <c r="VH39" s="13"/>
      <c r="VI39" s="13"/>
      <c r="VJ39" s="13"/>
      <c r="VK39" s="13"/>
      <c r="VL39" s="13"/>
      <c r="VM39" s="13"/>
      <c r="VN39" s="13"/>
      <c r="VO39" s="13"/>
      <c r="VP39" s="13"/>
      <c r="VQ39" s="13"/>
      <c r="VR39" s="13"/>
      <c r="VS39" s="13"/>
      <c r="VT39" s="13"/>
      <c r="VU39" s="13"/>
      <c r="VV39" s="13"/>
      <c r="VW39" s="13"/>
      <c r="VX39" s="13"/>
      <c r="VY39" s="13"/>
      <c r="VZ39" s="13"/>
      <c r="WA39" s="13"/>
      <c r="WB39" s="13"/>
      <c r="WC39" s="13"/>
      <c r="WD39" s="13"/>
      <c r="WE39" s="13"/>
      <c r="WF39" s="13"/>
      <c r="WG39" s="13"/>
      <c r="WH39" s="13"/>
      <c r="WI39" s="13"/>
      <c r="WJ39" s="13"/>
      <c r="WK39" s="13"/>
      <c r="WL39" s="13"/>
      <c r="WM39" s="13"/>
      <c r="WN39" s="13"/>
      <c r="WO39" s="13"/>
      <c r="WP39" s="13"/>
      <c r="WQ39" s="13"/>
      <c r="WR39" s="13"/>
      <c r="WS39" s="13"/>
      <c r="WT39" s="13"/>
      <c r="WU39" s="13"/>
      <c r="WV39" s="13"/>
      <c r="WW39" s="13"/>
      <c r="WX39" s="13"/>
      <c r="WY39" s="13"/>
      <c r="WZ39" s="13"/>
      <c r="XA39" s="13"/>
      <c r="XB39" s="13"/>
      <c r="XC39" s="13"/>
      <c r="XD39" s="13"/>
      <c r="XE39" s="13"/>
      <c r="XF39" s="13"/>
      <c r="XG39" s="13"/>
      <c r="XH39" s="13"/>
      <c r="XI39" s="13"/>
      <c r="XJ39" s="13"/>
      <c r="XK39" s="13"/>
      <c r="XL39" s="13"/>
      <c r="XM39" s="13"/>
      <c r="XN39" s="13"/>
      <c r="XO39" s="13"/>
      <c r="XP39" s="13"/>
      <c r="XQ39" s="13"/>
      <c r="XR39" s="13"/>
      <c r="XS39" s="13"/>
      <c r="XT39" s="13"/>
      <c r="XU39" s="13"/>
      <c r="XV39" s="13"/>
      <c r="XW39" s="13"/>
      <c r="XX39" s="13"/>
      <c r="XY39" s="13"/>
      <c r="XZ39" s="13"/>
      <c r="YA39" s="13"/>
      <c r="YB39" s="13"/>
      <c r="YC39" s="13"/>
      <c r="YD39" s="13"/>
      <c r="YE39" s="13"/>
      <c r="YF39" s="13"/>
      <c r="YG39" s="13"/>
      <c r="YH39" s="13"/>
      <c r="YI39" s="13"/>
      <c r="YJ39" s="13"/>
      <c r="YK39" s="13"/>
      <c r="YL39" s="13"/>
      <c r="YM39" s="13"/>
      <c r="YN39" s="13"/>
      <c r="YO39" s="13"/>
      <c r="YP39" s="13"/>
      <c r="YQ39" s="13"/>
      <c r="YR39" s="13"/>
      <c r="YS39" s="13"/>
      <c r="YT39" s="13"/>
      <c r="YU39" s="13"/>
      <c r="YV39" s="13"/>
      <c r="YW39" s="13"/>
      <c r="YX39" s="13"/>
      <c r="YY39" s="13"/>
      <c r="YZ39" s="13"/>
      <c r="ZA39" s="13"/>
      <c r="ZB39" s="13"/>
      <c r="ZC39" s="13"/>
      <c r="ZD39" s="13"/>
      <c r="ZE39" s="13"/>
      <c r="ZF39" s="13"/>
      <c r="ZG39" s="13"/>
      <c r="ZH39" s="13"/>
      <c r="ZI39" s="13"/>
      <c r="ZJ39" s="13"/>
      <c r="ZK39" s="13"/>
      <c r="ZL39" s="13"/>
      <c r="ZM39" s="13"/>
      <c r="ZN39" s="13"/>
      <c r="ZO39" s="13"/>
      <c r="ZP39" s="13"/>
      <c r="ZQ39" s="13"/>
      <c r="ZR39" s="13"/>
      <c r="ZS39" s="13"/>
      <c r="ZT39" s="13"/>
      <c r="ZU39" s="13"/>
      <c r="ZV39" s="13"/>
      <c r="ZW39" s="13"/>
      <c r="ZX39" s="13"/>
      <c r="ZY39" s="13"/>
      <c r="ZZ39" s="13"/>
      <c r="AAA39" s="13"/>
      <c r="AAB39" s="13"/>
      <c r="AAC39" s="13"/>
      <c r="AAD39" s="13"/>
      <c r="AAE39" s="13"/>
      <c r="AAF39" s="13"/>
      <c r="AAG39" s="13"/>
      <c r="AAH39" s="13"/>
      <c r="AAI39" s="13"/>
      <c r="AAJ39" s="13"/>
      <c r="AAK39" s="13"/>
      <c r="AAL39" s="13"/>
      <c r="AAM39" s="13"/>
      <c r="AAN39" s="13"/>
      <c r="AAO39" s="13"/>
      <c r="AAP39" s="13"/>
      <c r="AAQ39" s="13"/>
      <c r="AAR39" s="13"/>
      <c r="AAS39" s="13"/>
      <c r="AAT39" s="13"/>
      <c r="AAU39" s="13"/>
      <c r="AAV39" s="13"/>
      <c r="AAW39" s="13"/>
      <c r="AAX39" s="13"/>
      <c r="AAY39" s="13"/>
      <c r="AAZ39" s="13"/>
      <c r="ABA39" s="13"/>
      <c r="ABB39" s="13"/>
      <c r="ABC39" s="13"/>
      <c r="ABD39" s="13"/>
      <c r="ABE39" s="13"/>
      <c r="ABF39" s="13"/>
      <c r="ABG39" s="13"/>
      <c r="ABH39" s="13"/>
      <c r="ABI39" s="13"/>
      <c r="ABJ39" s="13"/>
      <c r="ABK39" s="13"/>
      <c r="ABL39" s="13"/>
      <c r="ABM39" s="13"/>
      <c r="ABN39" s="13"/>
      <c r="ABO39" s="13"/>
      <c r="ABP39" s="13"/>
      <c r="ABQ39" s="13"/>
      <c r="ABR39" s="13"/>
      <c r="ABS39" s="13"/>
      <c r="ABT39" s="13"/>
      <c r="ABU39" s="13"/>
      <c r="ABV39" s="13"/>
      <c r="ABW39" s="13"/>
      <c r="ABX39" s="13"/>
      <c r="ABY39" s="13"/>
      <c r="ABZ39" s="13"/>
      <c r="ACA39" s="13"/>
      <c r="ACB39" s="13"/>
      <c r="ACC39" s="13"/>
      <c r="ACD39" s="13"/>
      <c r="ACE39" s="13"/>
      <c r="ACF39" s="13"/>
      <c r="ACG39" s="13"/>
      <c r="ACH39" s="13"/>
      <c r="ACI39" s="13"/>
      <c r="ACJ39" s="13"/>
      <c r="ACK39" s="13"/>
      <c r="ACL39" s="13"/>
      <c r="ACM39" s="13"/>
      <c r="ACN39" s="13"/>
      <c r="ACO39" s="13"/>
      <c r="ACP39" s="13"/>
      <c r="ACQ39" s="13"/>
      <c r="ACR39" s="13"/>
      <c r="ACS39" s="13"/>
      <c r="ACT39" s="13"/>
      <c r="ACU39" s="13"/>
      <c r="ACV39" s="13"/>
      <c r="ACW39" s="13"/>
      <c r="ACX39" s="13"/>
      <c r="ACY39" s="13"/>
      <c r="ACZ39" s="13"/>
      <c r="ADA39" s="13"/>
      <c r="ADB39" s="13"/>
      <c r="ADC39" s="13"/>
      <c r="ADD39" s="13"/>
      <c r="ADE39" s="13"/>
      <c r="ADF39" s="13"/>
      <c r="ADG39" s="13"/>
      <c r="ADH39" s="13"/>
      <c r="ADI39" s="13"/>
      <c r="ADJ39" s="13"/>
      <c r="ADK39" s="13"/>
      <c r="ADL39" s="13"/>
      <c r="ADM39" s="13"/>
      <c r="ADN39" s="13"/>
      <c r="ADO39" s="13"/>
      <c r="ADP39" s="13"/>
      <c r="ADQ39" s="13"/>
      <c r="ADR39" s="13"/>
      <c r="ADS39" s="13"/>
      <c r="ADT39" s="13"/>
      <c r="ADU39" s="13"/>
      <c r="ADV39" s="13"/>
      <c r="ADW39" s="13"/>
      <c r="ADX39" s="13"/>
      <c r="ADY39" s="13"/>
      <c r="ADZ39" s="13"/>
      <c r="AEA39" s="13"/>
      <c r="AEB39" s="13"/>
      <c r="AEC39" s="13"/>
      <c r="AED39" s="13"/>
      <c r="AEE39" s="13"/>
      <c r="AEF39" s="13"/>
      <c r="AEG39" s="13"/>
      <c r="AEH39" s="13"/>
      <c r="AEI39" s="13"/>
      <c r="AEJ39" s="13"/>
      <c r="AEK39" s="13"/>
      <c r="AEL39" s="13"/>
      <c r="AEM39" s="13"/>
      <c r="AEN39" s="13"/>
      <c r="AEO39" s="13"/>
      <c r="AEP39" s="13"/>
      <c r="AEQ39" s="13"/>
      <c r="AER39" s="13"/>
      <c r="AES39" s="13"/>
      <c r="AET39" s="13"/>
      <c r="AEU39" s="13"/>
      <c r="AEV39" s="13"/>
      <c r="AEW39" s="13"/>
      <c r="AEX39" s="13"/>
      <c r="AEY39" s="13"/>
      <c r="AEZ39" s="13"/>
      <c r="AFA39" s="13"/>
      <c r="AFB39" s="13"/>
      <c r="AFC39" s="13"/>
      <c r="AFD39" s="13"/>
      <c r="AFE39" s="13"/>
      <c r="AFF39" s="13"/>
      <c r="AFG39" s="13"/>
      <c r="AFH39" s="13"/>
      <c r="AFI39" s="13"/>
      <c r="AFJ39" s="13"/>
      <c r="AFK39" s="13"/>
      <c r="AFL39" s="13"/>
      <c r="AFM39" s="13"/>
      <c r="AFN39" s="13"/>
      <c r="AFO39" s="13"/>
      <c r="AFP39" s="13"/>
      <c r="AFQ39" s="13"/>
      <c r="AFR39" s="13"/>
      <c r="AFS39" s="13"/>
      <c r="AFT39" s="13"/>
      <c r="AFU39" s="13"/>
      <c r="AFV39" s="13"/>
      <c r="AFW39" s="13"/>
      <c r="AFX39" s="13"/>
      <c r="AFY39" s="13"/>
      <c r="AFZ39" s="13"/>
      <c r="AGA39" s="13"/>
      <c r="AGB39" s="13"/>
      <c r="AGC39" s="13"/>
      <c r="AGD39" s="13"/>
      <c r="AGE39" s="13"/>
      <c r="AGF39" s="13"/>
      <c r="AGG39" s="13"/>
      <c r="AGH39" s="13"/>
      <c r="AGI39" s="13"/>
      <c r="AGJ39" s="13"/>
      <c r="AGK39" s="13"/>
      <c r="AGL39" s="13"/>
      <c r="AGM39" s="13"/>
      <c r="AGN39" s="13"/>
      <c r="AGO39" s="13"/>
      <c r="AGP39" s="13"/>
      <c r="AGQ39" s="13"/>
      <c r="AGR39" s="13"/>
      <c r="AGS39" s="13"/>
      <c r="AGT39" s="13"/>
      <c r="AGU39" s="13"/>
      <c r="AGV39" s="13"/>
      <c r="AGW39" s="13"/>
      <c r="AGX39" s="13"/>
      <c r="AGY39" s="13"/>
      <c r="AGZ39" s="13"/>
      <c r="AHA39" s="13"/>
      <c r="AHB39" s="13"/>
      <c r="AHC39" s="13"/>
      <c r="AHD39" s="13"/>
      <c r="AHE39" s="13"/>
      <c r="AHF39" s="13"/>
      <c r="AHG39" s="13"/>
      <c r="AHH39" s="13"/>
      <c r="AHI39" s="13"/>
      <c r="AHJ39" s="13"/>
      <c r="AHK39" s="13"/>
      <c r="AHL39" s="13"/>
      <c r="AHM39" s="13"/>
      <c r="AHN39" s="13"/>
      <c r="AHO39" s="13"/>
      <c r="AHP39" s="13"/>
      <c r="AHQ39" s="13"/>
      <c r="AHR39" s="13"/>
      <c r="AHS39" s="13"/>
      <c r="AHT39" s="13"/>
      <c r="AHU39" s="13"/>
      <c r="AHV39" s="13"/>
      <c r="AHW39" s="13"/>
      <c r="AHX39" s="13"/>
      <c r="AHY39" s="13"/>
      <c r="AHZ39" s="13"/>
      <c r="AIA39" s="13"/>
      <c r="AIB39" s="13"/>
      <c r="AIC39" s="13"/>
      <c r="AID39" s="13"/>
      <c r="AIE39" s="13"/>
      <c r="AIF39" s="13"/>
      <c r="AIG39" s="13"/>
      <c r="AIH39" s="13"/>
      <c r="AII39" s="13"/>
      <c r="AIJ39" s="13"/>
      <c r="AIK39" s="13"/>
      <c r="AIL39" s="13"/>
      <c r="AIM39" s="13"/>
      <c r="AIN39" s="13"/>
      <c r="AIO39" s="13"/>
      <c r="AIP39" s="13"/>
      <c r="AIQ39" s="13"/>
      <c r="AIR39" s="13"/>
      <c r="AIS39" s="13"/>
      <c r="AIT39" s="13"/>
      <c r="AIU39" s="13"/>
      <c r="AIV39" s="13"/>
      <c r="AIW39" s="13"/>
      <c r="AIX39" s="13"/>
      <c r="AIY39" s="13"/>
      <c r="AIZ39" s="13"/>
      <c r="AJA39" s="13"/>
      <c r="AJB39" s="13"/>
      <c r="AJC39" s="13"/>
      <c r="AJD39" s="13"/>
      <c r="AJE39" s="13"/>
      <c r="AJF39" s="13"/>
      <c r="AJG39" s="13"/>
      <c r="AJH39" s="13"/>
      <c r="AJI39" s="13"/>
      <c r="AJJ39" s="13"/>
      <c r="AJK39" s="13"/>
      <c r="AJL39" s="13"/>
      <c r="AJM39" s="13"/>
      <c r="AJN39" s="13"/>
      <c r="AJO39" s="13"/>
      <c r="AJP39" s="13"/>
      <c r="AJQ39" s="13"/>
      <c r="AJR39" s="13"/>
      <c r="AJS39" s="13"/>
      <c r="AJT39" s="13"/>
      <c r="AJU39" s="13"/>
      <c r="AJV39" s="13"/>
      <c r="AJW39" s="13"/>
      <c r="AJX39" s="13"/>
      <c r="AJY39" s="13"/>
      <c r="AJZ39" s="13"/>
      <c r="AKA39" s="13"/>
      <c r="AKB39" s="13"/>
      <c r="AKC39" s="13"/>
      <c r="AKD39" s="13"/>
      <c r="AKE39" s="13"/>
      <c r="AKF39" s="13"/>
      <c r="AKG39" s="13"/>
      <c r="AKH39" s="13"/>
      <c r="AKI39" s="13"/>
      <c r="AKJ39" s="13"/>
      <c r="AKK39" s="13"/>
      <c r="AKL39" s="13"/>
      <c r="AKM39" s="13"/>
      <c r="AKN39" s="13"/>
      <c r="AKO39" s="13"/>
      <c r="AKP39" s="13"/>
      <c r="AKQ39" s="13"/>
      <c r="AKR39" s="13"/>
      <c r="AKS39" s="13"/>
      <c r="AKT39" s="13"/>
      <c r="AKU39" s="13"/>
      <c r="AKV39" s="13"/>
      <c r="AKW39" s="13"/>
      <c r="AKX39" s="13"/>
      <c r="AKY39" s="13"/>
      <c r="AKZ39" s="13"/>
      <c r="ALA39" s="13"/>
      <c r="ALB39" s="13"/>
      <c r="ALC39" s="13"/>
      <c r="ALD39" s="13"/>
      <c r="ALE39" s="13"/>
      <c r="ALF39" s="13"/>
      <c r="ALG39" s="13"/>
      <c r="ALH39" s="13"/>
      <c r="ALI39" s="13"/>
      <c r="ALJ39" s="13"/>
      <c r="ALK39" s="13"/>
      <c r="ALL39" s="13"/>
      <c r="ALM39" s="13"/>
      <c r="ALN39" s="13"/>
      <c r="ALO39" s="13"/>
      <c r="ALP39" s="13"/>
      <c r="ALQ39" s="13"/>
      <c r="ALR39" s="13"/>
      <c r="ALS39" s="13"/>
      <c r="ALT39" s="13"/>
      <c r="ALU39" s="13"/>
      <c r="ALV39" s="13"/>
      <c r="ALW39" s="13"/>
      <c r="ALX39" s="13"/>
      <c r="ALY39" s="13"/>
      <c r="ALZ39" s="13"/>
      <c r="AMA39" s="13"/>
      <c r="AMB39" s="13"/>
      <c r="AMC39" s="13"/>
      <c r="AMD39" s="13"/>
      <c r="AME39" s="13"/>
      <c r="AMF39" s="13"/>
      <c r="AMG39" s="13"/>
      <c r="AMH39" s="13"/>
      <c r="AMI39" s="13"/>
      <c r="AMJ39" s="13"/>
      <c r="AMK39" s="13"/>
      <c r="AML39" s="13"/>
      <c r="AMM39" s="13"/>
      <c r="AMN39" s="13"/>
      <c r="AMO39" s="13"/>
      <c r="AMP39" s="13"/>
      <c r="AMQ39" s="13"/>
      <c r="AMR39" s="13"/>
      <c r="AMS39" s="13"/>
      <c r="AMT39" s="13"/>
      <c r="AMU39" s="13"/>
      <c r="AMV39" s="13"/>
      <c r="AMW39" s="13"/>
      <c r="AMX39" s="13"/>
      <c r="AMY39" s="13"/>
      <c r="AMZ39" s="13"/>
      <c r="ANA39" s="13"/>
      <c r="ANB39" s="13"/>
      <c r="ANC39" s="13"/>
      <c r="AND39" s="13"/>
      <c r="ANE39" s="13"/>
      <c r="ANF39" s="13"/>
      <c r="ANG39" s="13"/>
      <c r="ANH39" s="13"/>
      <c r="ANI39" s="13"/>
      <c r="ANJ39" s="13"/>
      <c r="ANK39" s="13"/>
      <c r="ANL39" s="13"/>
      <c r="ANM39" s="13"/>
      <c r="ANN39" s="13"/>
      <c r="ANO39" s="13"/>
      <c r="ANP39" s="13"/>
      <c r="ANQ39" s="13"/>
      <c r="ANR39" s="13"/>
      <c r="ANS39" s="13"/>
      <c r="ANT39" s="13"/>
      <c r="ANU39" s="13"/>
      <c r="ANV39" s="13"/>
      <c r="ANW39" s="13"/>
      <c r="ANX39" s="13"/>
      <c r="ANY39" s="13"/>
      <c r="ANZ39" s="13"/>
      <c r="AOA39" s="13"/>
      <c r="AOB39" s="13"/>
      <c r="AOC39" s="13"/>
      <c r="AOD39" s="13"/>
      <c r="AOE39" s="13"/>
      <c r="AOF39" s="13"/>
      <c r="AOG39" s="13"/>
      <c r="AOH39" s="13"/>
      <c r="AOI39" s="13"/>
      <c r="AOJ39" s="13"/>
      <c r="AOK39" s="13"/>
      <c r="AOL39" s="13"/>
      <c r="AOM39" s="13"/>
      <c r="AON39" s="13"/>
      <c r="AOO39" s="13"/>
      <c r="AOP39" s="13"/>
      <c r="AOQ39" s="13"/>
      <c r="AOR39" s="13"/>
      <c r="AOS39" s="13"/>
      <c r="AOT39" s="13"/>
      <c r="AOU39" s="13"/>
      <c r="AOV39" s="13"/>
      <c r="AOW39" s="13"/>
      <c r="AOX39" s="13"/>
      <c r="AOY39" s="13"/>
      <c r="AOZ39" s="13"/>
      <c r="APA39" s="13"/>
      <c r="APB39" s="13"/>
      <c r="APC39" s="13"/>
      <c r="APD39" s="13"/>
      <c r="APE39" s="13"/>
      <c r="APF39" s="13"/>
      <c r="APG39" s="13"/>
      <c r="APH39" s="13"/>
      <c r="API39" s="13"/>
      <c r="APJ39" s="13"/>
      <c r="APK39" s="13"/>
      <c r="APL39" s="13"/>
      <c r="APM39" s="13"/>
      <c r="APN39" s="13"/>
      <c r="APO39" s="13"/>
      <c r="APP39" s="13"/>
      <c r="APQ39" s="13"/>
      <c r="APR39" s="13"/>
      <c r="APS39" s="13"/>
      <c r="APT39" s="13"/>
      <c r="APU39" s="13"/>
      <c r="APV39" s="13"/>
      <c r="APW39" s="13"/>
      <c r="APX39" s="13"/>
      <c r="APY39" s="13"/>
      <c r="APZ39" s="13"/>
      <c r="AQA39" s="13"/>
      <c r="AQB39" s="13"/>
      <c r="AQC39" s="13"/>
      <c r="AQD39" s="13"/>
      <c r="AQE39" s="13"/>
      <c r="AQF39" s="13"/>
      <c r="AQG39" s="13"/>
      <c r="AQH39" s="13"/>
      <c r="AQI39" s="13"/>
      <c r="AQJ39" s="13"/>
      <c r="AQK39" s="13"/>
      <c r="AQL39" s="13"/>
      <c r="AQM39" s="13"/>
      <c r="AQN39" s="13"/>
      <c r="AQO39" s="13"/>
      <c r="AQP39" s="13"/>
      <c r="AQQ39" s="13"/>
      <c r="AQR39" s="13"/>
      <c r="AQS39" s="13"/>
      <c r="AQT39" s="13"/>
      <c r="AQU39" s="13"/>
      <c r="AQV39" s="13"/>
      <c r="AQW39" s="13"/>
      <c r="AQX39" s="13"/>
      <c r="AQY39" s="13"/>
      <c r="AQZ39" s="13"/>
      <c r="ARA39" s="13"/>
      <c r="ARB39" s="13"/>
      <c r="ARC39" s="13"/>
      <c r="ARD39" s="13"/>
      <c r="ARE39" s="13"/>
      <c r="ARF39" s="13"/>
      <c r="ARG39" s="13"/>
      <c r="ARH39" s="13"/>
      <c r="ARI39" s="13"/>
      <c r="ARJ39" s="13"/>
      <c r="ARK39" s="13"/>
      <c r="ARL39" s="13"/>
      <c r="ARM39" s="13"/>
      <c r="ARN39" s="13"/>
      <c r="ARO39" s="13"/>
      <c r="ARP39" s="13"/>
      <c r="ARQ39" s="13"/>
      <c r="ARR39" s="13"/>
      <c r="ARS39" s="13"/>
      <c r="ART39" s="13"/>
      <c r="ARU39" s="13"/>
      <c r="ARV39" s="13"/>
      <c r="ARW39" s="13"/>
      <c r="ARX39" s="13"/>
      <c r="ARY39" s="13"/>
      <c r="ARZ39" s="13"/>
      <c r="ASA39" s="13"/>
      <c r="ASB39" s="13"/>
      <c r="ASC39" s="13"/>
      <c r="ASD39" s="13"/>
      <c r="ASE39" s="13"/>
      <c r="ASF39" s="13"/>
      <c r="ASG39" s="13"/>
      <c r="ASH39" s="13"/>
      <c r="ASI39" s="13"/>
      <c r="ASJ39" s="13"/>
      <c r="ASK39" s="13"/>
      <c r="ASL39" s="13"/>
      <c r="ASM39" s="13"/>
      <c r="ASN39" s="13"/>
      <c r="ASO39" s="13"/>
      <c r="ASP39" s="13"/>
      <c r="ASQ39" s="13"/>
      <c r="ASR39" s="13"/>
      <c r="ASS39" s="13"/>
      <c r="AST39" s="13"/>
      <c r="ASU39" s="13"/>
      <c r="ASV39" s="13"/>
      <c r="ASW39" s="13"/>
      <c r="ASX39" s="13"/>
      <c r="ASY39" s="13"/>
      <c r="ASZ39" s="13"/>
      <c r="ATA39" s="13"/>
      <c r="ATB39" s="13"/>
      <c r="ATC39" s="13"/>
      <c r="ATD39" s="13"/>
      <c r="ATE39" s="13"/>
      <c r="ATF39" s="13"/>
      <c r="ATG39" s="13"/>
      <c r="ATH39" s="13"/>
      <c r="ATI39" s="13"/>
      <c r="ATJ39" s="13"/>
      <c r="ATK39" s="13"/>
      <c r="ATL39" s="13"/>
      <c r="ATM39" s="13"/>
      <c r="ATN39" s="13"/>
      <c r="ATO39" s="13"/>
      <c r="ATP39" s="13"/>
      <c r="ATQ39" s="13"/>
      <c r="ATR39" s="13"/>
      <c r="ATS39" s="13"/>
      <c r="ATT39" s="13"/>
      <c r="ATU39" s="13"/>
      <c r="ATV39" s="13"/>
      <c r="ATW39" s="13"/>
      <c r="ATX39" s="13"/>
      <c r="ATY39" s="13"/>
      <c r="ATZ39" s="13"/>
      <c r="AUA39" s="13"/>
      <c r="AUB39" s="13"/>
      <c r="AUC39" s="13"/>
      <c r="AUD39" s="13"/>
      <c r="AUE39" s="13"/>
      <c r="AUF39" s="13"/>
      <c r="AUG39" s="13"/>
      <c r="AUH39" s="13"/>
      <c r="AUI39" s="13"/>
      <c r="AUJ39" s="13"/>
      <c r="AUK39" s="13"/>
      <c r="AUL39" s="13"/>
      <c r="AUM39" s="13"/>
      <c r="AUN39" s="13"/>
      <c r="AUO39" s="13"/>
      <c r="AUP39" s="13"/>
      <c r="AUQ39" s="13"/>
      <c r="AUR39" s="13"/>
      <c r="AUS39" s="13"/>
      <c r="AUT39" s="13"/>
      <c r="AUU39" s="13"/>
      <c r="AUV39" s="13"/>
      <c r="AUW39" s="13"/>
      <c r="AUX39" s="13"/>
      <c r="AUY39" s="13"/>
      <c r="AUZ39" s="13"/>
      <c r="AVA39" s="13"/>
      <c r="AVB39" s="13"/>
      <c r="AVC39" s="13"/>
      <c r="AVD39" s="13"/>
      <c r="AVE39" s="13"/>
      <c r="AVF39" s="13"/>
      <c r="AVG39" s="13"/>
      <c r="AVH39" s="13"/>
      <c r="AVI39" s="13"/>
      <c r="AVJ39" s="13"/>
      <c r="AVK39" s="13"/>
      <c r="AVL39" s="13"/>
      <c r="AVM39" s="13"/>
      <c r="AVN39" s="13"/>
      <c r="AVO39" s="13"/>
      <c r="AVP39" s="13"/>
      <c r="AVQ39" s="13"/>
      <c r="AVR39" s="13"/>
      <c r="AVS39" s="13"/>
      <c r="AVT39" s="13"/>
      <c r="AVU39" s="13"/>
      <c r="AVV39" s="13"/>
      <c r="AVW39" s="13"/>
      <c r="AVX39" s="13"/>
      <c r="AVY39" s="13"/>
      <c r="AVZ39" s="13"/>
      <c r="AWA39" s="13"/>
      <c r="AWB39" s="13"/>
      <c r="AWC39" s="13"/>
      <c r="AWD39" s="13"/>
      <c r="AWE39" s="13"/>
      <c r="AWF39" s="13"/>
      <c r="AWG39" s="13"/>
      <c r="AWH39" s="13"/>
      <c r="AWI39" s="13"/>
      <c r="AWJ39" s="13"/>
      <c r="AWK39" s="13"/>
      <c r="AWL39" s="13"/>
      <c r="AWM39" s="13"/>
      <c r="AWN39" s="13"/>
      <c r="AWO39" s="13"/>
      <c r="AWP39" s="13"/>
      <c r="AWQ39" s="13"/>
      <c r="AWR39" s="13"/>
      <c r="AWS39" s="13"/>
      <c r="AWT39" s="13"/>
      <c r="AWU39" s="13"/>
      <c r="AWV39" s="13"/>
      <c r="AWW39" s="13"/>
      <c r="AWX39" s="13"/>
      <c r="AWY39" s="13"/>
      <c r="AWZ39" s="13"/>
      <c r="AXA39" s="13"/>
      <c r="AXB39" s="13"/>
      <c r="AXC39" s="13"/>
      <c r="AXD39" s="13"/>
      <c r="AXE39" s="13"/>
      <c r="AXF39" s="13"/>
      <c r="AXG39" s="13"/>
      <c r="AXH39" s="13"/>
      <c r="AXI39" s="13"/>
      <c r="AXJ39" s="13"/>
      <c r="AXK39" s="13"/>
      <c r="AXL39" s="13"/>
      <c r="AXM39" s="13"/>
      <c r="AXN39" s="13"/>
      <c r="AXO39" s="13"/>
      <c r="AXP39" s="13"/>
      <c r="AXQ39" s="13"/>
      <c r="AXR39" s="13"/>
      <c r="AXS39" s="13"/>
      <c r="AXT39" s="13"/>
      <c r="AXU39" s="13"/>
      <c r="AXV39" s="13"/>
      <c r="AXW39" s="13"/>
      <c r="AXX39" s="13"/>
      <c r="AXY39" s="13"/>
      <c r="AXZ39" s="13"/>
      <c r="AYA39" s="13"/>
      <c r="AYB39" s="13"/>
      <c r="AYC39" s="13"/>
      <c r="AYD39" s="13"/>
      <c r="AYE39" s="13"/>
      <c r="AYF39" s="13"/>
      <c r="AYG39" s="13"/>
      <c r="AYH39" s="13"/>
      <c r="AYI39" s="13"/>
      <c r="AYJ39" s="13"/>
      <c r="AYK39" s="13"/>
      <c r="AYL39" s="13"/>
      <c r="AYM39" s="13"/>
      <c r="AYN39" s="13"/>
      <c r="AYO39" s="13"/>
      <c r="AYP39" s="13"/>
      <c r="AYQ39" s="13"/>
      <c r="AYR39" s="13"/>
      <c r="AYS39" s="13"/>
      <c r="AYT39" s="13"/>
      <c r="AYU39" s="13"/>
      <c r="AYV39" s="13"/>
      <c r="AYW39" s="13"/>
      <c r="AYX39" s="13"/>
      <c r="AYY39" s="13"/>
      <c r="AYZ39" s="13"/>
      <c r="AZA39" s="13"/>
      <c r="AZB39" s="13"/>
      <c r="AZC39" s="13"/>
      <c r="AZD39" s="13"/>
      <c r="AZE39" s="13"/>
      <c r="AZF39" s="13"/>
      <c r="AZG39" s="13"/>
      <c r="AZH39" s="13"/>
      <c r="AZI39" s="13"/>
      <c r="AZJ39" s="13"/>
      <c r="AZK39" s="13"/>
      <c r="AZL39" s="13"/>
      <c r="AZM39" s="13"/>
      <c r="AZN39" s="13"/>
      <c r="AZO39" s="13"/>
      <c r="AZP39" s="13"/>
      <c r="AZQ39" s="13"/>
      <c r="AZR39" s="13"/>
      <c r="AZS39" s="13"/>
      <c r="AZT39" s="13"/>
      <c r="AZU39" s="13"/>
      <c r="AZV39" s="13"/>
      <c r="AZW39" s="13"/>
      <c r="AZX39" s="13"/>
      <c r="AZY39" s="13"/>
      <c r="AZZ39" s="13"/>
      <c r="BAA39" s="13"/>
      <c r="BAB39" s="13"/>
      <c r="BAC39" s="13"/>
      <c r="BAD39" s="13"/>
      <c r="BAE39" s="13"/>
      <c r="BAF39" s="13"/>
      <c r="BAG39" s="13"/>
      <c r="BAH39" s="13"/>
      <c r="BAI39" s="13"/>
      <c r="BAJ39" s="13"/>
      <c r="BAK39" s="13"/>
      <c r="BAL39" s="13"/>
      <c r="BAM39" s="13"/>
      <c r="BAN39" s="13"/>
      <c r="BAO39" s="13"/>
      <c r="BAP39" s="13"/>
      <c r="BAQ39" s="13"/>
      <c r="BAR39" s="13"/>
      <c r="BAS39" s="13"/>
      <c r="BAT39" s="13"/>
      <c r="BAU39" s="13"/>
      <c r="BAV39" s="13"/>
      <c r="BAW39" s="13"/>
      <c r="BAX39" s="13"/>
      <c r="BAY39" s="13"/>
      <c r="BAZ39" s="13"/>
      <c r="BBA39" s="13"/>
      <c r="BBB39" s="13"/>
      <c r="BBC39" s="13"/>
      <c r="BBD39" s="13"/>
      <c r="BBE39" s="13"/>
      <c r="BBF39" s="13"/>
      <c r="BBG39" s="13"/>
      <c r="BBH39" s="13"/>
      <c r="BBI39" s="13"/>
      <c r="BBJ39" s="13"/>
      <c r="BBK39" s="13"/>
      <c r="BBL39" s="13"/>
      <c r="BBM39" s="13"/>
      <c r="BBN39" s="13"/>
      <c r="BBO39" s="13"/>
      <c r="BBP39" s="13"/>
      <c r="BBQ39" s="13"/>
      <c r="BBR39" s="13"/>
      <c r="BBS39" s="13"/>
      <c r="BBT39" s="13"/>
      <c r="BBU39" s="13"/>
      <c r="BBV39" s="13"/>
      <c r="BBW39" s="13"/>
      <c r="BBX39" s="13"/>
      <c r="BBY39" s="13"/>
      <c r="BBZ39" s="13"/>
      <c r="BCA39" s="13"/>
      <c r="BCB39" s="13"/>
      <c r="BCC39" s="13"/>
      <c r="BCD39" s="13"/>
      <c r="BCE39" s="13"/>
      <c r="BCF39" s="13"/>
      <c r="BCG39" s="13"/>
      <c r="BCH39" s="13"/>
      <c r="BCI39" s="13"/>
      <c r="BCJ39" s="13"/>
      <c r="BCK39" s="13"/>
      <c r="BCL39" s="13"/>
      <c r="BCM39" s="13"/>
      <c r="BCN39" s="13"/>
      <c r="BCO39" s="13"/>
      <c r="BCP39" s="13"/>
      <c r="BCQ39" s="13"/>
      <c r="BCR39" s="13"/>
      <c r="BCS39" s="13"/>
      <c r="BCT39" s="13"/>
      <c r="BCU39" s="13"/>
      <c r="BCV39" s="13"/>
      <c r="BCW39" s="13"/>
      <c r="BCX39" s="13"/>
      <c r="BCY39" s="13"/>
      <c r="BCZ39" s="13"/>
      <c r="BDA39" s="13"/>
      <c r="BDB39" s="13"/>
      <c r="BDC39" s="13"/>
      <c r="BDD39" s="13"/>
      <c r="BDE39" s="13"/>
      <c r="BDF39" s="13"/>
      <c r="BDG39" s="13"/>
      <c r="BDH39" s="13"/>
      <c r="BDI39" s="13"/>
      <c r="BDJ39" s="13"/>
      <c r="BDK39" s="13"/>
      <c r="BDL39" s="13"/>
      <c r="BDM39" s="13"/>
      <c r="BDN39" s="13"/>
      <c r="BDO39" s="13"/>
      <c r="BDP39" s="13"/>
      <c r="BDQ39" s="13"/>
      <c r="BDR39" s="13"/>
      <c r="BDS39" s="13"/>
      <c r="BDT39" s="13"/>
      <c r="BDU39" s="13"/>
      <c r="BDV39" s="13"/>
      <c r="BDW39" s="13"/>
      <c r="BDX39" s="13"/>
      <c r="BDY39" s="13"/>
      <c r="BDZ39" s="13"/>
      <c r="BEA39" s="13"/>
      <c r="BEB39" s="13"/>
      <c r="BEC39" s="13"/>
      <c r="BED39" s="13"/>
      <c r="BEE39" s="13"/>
      <c r="BEF39" s="13"/>
      <c r="BEG39" s="13"/>
      <c r="BEH39" s="13"/>
      <c r="BEI39" s="13"/>
      <c r="BEJ39" s="13"/>
      <c r="BEK39" s="13"/>
      <c r="BEL39" s="13"/>
      <c r="BEM39" s="13"/>
      <c r="BEN39" s="13"/>
      <c r="BEO39" s="13"/>
      <c r="BEP39" s="13"/>
      <c r="BEQ39" s="13"/>
      <c r="BER39" s="13"/>
      <c r="BES39" s="13"/>
      <c r="BET39" s="13"/>
      <c r="BEU39" s="13"/>
      <c r="BEV39" s="13"/>
      <c r="BEW39" s="13"/>
      <c r="BEX39" s="13"/>
      <c r="BEY39" s="13"/>
      <c r="BEZ39" s="13"/>
      <c r="BFA39" s="13"/>
      <c r="BFB39" s="13"/>
      <c r="BFC39" s="13"/>
      <c r="BFD39" s="13"/>
      <c r="BFE39" s="13"/>
      <c r="BFF39" s="13"/>
      <c r="BFG39" s="13"/>
      <c r="BFH39" s="13"/>
      <c r="BFI39" s="13"/>
      <c r="BFJ39" s="13"/>
      <c r="BFK39" s="13"/>
      <c r="BFL39" s="13"/>
      <c r="BFM39" s="13"/>
      <c r="BFN39" s="13"/>
      <c r="BFO39" s="13"/>
      <c r="BFP39" s="13"/>
      <c r="BFQ39" s="13"/>
      <c r="BFR39" s="13"/>
      <c r="BFS39" s="13"/>
      <c r="BFT39" s="13"/>
      <c r="BFU39" s="13"/>
      <c r="BFV39" s="13"/>
      <c r="BFW39" s="13"/>
      <c r="BFX39" s="13"/>
      <c r="BFY39" s="13"/>
      <c r="BFZ39" s="13"/>
      <c r="BGA39" s="13"/>
      <c r="BGB39" s="13"/>
      <c r="BGC39" s="13"/>
      <c r="BGD39" s="13"/>
      <c r="BGE39" s="13"/>
      <c r="BGF39" s="13"/>
      <c r="BGG39" s="13"/>
      <c r="BGH39" s="13"/>
      <c r="BGI39" s="13"/>
      <c r="BGJ39" s="13"/>
      <c r="BGK39" s="13"/>
      <c r="BGL39" s="13"/>
      <c r="BGM39" s="13"/>
      <c r="BGN39" s="13"/>
      <c r="BGO39" s="13"/>
      <c r="BGP39" s="13"/>
      <c r="BGQ39" s="13"/>
      <c r="BGR39" s="13"/>
      <c r="BGS39" s="13"/>
      <c r="BGT39" s="13"/>
      <c r="BGU39" s="13"/>
      <c r="BGV39" s="13"/>
      <c r="BGW39" s="13"/>
      <c r="BGX39" s="13"/>
      <c r="BGY39" s="13"/>
      <c r="BGZ39" s="13"/>
      <c r="BHA39" s="13"/>
      <c r="BHB39" s="13"/>
      <c r="BHC39" s="13"/>
      <c r="BHD39" s="13"/>
      <c r="BHE39" s="13"/>
      <c r="BHF39" s="13"/>
      <c r="BHG39" s="13"/>
      <c r="BHH39" s="13"/>
      <c r="BHI39" s="13"/>
      <c r="BHJ39" s="13"/>
      <c r="BHK39" s="13"/>
      <c r="BHL39" s="13"/>
      <c r="BHM39" s="13"/>
      <c r="BHN39" s="13"/>
      <c r="BHO39" s="13"/>
      <c r="BHP39" s="13"/>
      <c r="BHQ39" s="13"/>
      <c r="BHR39" s="13"/>
      <c r="BHS39" s="13"/>
      <c r="BHT39" s="13"/>
      <c r="BHU39" s="13"/>
      <c r="BHV39" s="13"/>
      <c r="BHW39" s="13"/>
      <c r="BHX39" s="13"/>
      <c r="BHY39" s="13"/>
      <c r="BHZ39" s="13"/>
      <c r="BIA39" s="13"/>
      <c r="BIB39" s="13"/>
      <c r="BIC39" s="13"/>
      <c r="BID39" s="13"/>
      <c r="BIE39" s="13"/>
      <c r="BIF39" s="13"/>
      <c r="BIG39" s="13"/>
      <c r="BIH39" s="13"/>
      <c r="BII39" s="13"/>
      <c r="BIJ39" s="13"/>
      <c r="BIK39" s="13"/>
      <c r="BIL39" s="13"/>
      <c r="BIM39" s="13"/>
      <c r="BIN39" s="13"/>
      <c r="BIO39" s="13"/>
      <c r="BIP39" s="13"/>
      <c r="BIQ39" s="13"/>
      <c r="BIR39" s="13"/>
      <c r="BIS39" s="13"/>
      <c r="BIT39" s="13"/>
      <c r="BIU39" s="13"/>
      <c r="BIV39" s="13"/>
      <c r="BIW39" s="13"/>
      <c r="BIX39" s="13"/>
      <c r="BIY39" s="13"/>
      <c r="BIZ39" s="13"/>
      <c r="BJA39" s="13"/>
      <c r="BJB39" s="13"/>
      <c r="BJC39" s="13"/>
      <c r="BJD39" s="13"/>
      <c r="BJE39" s="13"/>
      <c r="BJF39" s="13"/>
      <c r="BJG39" s="13"/>
      <c r="BJH39" s="13"/>
      <c r="BJI39" s="13"/>
      <c r="BJJ39" s="13"/>
      <c r="BJK39" s="13"/>
      <c r="BJL39" s="13"/>
      <c r="BJM39" s="13"/>
      <c r="BJN39" s="13"/>
      <c r="BJO39" s="13"/>
      <c r="BJP39" s="13"/>
      <c r="BJQ39" s="13"/>
      <c r="BJR39" s="13"/>
      <c r="BJS39" s="13"/>
      <c r="BJT39" s="13"/>
      <c r="BJU39" s="13"/>
      <c r="BJV39" s="13"/>
      <c r="BJW39" s="13"/>
      <c r="BJX39" s="13"/>
      <c r="BJY39" s="13"/>
      <c r="BJZ39" s="13"/>
      <c r="BKA39" s="13"/>
      <c r="BKB39" s="13"/>
      <c r="BKC39" s="13"/>
      <c r="BKD39" s="13"/>
      <c r="BKE39" s="13"/>
      <c r="BKF39" s="13"/>
      <c r="BKG39" s="13"/>
      <c r="BKH39" s="13"/>
      <c r="BKI39" s="13"/>
      <c r="BKJ39" s="13"/>
      <c r="BKK39" s="13"/>
      <c r="BKL39" s="13"/>
      <c r="BKM39" s="13"/>
      <c r="BKN39" s="13"/>
      <c r="BKO39" s="13"/>
      <c r="BKP39" s="13"/>
      <c r="BKQ39" s="13"/>
      <c r="BKR39" s="13"/>
      <c r="BKS39" s="13"/>
      <c r="BKT39" s="13"/>
      <c r="BKU39" s="13"/>
      <c r="BKV39" s="13"/>
      <c r="BKW39" s="13"/>
      <c r="BKX39" s="13"/>
      <c r="BKY39" s="13"/>
      <c r="BKZ39" s="13"/>
      <c r="BLA39" s="13"/>
      <c r="BLB39" s="13"/>
      <c r="BLC39" s="13"/>
      <c r="BLD39" s="13"/>
      <c r="BLE39" s="13"/>
      <c r="BLF39" s="13"/>
      <c r="BLG39" s="13"/>
      <c r="BLH39" s="13"/>
      <c r="BLI39" s="13"/>
      <c r="BLJ39" s="13"/>
      <c r="BLK39" s="13"/>
      <c r="BLL39" s="13"/>
      <c r="BLM39" s="13"/>
      <c r="BLN39" s="13"/>
      <c r="BLO39" s="13"/>
      <c r="BLP39" s="13"/>
      <c r="BLQ39" s="13"/>
      <c r="BLR39" s="13"/>
      <c r="BLS39" s="13"/>
      <c r="BLT39" s="13"/>
      <c r="BLU39" s="13"/>
      <c r="BLV39" s="13"/>
      <c r="BLW39" s="13"/>
      <c r="BLX39" s="13"/>
      <c r="BLY39" s="13"/>
      <c r="BLZ39" s="13"/>
      <c r="BMA39" s="13"/>
      <c r="BMB39" s="13"/>
      <c r="BMC39" s="13"/>
      <c r="BMD39" s="13"/>
      <c r="BME39" s="13"/>
      <c r="BMF39" s="13"/>
      <c r="BMG39" s="13"/>
      <c r="BMH39" s="13"/>
      <c r="BMI39" s="13"/>
      <c r="BMJ39" s="13"/>
      <c r="BMK39" s="13"/>
      <c r="BML39" s="13"/>
      <c r="BMM39" s="13"/>
      <c r="BMN39" s="13"/>
      <c r="BMO39" s="13"/>
      <c r="BMP39" s="13"/>
      <c r="BMQ39" s="13"/>
      <c r="BMR39" s="13"/>
      <c r="BMS39" s="13"/>
      <c r="BMT39" s="13"/>
      <c r="BMU39" s="13"/>
      <c r="BMV39" s="13"/>
      <c r="BMW39" s="13"/>
      <c r="BMX39" s="13"/>
      <c r="BMY39" s="13"/>
      <c r="BMZ39" s="13"/>
      <c r="BNA39" s="13"/>
      <c r="BNB39" s="13"/>
      <c r="BNC39" s="13"/>
      <c r="BND39" s="13"/>
      <c r="BNE39" s="13"/>
      <c r="BNF39" s="13"/>
      <c r="BNG39" s="13"/>
      <c r="BNH39" s="13"/>
      <c r="BNI39" s="13"/>
      <c r="BNJ39" s="13"/>
      <c r="BNK39" s="13"/>
      <c r="BNL39" s="13"/>
      <c r="BNM39" s="13"/>
      <c r="BNN39" s="13"/>
      <c r="BNO39" s="13"/>
      <c r="BNP39" s="13"/>
      <c r="BNQ39" s="13"/>
      <c r="BNR39" s="13"/>
      <c r="BNS39" s="13"/>
      <c r="BNT39" s="13"/>
      <c r="BNU39" s="13"/>
      <c r="BNV39" s="13"/>
      <c r="BNW39" s="13"/>
      <c r="BNX39" s="13"/>
      <c r="BNY39" s="13"/>
      <c r="BNZ39" s="13"/>
      <c r="BOA39" s="13"/>
      <c r="BOB39" s="13"/>
      <c r="BOC39" s="13"/>
      <c r="BOD39" s="13"/>
      <c r="BOE39" s="13"/>
      <c r="BOF39" s="13"/>
      <c r="BOG39" s="13"/>
      <c r="BOH39" s="13"/>
      <c r="BOI39" s="13"/>
      <c r="BOJ39" s="13"/>
      <c r="BOK39" s="13"/>
      <c r="BOL39" s="13"/>
      <c r="BOM39" s="13"/>
      <c r="BON39" s="13"/>
      <c r="BOO39" s="13"/>
      <c r="BOP39" s="13"/>
      <c r="BOQ39" s="13"/>
      <c r="BOR39" s="13"/>
      <c r="BOS39" s="13"/>
      <c r="BOT39" s="13"/>
      <c r="BOU39" s="13"/>
      <c r="BOV39" s="13"/>
      <c r="BOW39" s="13"/>
      <c r="BOX39" s="13"/>
      <c r="BOY39" s="13"/>
      <c r="BOZ39" s="13"/>
      <c r="BPA39" s="13"/>
      <c r="BPB39" s="13"/>
      <c r="BPC39" s="13"/>
      <c r="BPD39" s="13"/>
      <c r="BPE39" s="13"/>
      <c r="BPF39" s="13"/>
      <c r="BPG39" s="13"/>
      <c r="BPH39" s="13"/>
      <c r="BPI39" s="13"/>
      <c r="BPJ39" s="13"/>
      <c r="BPK39" s="13"/>
      <c r="BPL39" s="13"/>
      <c r="BPM39" s="13"/>
      <c r="BPN39" s="13"/>
      <c r="BPO39" s="13"/>
      <c r="BPP39" s="13"/>
      <c r="BPQ39" s="13"/>
      <c r="BPR39" s="13"/>
      <c r="BPS39" s="13"/>
      <c r="BPT39" s="13"/>
      <c r="BPU39" s="13"/>
      <c r="BPV39" s="13"/>
      <c r="BPW39" s="13"/>
      <c r="BPX39" s="13"/>
      <c r="BPY39" s="13"/>
      <c r="BPZ39" s="13"/>
      <c r="BQA39" s="13"/>
      <c r="BQB39" s="13"/>
      <c r="BQC39" s="13"/>
      <c r="BQD39" s="13"/>
      <c r="BQE39" s="13"/>
      <c r="BQF39" s="13"/>
      <c r="BQG39" s="13"/>
      <c r="BQH39" s="13"/>
      <c r="BQI39" s="13"/>
      <c r="BQJ39" s="13"/>
      <c r="BQK39" s="13"/>
      <c r="BQL39" s="13"/>
      <c r="BQM39" s="13"/>
      <c r="BQN39" s="13"/>
      <c r="BQO39" s="13"/>
      <c r="BQP39" s="13"/>
      <c r="BQQ39" s="13"/>
      <c r="BQR39" s="13"/>
      <c r="BQS39" s="13"/>
      <c r="BQT39" s="13"/>
      <c r="BQU39" s="13"/>
      <c r="BQV39" s="13"/>
      <c r="BQW39" s="13"/>
      <c r="BQX39" s="13"/>
      <c r="BQY39" s="13"/>
      <c r="BQZ39" s="13"/>
      <c r="BRA39" s="13"/>
      <c r="BRB39" s="13"/>
      <c r="BRC39" s="13"/>
      <c r="BRD39" s="13"/>
      <c r="BRE39" s="13"/>
      <c r="BRF39" s="13"/>
      <c r="BRG39" s="13"/>
      <c r="BRH39" s="13"/>
      <c r="BRI39" s="13"/>
      <c r="BRJ39" s="13"/>
      <c r="BRK39" s="13"/>
      <c r="BRL39" s="13"/>
      <c r="BRM39" s="13"/>
      <c r="BRN39" s="13"/>
      <c r="BRO39" s="13"/>
      <c r="BRP39" s="13"/>
      <c r="BRQ39" s="13"/>
      <c r="BRR39" s="13"/>
      <c r="BRS39" s="13"/>
      <c r="BRT39" s="13"/>
      <c r="BRU39" s="13"/>
      <c r="BRV39" s="13"/>
      <c r="BRW39" s="13"/>
      <c r="BRX39" s="13"/>
      <c r="BRY39" s="13"/>
      <c r="BRZ39" s="13"/>
      <c r="BSA39" s="13"/>
      <c r="BSB39" s="13"/>
      <c r="BSC39" s="13"/>
      <c r="BSD39" s="13"/>
      <c r="BSE39" s="13"/>
      <c r="BSF39" s="13"/>
      <c r="BSG39" s="13"/>
      <c r="BSH39" s="13"/>
      <c r="BSI39" s="13"/>
      <c r="BSJ39" s="13"/>
      <c r="BSK39" s="13"/>
      <c r="BSL39" s="13"/>
      <c r="BSM39" s="13"/>
      <c r="BSN39" s="13"/>
      <c r="BSO39" s="13"/>
      <c r="BSP39" s="13"/>
      <c r="BSQ39" s="13"/>
      <c r="BSR39" s="13"/>
      <c r="BSS39" s="13"/>
      <c r="BST39" s="13"/>
      <c r="BSU39" s="13"/>
      <c r="BSV39" s="13"/>
      <c r="BSW39" s="13"/>
      <c r="BSX39" s="13"/>
      <c r="BSY39" s="13"/>
      <c r="BSZ39" s="13"/>
      <c r="BTA39" s="13"/>
      <c r="BTB39" s="13"/>
      <c r="BTC39" s="13"/>
      <c r="BTD39" s="13"/>
      <c r="BTE39" s="13"/>
      <c r="BTF39" s="13"/>
      <c r="BTG39" s="13"/>
      <c r="BTH39" s="13"/>
      <c r="BTI39" s="13"/>
      <c r="BTJ39" s="13"/>
      <c r="BTK39" s="13"/>
      <c r="BTL39" s="13"/>
      <c r="BTM39" s="13"/>
      <c r="BTN39" s="13"/>
      <c r="BTO39" s="13"/>
      <c r="BTP39" s="13"/>
      <c r="BTQ39" s="13"/>
      <c r="BTR39" s="13"/>
      <c r="BTS39" s="13"/>
      <c r="BTT39" s="13"/>
      <c r="BTU39" s="13"/>
      <c r="BTV39" s="13"/>
      <c r="BTW39" s="13"/>
      <c r="BTX39" s="13"/>
      <c r="BTY39" s="13"/>
      <c r="BTZ39" s="13"/>
      <c r="BUA39" s="13"/>
      <c r="BUB39" s="13"/>
      <c r="BUC39" s="13"/>
      <c r="BUD39" s="13"/>
      <c r="BUE39" s="13"/>
      <c r="BUF39" s="13"/>
      <c r="BUG39" s="13"/>
      <c r="BUH39" s="13"/>
      <c r="BUI39" s="13"/>
      <c r="BUJ39" s="13"/>
      <c r="BUK39" s="13"/>
      <c r="BUL39" s="13"/>
      <c r="BUM39" s="13"/>
      <c r="BUN39" s="13"/>
      <c r="BUO39" s="13"/>
      <c r="BUP39" s="13"/>
      <c r="BUQ39" s="13"/>
      <c r="BUR39" s="13"/>
      <c r="BUS39" s="13"/>
      <c r="BUT39" s="13"/>
      <c r="BUU39" s="13"/>
      <c r="BUV39" s="13"/>
      <c r="BUW39" s="13"/>
      <c r="BUX39" s="13"/>
      <c r="BUY39" s="13"/>
      <c r="BUZ39" s="13"/>
      <c r="BVA39" s="13"/>
      <c r="BVB39" s="13"/>
      <c r="BVC39" s="13"/>
      <c r="BVD39" s="13"/>
      <c r="BVE39" s="13"/>
      <c r="BVF39" s="13"/>
      <c r="BVG39" s="13"/>
      <c r="BVH39" s="13"/>
      <c r="BVI39" s="13"/>
      <c r="BVJ39" s="13"/>
      <c r="BVK39" s="13"/>
      <c r="BVL39" s="13"/>
      <c r="BVM39" s="13"/>
      <c r="BVN39" s="13"/>
      <c r="BVO39" s="13"/>
      <c r="BVP39" s="13"/>
      <c r="BVQ39" s="13"/>
      <c r="BVR39" s="13"/>
      <c r="BVS39" s="13"/>
      <c r="BVT39" s="13"/>
      <c r="BVU39" s="13"/>
      <c r="BVV39" s="13"/>
      <c r="BVW39" s="13"/>
      <c r="BVX39" s="13"/>
      <c r="BVY39" s="13"/>
      <c r="BVZ39" s="13"/>
      <c r="BWA39" s="13"/>
      <c r="BWB39" s="13"/>
      <c r="BWC39" s="13"/>
      <c r="BWD39" s="13"/>
      <c r="BWE39" s="13"/>
      <c r="BWF39" s="13"/>
      <c r="BWG39" s="13"/>
      <c r="BWH39" s="13"/>
      <c r="BWI39" s="13"/>
      <c r="BWJ39" s="13"/>
      <c r="BWK39" s="13"/>
      <c r="BWL39" s="13"/>
      <c r="BWM39" s="13"/>
      <c r="BWN39" s="13"/>
      <c r="BWO39" s="13"/>
      <c r="BWP39" s="13"/>
      <c r="BWQ39" s="13"/>
      <c r="BWR39" s="13"/>
      <c r="BWS39" s="13"/>
      <c r="BWT39" s="13"/>
      <c r="BWU39" s="13"/>
      <c r="BWV39" s="13"/>
      <c r="BWW39" s="13"/>
      <c r="BWX39" s="13"/>
      <c r="BWY39" s="13"/>
      <c r="BWZ39" s="13"/>
      <c r="BXA39" s="13"/>
      <c r="BXB39" s="13"/>
      <c r="BXC39" s="13"/>
      <c r="BXD39" s="13"/>
      <c r="BXE39" s="13"/>
      <c r="BXF39" s="13"/>
      <c r="BXG39" s="13"/>
      <c r="BXH39" s="13"/>
      <c r="BXI39" s="13"/>
      <c r="BXJ39" s="13"/>
      <c r="BXK39" s="13"/>
      <c r="BXL39" s="13"/>
      <c r="BXM39" s="13"/>
      <c r="BXN39" s="13"/>
      <c r="BXO39" s="13"/>
      <c r="BXP39" s="13"/>
      <c r="BXQ39" s="13"/>
      <c r="BXR39" s="13"/>
      <c r="BXS39" s="13"/>
      <c r="BXT39" s="13"/>
      <c r="BXU39" s="13"/>
      <c r="BXV39" s="13"/>
      <c r="BXW39" s="13"/>
      <c r="BXX39" s="13"/>
      <c r="BXY39" s="13"/>
      <c r="BXZ39" s="13"/>
      <c r="BYA39" s="13"/>
      <c r="BYB39" s="13"/>
      <c r="BYC39" s="13"/>
      <c r="BYD39" s="13"/>
      <c r="BYE39" s="13"/>
      <c r="BYF39" s="13"/>
      <c r="BYG39" s="13"/>
      <c r="BYH39" s="13"/>
      <c r="BYI39" s="13"/>
      <c r="BYJ39" s="13"/>
      <c r="BYK39" s="13"/>
      <c r="BYL39" s="13"/>
      <c r="BYM39" s="13"/>
      <c r="BYN39" s="13"/>
      <c r="BYO39" s="13"/>
      <c r="BYP39" s="13"/>
      <c r="BYQ39" s="13"/>
      <c r="BYR39" s="13"/>
      <c r="BYS39" s="13"/>
      <c r="BYT39" s="13"/>
      <c r="BYU39" s="13"/>
      <c r="BYV39" s="13"/>
      <c r="BYW39" s="13"/>
      <c r="BYX39" s="13"/>
      <c r="BYY39" s="13"/>
      <c r="BYZ39" s="13"/>
      <c r="BZA39" s="13"/>
      <c r="BZB39" s="13"/>
      <c r="BZC39" s="13"/>
      <c r="BZD39" s="13"/>
      <c r="BZE39" s="13"/>
      <c r="BZF39" s="13"/>
      <c r="BZG39" s="13"/>
      <c r="BZH39" s="13"/>
      <c r="BZI39" s="13"/>
      <c r="BZJ39" s="13"/>
      <c r="BZK39" s="13"/>
      <c r="BZL39" s="13"/>
      <c r="BZM39" s="13"/>
      <c r="BZN39" s="13"/>
      <c r="BZO39" s="13"/>
      <c r="BZP39" s="13"/>
      <c r="BZQ39" s="13"/>
      <c r="BZR39" s="13"/>
      <c r="BZS39" s="13"/>
      <c r="BZT39" s="13"/>
      <c r="BZU39" s="13"/>
      <c r="BZV39" s="13"/>
      <c r="BZW39" s="13"/>
      <c r="BZX39" s="13"/>
      <c r="BZY39" s="13"/>
      <c r="BZZ39" s="13"/>
      <c r="CAA39" s="13"/>
      <c r="CAB39" s="13"/>
      <c r="CAC39" s="13"/>
      <c r="CAD39" s="13"/>
      <c r="CAE39" s="13"/>
      <c r="CAF39" s="13"/>
      <c r="CAG39" s="13"/>
      <c r="CAH39" s="13"/>
      <c r="CAI39" s="13"/>
      <c r="CAJ39" s="13"/>
      <c r="CAK39" s="13"/>
      <c r="CAL39" s="13"/>
      <c r="CAM39" s="13"/>
      <c r="CAN39" s="13"/>
      <c r="CAO39" s="13"/>
      <c r="CAP39" s="13"/>
      <c r="CAQ39" s="13"/>
      <c r="CAR39" s="13"/>
      <c r="CAS39" s="13"/>
      <c r="CAT39" s="13"/>
      <c r="CAU39" s="13"/>
      <c r="CAV39" s="13"/>
      <c r="CAW39" s="13"/>
      <c r="CAX39" s="13"/>
      <c r="CAY39" s="13"/>
      <c r="CAZ39" s="13"/>
      <c r="CBA39" s="13"/>
      <c r="CBB39" s="13"/>
      <c r="CBC39" s="13"/>
      <c r="CBD39" s="13"/>
      <c r="CBE39" s="13"/>
      <c r="CBF39" s="13"/>
      <c r="CBG39" s="13"/>
      <c r="CBH39" s="13"/>
      <c r="CBI39" s="13"/>
      <c r="CBJ39" s="13"/>
      <c r="CBK39" s="13"/>
      <c r="CBL39" s="13"/>
      <c r="CBM39" s="13"/>
      <c r="CBN39" s="13"/>
      <c r="CBO39" s="13"/>
      <c r="CBP39" s="13"/>
      <c r="CBQ39" s="13"/>
      <c r="CBR39" s="13"/>
      <c r="CBS39" s="13"/>
      <c r="CBT39" s="13"/>
      <c r="CBU39" s="13"/>
      <c r="CBV39" s="13"/>
      <c r="CBW39" s="13"/>
      <c r="CBX39" s="13"/>
      <c r="CBY39" s="13"/>
      <c r="CBZ39" s="13"/>
      <c r="CCA39" s="13"/>
      <c r="CCB39" s="13"/>
      <c r="CCC39" s="13"/>
      <c r="CCD39" s="13"/>
      <c r="CCE39" s="13"/>
      <c r="CCF39" s="13"/>
      <c r="CCG39" s="13"/>
      <c r="CCH39" s="13"/>
      <c r="CCI39" s="13"/>
      <c r="CCJ39" s="13"/>
      <c r="CCK39" s="13"/>
      <c r="CCL39" s="13"/>
      <c r="CCM39" s="13"/>
      <c r="CCN39" s="13"/>
      <c r="CCO39" s="13"/>
      <c r="CCP39" s="13"/>
      <c r="CCQ39" s="13"/>
      <c r="CCR39" s="13"/>
      <c r="CCS39" s="13"/>
      <c r="CCT39" s="13"/>
      <c r="CCU39" s="13"/>
      <c r="CCV39" s="13"/>
      <c r="CCW39" s="13"/>
      <c r="CCX39" s="13"/>
      <c r="CCY39" s="13"/>
      <c r="CCZ39" s="13"/>
      <c r="CDA39" s="13"/>
      <c r="CDB39" s="13"/>
      <c r="CDC39" s="13"/>
      <c r="CDD39" s="13"/>
      <c r="CDE39" s="13"/>
      <c r="CDF39" s="13"/>
      <c r="CDG39" s="13"/>
      <c r="CDH39" s="13"/>
      <c r="CDI39" s="13"/>
      <c r="CDJ39" s="13"/>
      <c r="CDK39" s="13"/>
      <c r="CDL39" s="13"/>
      <c r="CDM39" s="13"/>
      <c r="CDN39" s="13"/>
      <c r="CDO39" s="13"/>
      <c r="CDP39" s="13"/>
      <c r="CDQ39" s="13"/>
      <c r="CDR39" s="13"/>
      <c r="CDS39" s="13"/>
      <c r="CDT39" s="13"/>
      <c r="CDU39" s="13"/>
      <c r="CDV39" s="13"/>
      <c r="CDW39" s="13"/>
      <c r="CDX39" s="13"/>
      <c r="CDY39" s="13"/>
      <c r="CDZ39" s="13"/>
      <c r="CEA39" s="13"/>
      <c r="CEB39" s="13"/>
      <c r="CEC39" s="13"/>
      <c r="CED39" s="13"/>
      <c r="CEE39" s="13"/>
      <c r="CEF39" s="13"/>
      <c r="CEG39" s="13"/>
      <c r="CEH39" s="13"/>
      <c r="CEI39" s="13"/>
      <c r="CEJ39" s="13"/>
      <c r="CEK39" s="13"/>
      <c r="CEL39" s="13"/>
      <c r="CEM39" s="13"/>
      <c r="CEN39" s="13"/>
      <c r="CEO39" s="13"/>
      <c r="CEP39" s="13"/>
      <c r="CEQ39" s="13"/>
      <c r="CER39" s="13"/>
      <c r="CES39" s="13"/>
      <c r="CET39" s="13"/>
      <c r="CEU39" s="13"/>
      <c r="CEV39" s="13"/>
      <c r="CEW39" s="13"/>
      <c r="CEX39" s="13"/>
      <c r="CEY39" s="13"/>
      <c r="CEZ39" s="13"/>
      <c r="CFA39" s="13"/>
      <c r="CFB39" s="13"/>
      <c r="CFC39" s="13"/>
      <c r="CFD39" s="13"/>
      <c r="CFE39" s="13"/>
      <c r="CFF39" s="13"/>
      <c r="CFG39" s="13"/>
      <c r="CFH39" s="13"/>
      <c r="CFI39" s="13"/>
      <c r="CFJ39" s="13"/>
      <c r="CFK39" s="13"/>
      <c r="CFL39" s="13"/>
      <c r="CFM39" s="13"/>
      <c r="CFN39" s="13"/>
      <c r="CFO39" s="13"/>
      <c r="CFP39" s="13"/>
      <c r="CFQ39" s="13"/>
      <c r="CFR39" s="13"/>
      <c r="CFS39" s="13"/>
      <c r="CFT39" s="13"/>
      <c r="CFU39" s="13"/>
      <c r="CFV39" s="13"/>
      <c r="CFW39" s="13"/>
      <c r="CFX39" s="13"/>
      <c r="CFY39" s="13"/>
      <c r="CFZ39" s="13"/>
      <c r="CGA39" s="13"/>
      <c r="CGB39" s="13"/>
      <c r="CGC39" s="13"/>
      <c r="CGD39" s="13"/>
      <c r="CGE39" s="13"/>
      <c r="CGF39" s="13"/>
      <c r="CGG39" s="13"/>
      <c r="CGH39" s="13"/>
      <c r="CGI39" s="13"/>
      <c r="CGJ39" s="13"/>
      <c r="CGK39" s="13"/>
      <c r="CGL39" s="13"/>
      <c r="CGM39" s="13"/>
      <c r="CGN39" s="13"/>
      <c r="CGO39" s="13"/>
      <c r="CGP39" s="13"/>
      <c r="CGQ39" s="13"/>
      <c r="CGR39" s="13"/>
      <c r="CGS39" s="13"/>
      <c r="CGT39" s="13"/>
      <c r="CGU39" s="13"/>
      <c r="CGV39" s="13"/>
      <c r="CGW39" s="13"/>
      <c r="CGX39" s="13"/>
      <c r="CGY39" s="13"/>
      <c r="CGZ39" s="13"/>
      <c r="CHA39" s="13"/>
      <c r="CHB39" s="13"/>
      <c r="CHC39" s="13"/>
      <c r="CHD39" s="13"/>
      <c r="CHE39" s="13"/>
      <c r="CHF39" s="13"/>
      <c r="CHG39" s="13"/>
      <c r="CHH39" s="13"/>
      <c r="CHI39" s="13"/>
      <c r="CHJ39" s="13"/>
      <c r="CHK39" s="13"/>
      <c r="CHL39" s="13"/>
      <c r="CHM39" s="13"/>
      <c r="CHN39" s="13"/>
      <c r="CHO39" s="13"/>
      <c r="CHP39" s="13"/>
      <c r="CHQ39" s="13"/>
      <c r="CHR39" s="13"/>
      <c r="CHS39" s="13"/>
      <c r="CHT39" s="13"/>
      <c r="CHU39" s="13"/>
      <c r="CHV39" s="13"/>
      <c r="CHW39" s="13"/>
      <c r="CHX39" s="13"/>
      <c r="CHY39" s="13"/>
      <c r="CHZ39" s="13"/>
      <c r="CIA39" s="13"/>
      <c r="CIB39" s="13"/>
      <c r="CIC39" s="13"/>
      <c r="CID39" s="13"/>
      <c r="CIE39" s="13"/>
      <c r="CIF39" s="13"/>
      <c r="CIG39" s="13"/>
      <c r="CIH39" s="13"/>
      <c r="CII39" s="13"/>
      <c r="CIJ39" s="13"/>
      <c r="CIK39" s="13"/>
      <c r="CIL39" s="13"/>
      <c r="CIM39" s="13"/>
      <c r="CIN39" s="13"/>
      <c r="CIO39" s="13"/>
      <c r="CIP39" s="13"/>
      <c r="CIQ39" s="13"/>
      <c r="CIR39" s="13"/>
      <c r="CIS39" s="13"/>
      <c r="CIT39" s="13"/>
      <c r="CIU39" s="13"/>
      <c r="CIV39" s="13"/>
      <c r="CIW39" s="13"/>
      <c r="CIX39" s="13"/>
      <c r="CIY39" s="13"/>
      <c r="CIZ39" s="13"/>
      <c r="CJA39" s="13"/>
      <c r="CJB39" s="13"/>
      <c r="CJC39" s="13"/>
      <c r="CJD39" s="13"/>
      <c r="CJE39" s="13"/>
      <c r="CJF39" s="13"/>
      <c r="CJG39" s="13"/>
      <c r="CJH39" s="13"/>
      <c r="CJI39" s="13"/>
      <c r="CJJ39" s="13"/>
      <c r="CJK39" s="13"/>
      <c r="CJL39" s="13"/>
      <c r="CJM39" s="13"/>
      <c r="CJN39" s="13"/>
      <c r="CJO39" s="13"/>
      <c r="CJP39" s="13"/>
      <c r="CJQ39" s="13"/>
      <c r="CJR39" s="13"/>
      <c r="CJS39" s="13"/>
      <c r="CJT39" s="13"/>
      <c r="CJU39" s="13"/>
      <c r="CJV39" s="13"/>
      <c r="CJW39" s="13"/>
      <c r="CJX39" s="13"/>
      <c r="CJY39" s="13"/>
      <c r="CJZ39" s="13"/>
      <c r="CKA39" s="13"/>
      <c r="CKB39" s="13"/>
      <c r="CKC39" s="13"/>
      <c r="CKD39" s="13"/>
      <c r="CKE39" s="13"/>
      <c r="CKF39" s="13"/>
      <c r="CKG39" s="13"/>
      <c r="CKH39" s="13"/>
      <c r="CKI39" s="13"/>
      <c r="CKJ39" s="13"/>
      <c r="CKK39" s="13"/>
      <c r="CKL39" s="13"/>
      <c r="CKM39" s="13"/>
      <c r="CKN39" s="13"/>
      <c r="CKO39" s="13"/>
      <c r="CKP39" s="13"/>
      <c r="CKQ39" s="13"/>
      <c r="CKR39" s="13"/>
      <c r="CKS39" s="13"/>
      <c r="CKT39" s="13"/>
      <c r="CKU39" s="13"/>
      <c r="CKV39" s="13"/>
      <c r="CKW39" s="13"/>
      <c r="CKX39" s="13"/>
      <c r="CKY39" s="13"/>
      <c r="CKZ39" s="13"/>
      <c r="CLA39" s="13"/>
      <c r="CLB39" s="13"/>
      <c r="CLC39" s="13"/>
      <c r="CLD39" s="13"/>
      <c r="CLE39" s="13"/>
      <c r="CLF39" s="13"/>
      <c r="CLG39" s="13"/>
      <c r="CLH39" s="13"/>
      <c r="CLI39" s="13"/>
      <c r="CLJ39" s="13"/>
      <c r="CLK39" s="13"/>
      <c r="CLL39" s="13"/>
      <c r="CLM39" s="13"/>
      <c r="CLN39" s="13"/>
      <c r="CLO39" s="13"/>
      <c r="CLP39" s="13"/>
      <c r="CLQ39" s="13"/>
      <c r="CLR39" s="13"/>
      <c r="CLS39" s="13"/>
      <c r="CLT39" s="13"/>
      <c r="CLU39" s="13"/>
      <c r="CLV39" s="13"/>
      <c r="CLW39" s="13"/>
      <c r="CLX39" s="13"/>
      <c r="CLY39" s="13"/>
      <c r="CLZ39" s="13"/>
      <c r="CMA39" s="13"/>
      <c r="CMB39" s="13"/>
      <c r="CMC39" s="13"/>
      <c r="CMD39" s="13"/>
      <c r="CME39" s="13"/>
      <c r="CMF39" s="13"/>
      <c r="CMG39" s="13"/>
      <c r="CMH39" s="13"/>
      <c r="CMI39" s="13"/>
      <c r="CMJ39" s="13"/>
      <c r="CMK39" s="13"/>
      <c r="CML39" s="13"/>
      <c r="CMM39" s="13"/>
      <c r="CMN39" s="13"/>
      <c r="CMO39" s="13"/>
      <c r="CMP39" s="13"/>
      <c r="CMQ39" s="13"/>
      <c r="CMR39" s="13"/>
      <c r="CMS39" s="13"/>
      <c r="CMT39" s="13"/>
      <c r="CMU39" s="13"/>
      <c r="CMV39" s="13"/>
      <c r="CMW39" s="13"/>
      <c r="CMX39" s="13"/>
      <c r="CMY39" s="13"/>
      <c r="CMZ39" s="13"/>
      <c r="CNA39" s="13"/>
      <c r="CNB39" s="13"/>
      <c r="CNC39" s="13"/>
      <c r="CND39" s="13"/>
      <c r="CNE39" s="13"/>
      <c r="CNF39" s="13"/>
      <c r="CNG39" s="13"/>
      <c r="CNH39" s="13"/>
      <c r="CNI39" s="13"/>
      <c r="CNJ39" s="13"/>
      <c r="CNK39" s="13"/>
      <c r="CNL39" s="13"/>
      <c r="CNM39" s="13"/>
      <c r="CNN39" s="13"/>
      <c r="CNO39" s="13"/>
      <c r="CNP39" s="13"/>
      <c r="CNQ39" s="13"/>
      <c r="CNR39" s="13"/>
      <c r="CNS39" s="13"/>
      <c r="CNT39" s="13"/>
      <c r="CNU39" s="13"/>
      <c r="CNV39" s="13"/>
      <c r="CNW39" s="13"/>
      <c r="CNX39" s="13"/>
      <c r="CNY39" s="13"/>
      <c r="CNZ39" s="13"/>
      <c r="COA39" s="13"/>
      <c r="COB39" s="13"/>
      <c r="COC39" s="13"/>
      <c r="COD39" s="13"/>
      <c r="COE39" s="13"/>
      <c r="COF39" s="13"/>
      <c r="COG39" s="13"/>
      <c r="COH39" s="13"/>
      <c r="COI39" s="13"/>
      <c r="COJ39" s="13"/>
      <c r="COK39" s="13"/>
      <c r="COL39" s="13"/>
      <c r="COM39" s="13"/>
      <c r="CON39" s="13"/>
      <c r="COO39" s="13"/>
      <c r="COP39" s="13"/>
      <c r="COQ39" s="13"/>
      <c r="COR39" s="13"/>
      <c r="COS39" s="13"/>
      <c r="COT39" s="13"/>
      <c r="COU39" s="13"/>
      <c r="COV39" s="13"/>
      <c r="COW39" s="13"/>
      <c r="COX39" s="13"/>
      <c r="COY39" s="13"/>
      <c r="COZ39" s="13"/>
      <c r="CPA39" s="13"/>
      <c r="CPB39" s="13"/>
      <c r="CPC39" s="13"/>
      <c r="CPD39" s="13"/>
      <c r="CPE39" s="13"/>
      <c r="CPF39" s="13"/>
      <c r="CPG39" s="13"/>
      <c r="CPH39" s="13"/>
      <c r="CPI39" s="13"/>
      <c r="CPJ39" s="13"/>
      <c r="CPK39" s="13"/>
      <c r="CPL39" s="13"/>
      <c r="CPM39" s="13"/>
      <c r="CPN39" s="13"/>
      <c r="CPO39" s="13"/>
      <c r="CPP39" s="13"/>
      <c r="CPQ39" s="13"/>
      <c r="CPR39" s="13"/>
      <c r="CPS39" s="13"/>
      <c r="CPT39" s="13"/>
      <c r="CPU39" s="13"/>
      <c r="CPV39" s="13"/>
      <c r="CPW39" s="13"/>
      <c r="CPX39" s="13"/>
      <c r="CPY39" s="13"/>
      <c r="CPZ39" s="13"/>
      <c r="CQA39" s="13"/>
      <c r="CQB39" s="13"/>
      <c r="CQC39" s="13"/>
      <c r="CQD39" s="13"/>
      <c r="CQE39" s="13"/>
      <c r="CQF39" s="13"/>
      <c r="CQG39" s="13"/>
      <c r="CQH39" s="13"/>
      <c r="CQI39" s="13"/>
      <c r="CQJ39" s="13"/>
      <c r="CQK39" s="13"/>
      <c r="CQL39" s="13"/>
      <c r="CQM39" s="13"/>
      <c r="CQN39" s="13"/>
      <c r="CQO39" s="13"/>
      <c r="CQP39" s="13"/>
      <c r="CQQ39" s="13"/>
      <c r="CQR39" s="13"/>
      <c r="CQS39" s="13"/>
      <c r="CQT39" s="13"/>
      <c r="CQU39" s="13"/>
      <c r="CQV39" s="13"/>
      <c r="CQW39" s="13"/>
      <c r="CQX39" s="13"/>
      <c r="CQY39" s="13"/>
      <c r="CQZ39" s="13"/>
      <c r="CRA39" s="13"/>
      <c r="CRB39" s="13"/>
      <c r="CRC39" s="13"/>
      <c r="CRD39" s="13"/>
      <c r="CRE39" s="13"/>
      <c r="CRF39" s="13"/>
      <c r="CRG39" s="13"/>
      <c r="CRH39" s="13"/>
      <c r="CRI39" s="13"/>
      <c r="CRJ39" s="13"/>
      <c r="CRK39" s="13"/>
      <c r="CRL39" s="13"/>
      <c r="CRM39" s="13"/>
      <c r="CRN39" s="13"/>
      <c r="CRO39" s="13"/>
      <c r="CRP39" s="13"/>
      <c r="CRQ39" s="13"/>
      <c r="CRR39" s="13"/>
      <c r="CRS39" s="13"/>
      <c r="CRT39" s="13"/>
      <c r="CRU39" s="13"/>
      <c r="CRV39" s="13"/>
      <c r="CRW39" s="13"/>
      <c r="CRX39" s="13"/>
      <c r="CRY39" s="13"/>
      <c r="CRZ39" s="13"/>
      <c r="CSA39" s="13"/>
      <c r="CSB39" s="13"/>
      <c r="CSC39" s="13"/>
      <c r="CSD39" s="13"/>
      <c r="CSE39" s="13"/>
      <c r="CSF39" s="13"/>
      <c r="CSG39" s="13"/>
      <c r="CSH39" s="13"/>
      <c r="CSI39" s="13"/>
      <c r="CSJ39" s="13"/>
      <c r="CSK39" s="13"/>
      <c r="CSL39" s="13"/>
      <c r="CSM39" s="13"/>
      <c r="CSN39" s="13"/>
      <c r="CSO39" s="13"/>
      <c r="CSP39" s="13"/>
      <c r="CSQ39" s="13"/>
      <c r="CSR39" s="13"/>
      <c r="CSS39" s="13"/>
      <c r="CST39" s="13"/>
      <c r="CSU39" s="13"/>
      <c r="CSV39" s="13"/>
      <c r="CSW39" s="13"/>
      <c r="CSX39" s="13"/>
      <c r="CSY39" s="13"/>
      <c r="CSZ39" s="13"/>
      <c r="CTA39" s="13"/>
      <c r="CTB39" s="13"/>
      <c r="CTC39" s="13"/>
      <c r="CTD39" s="13"/>
      <c r="CTE39" s="13"/>
      <c r="CTF39" s="13"/>
      <c r="CTG39" s="13"/>
      <c r="CTH39" s="13"/>
      <c r="CTI39" s="13"/>
      <c r="CTJ39" s="13"/>
      <c r="CTK39" s="13"/>
      <c r="CTL39" s="13"/>
      <c r="CTM39" s="13"/>
      <c r="CTN39" s="13"/>
      <c r="CTO39" s="13"/>
      <c r="CTP39" s="13"/>
      <c r="CTQ39" s="13"/>
      <c r="CTR39" s="13"/>
      <c r="CTS39" s="13"/>
      <c r="CTT39" s="13"/>
      <c r="CTU39" s="13"/>
      <c r="CTV39" s="13"/>
      <c r="CTW39" s="13"/>
      <c r="CTX39" s="13"/>
      <c r="CTY39" s="13"/>
      <c r="CTZ39" s="13"/>
      <c r="CUA39" s="13"/>
      <c r="CUB39" s="13"/>
      <c r="CUC39" s="13"/>
      <c r="CUD39" s="13"/>
      <c r="CUE39" s="13"/>
      <c r="CUF39" s="13"/>
      <c r="CUG39" s="13"/>
      <c r="CUH39" s="13"/>
      <c r="CUI39" s="13"/>
      <c r="CUJ39" s="13"/>
      <c r="CUK39" s="13"/>
      <c r="CUL39" s="13"/>
      <c r="CUM39" s="13"/>
      <c r="CUN39" s="13"/>
      <c r="CUO39" s="13"/>
      <c r="CUP39" s="13"/>
      <c r="CUQ39" s="13"/>
      <c r="CUR39" s="13"/>
      <c r="CUS39" s="13"/>
      <c r="CUT39" s="13"/>
      <c r="CUU39" s="13"/>
      <c r="CUV39" s="13"/>
      <c r="CUW39" s="13"/>
      <c r="CUX39" s="13"/>
      <c r="CUY39" s="13"/>
      <c r="CUZ39" s="13"/>
      <c r="CVA39" s="13"/>
      <c r="CVB39" s="13"/>
      <c r="CVC39" s="13"/>
      <c r="CVD39" s="13"/>
      <c r="CVE39" s="13"/>
      <c r="CVF39" s="13"/>
      <c r="CVG39" s="13"/>
      <c r="CVH39" s="13"/>
      <c r="CVI39" s="13"/>
      <c r="CVJ39" s="13"/>
      <c r="CVK39" s="13"/>
      <c r="CVL39" s="13"/>
      <c r="CVM39" s="13"/>
      <c r="CVN39" s="13"/>
      <c r="CVO39" s="13"/>
      <c r="CVP39" s="13"/>
      <c r="CVQ39" s="13"/>
      <c r="CVR39" s="13"/>
      <c r="CVS39" s="13"/>
      <c r="CVT39" s="13"/>
      <c r="CVU39" s="13"/>
      <c r="CVV39" s="13"/>
      <c r="CVW39" s="13"/>
      <c r="CVX39" s="13"/>
      <c r="CVY39" s="13"/>
      <c r="CVZ39" s="13"/>
      <c r="CWA39" s="13"/>
      <c r="CWB39" s="13"/>
      <c r="CWC39" s="13"/>
      <c r="CWD39" s="13"/>
      <c r="CWE39" s="13"/>
      <c r="CWF39" s="13"/>
      <c r="CWG39" s="13"/>
      <c r="CWH39" s="13"/>
      <c r="CWI39" s="13"/>
      <c r="CWJ39" s="13"/>
      <c r="CWK39" s="13"/>
      <c r="CWL39" s="13"/>
      <c r="CWM39" s="13"/>
      <c r="CWN39" s="13"/>
      <c r="CWO39" s="13"/>
      <c r="CWP39" s="13"/>
      <c r="CWQ39" s="13"/>
      <c r="CWR39" s="13"/>
      <c r="CWS39" s="13"/>
      <c r="CWT39" s="13"/>
      <c r="CWU39" s="13"/>
      <c r="CWV39" s="13"/>
      <c r="CWW39" s="13"/>
      <c r="CWX39" s="13"/>
      <c r="CWY39" s="13"/>
      <c r="CWZ39" s="13"/>
      <c r="CXA39" s="13"/>
      <c r="CXB39" s="13"/>
      <c r="CXC39" s="13"/>
      <c r="CXD39" s="13"/>
      <c r="CXE39" s="13"/>
      <c r="CXF39" s="13"/>
      <c r="CXG39" s="13"/>
      <c r="CXH39" s="13"/>
      <c r="CXI39" s="13"/>
      <c r="CXJ39" s="13"/>
      <c r="CXK39" s="13"/>
      <c r="CXL39" s="13"/>
      <c r="CXM39" s="13"/>
      <c r="CXN39" s="13"/>
      <c r="CXO39" s="13"/>
      <c r="CXP39" s="13"/>
      <c r="CXQ39" s="13"/>
      <c r="CXR39" s="13"/>
      <c r="CXS39" s="13"/>
      <c r="CXT39" s="13"/>
      <c r="CXU39" s="13"/>
      <c r="CXV39" s="13"/>
      <c r="CXW39" s="13"/>
      <c r="CXX39" s="13"/>
      <c r="CXY39" s="13"/>
      <c r="CXZ39" s="13"/>
      <c r="CYA39" s="13"/>
      <c r="CYB39" s="13"/>
      <c r="CYC39" s="13"/>
      <c r="CYD39" s="13"/>
      <c r="CYE39" s="13"/>
      <c r="CYF39" s="13"/>
      <c r="CYG39" s="13"/>
      <c r="CYH39" s="13"/>
      <c r="CYI39" s="13"/>
      <c r="CYJ39" s="13"/>
      <c r="CYK39" s="13"/>
      <c r="CYL39" s="13"/>
      <c r="CYM39" s="13"/>
      <c r="CYN39" s="13"/>
      <c r="CYO39" s="13"/>
      <c r="CYP39" s="13"/>
      <c r="CYQ39" s="13"/>
      <c r="CYR39" s="13"/>
      <c r="CYS39" s="13"/>
      <c r="CYT39" s="13"/>
      <c r="CYU39" s="13"/>
      <c r="CYV39" s="13"/>
      <c r="CYW39" s="13"/>
      <c r="CYX39" s="13"/>
      <c r="CYY39" s="13"/>
      <c r="CYZ39" s="13"/>
      <c r="CZA39" s="13"/>
      <c r="CZB39" s="13"/>
      <c r="CZC39" s="13"/>
      <c r="CZD39" s="13"/>
      <c r="CZE39" s="13"/>
      <c r="CZF39" s="13"/>
      <c r="CZG39" s="13"/>
      <c r="CZH39" s="13"/>
      <c r="CZI39" s="13"/>
      <c r="CZJ39" s="13"/>
      <c r="CZK39" s="13"/>
      <c r="CZL39" s="13"/>
      <c r="CZM39" s="13"/>
      <c r="CZN39" s="13"/>
      <c r="CZO39" s="13"/>
      <c r="CZP39" s="13"/>
      <c r="CZQ39" s="13"/>
      <c r="CZR39" s="13"/>
      <c r="CZS39" s="13"/>
      <c r="CZT39" s="13"/>
      <c r="CZU39" s="13"/>
      <c r="CZV39" s="13"/>
      <c r="CZW39" s="13"/>
      <c r="CZX39" s="13"/>
      <c r="CZY39" s="13"/>
      <c r="CZZ39" s="13"/>
      <c r="DAA39" s="13"/>
      <c r="DAB39" s="13"/>
      <c r="DAC39" s="13"/>
      <c r="DAD39" s="13"/>
      <c r="DAE39" s="13"/>
      <c r="DAF39" s="13"/>
      <c r="DAG39" s="13"/>
      <c r="DAH39" s="13"/>
      <c r="DAI39" s="13"/>
      <c r="DAJ39" s="13"/>
      <c r="DAK39" s="13"/>
      <c r="DAL39" s="13"/>
      <c r="DAM39" s="13"/>
      <c r="DAN39" s="13"/>
      <c r="DAO39" s="13"/>
      <c r="DAP39" s="13"/>
      <c r="DAQ39" s="13"/>
      <c r="DAR39" s="13"/>
      <c r="DAS39" s="13"/>
      <c r="DAT39" s="13"/>
      <c r="DAU39" s="13"/>
      <c r="DAV39" s="13"/>
      <c r="DAW39" s="13"/>
      <c r="DAX39" s="13"/>
      <c r="DAY39" s="13"/>
      <c r="DAZ39" s="13"/>
      <c r="DBA39" s="13"/>
      <c r="DBB39" s="13"/>
      <c r="DBC39" s="13"/>
      <c r="DBD39" s="13"/>
      <c r="DBE39" s="13"/>
      <c r="DBF39" s="13"/>
      <c r="DBG39" s="13"/>
      <c r="DBH39" s="13"/>
      <c r="DBI39" s="13"/>
      <c r="DBJ39" s="13"/>
      <c r="DBK39" s="13"/>
      <c r="DBL39" s="13"/>
      <c r="DBM39" s="13"/>
      <c r="DBN39" s="13"/>
      <c r="DBO39" s="13"/>
      <c r="DBP39" s="13"/>
      <c r="DBQ39" s="13"/>
      <c r="DBR39" s="13"/>
      <c r="DBS39" s="13"/>
      <c r="DBT39" s="13"/>
      <c r="DBU39" s="13"/>
      <c r="DBV39" s="13"/>
      <c r="DBW39" s="13"/>
      <c r="DBX39" s="13"/>
      <c r="DBY39" s="13"/>
      <c r="DBZ39" s="13"/>
      <c r="DCA39" s="13"/>
      <c r="DCB39" s="13"/>
      <c r="DCC39" s="13"/>
      <c r="DCD39" s="13"/>
      <c r="DCE39" s="13"/>
      <c r="DCF39" s="13"/>
      <c r="DCG39" s="13"/>
      <c r="DCH39" s="13"/>
      <c r="DCI39" s="13"/>
      <c r="DCJ39" s="13"/>
      <c r="DCK39" s="13"/>
      <c r="DCL39" s="13"/>
      <c r="DCM39" s="13"/>
      <c r="DCN39" s="13"/>
      <c r="DCO39" s="13"/>
      <c r="DCP39" s="13"/>
      <c r="DCQ39" s="13"/>
      <c r="DCR39" s="13"/>
      <c r="DCS39" s="13"/>
      <c r="DCT39" s="13"/>
      <c r="DCU39" s="13"/>
      <c r="DCV39" s="13"/>
      <c r="DCW39" s="13"/>
      <c r="DCX39" s="13"/>
      <c r="DCY39" s="13"/>
      <c r="DCZ39" s="13"/>
      <c r="DDA39" s="13"/>
      <c r="DDB39" s="13"/>
      <c r="DDC39" s="13"/>
      <c r="DDD39" s="13"/>
      <c r="DDE39" s="13"/>
      <c r="DDF39" s="13"/>
      <c r="DDG39" s="13"/>
      <c r="DDH39" s="13"/>
      <c r="DDI39" s="13"/>
      <c r="DDJ39" s="13"/>
      <c r="DDK39" s="13"/>
      <c r="DDL39" s="13"/>
      <c r="DDM39" s="13"/>
      <c r="DDN39" s="13"/>
      <c r="DDO39" s="13"/>
      <c r="DDP39" s="13"/>
      <c r="DDQ39" s="13"/>
      <c r="DDR39" s="13"/>
      <c r="DDS39" s="13"/>
      <c r="DDT39" s="13"/>
      <c r="DDU39" s="13"/>
      <c r="DDV39" s="13"/>
      <c r="DDW39" s="13"/>
      <c r="DDX39" s="13"/>
      <c r="DDY39" s="13"/>
      <c r="DDZ39" s="13"/>
      <c r="DEA39" s="13"/>
      <c r="DEB39" s="13"/>
      <c r="DEC39" s="13"/>
      <c r="DED39" s="13"/>
      <c r="DEE39" s="13"/>
      <c r="DEF39" s="13"/>
      <c r="DEG39" s="13"/>
      <c r="DEH39" s="13"/>
      <c r="DEI39" s="13"/>
      <c r="DEJ39" s="13"/>
      <c r="DEK39" s="13"/>
      <c r="DEL39" s="13"/>
      <c r="DEM39" s="13"/>
      <c r="DEN39" s="13"/>
      <c r="DEO39" s="13"/>
      <c r="DEP39" s="13"/>
      <c r="DEQ39" s="13"/>
      <c r="DER39" s="13"/>
      <c r="DES39" s="13"/>
      <c r="DET39" s="13"/>
      <c r="DEU39" s="13"/>
      <c r="DEV39" s="13"/>
      <c r="DEW39" s="13"/>
      <c r="DEX39" s="13"/>
      <c r="DEY39" s="13"/>
      <c r="DEZ39" s="13"/>
      <c r="DFA39" s="13"/>
      <c r="DFB39" s="13"/>
      <c r="DFC39" s="13"/>
      <c r="DFD39" s="13"/>
      <c r="DFE39" s="13"/>
      <c r="DFF39" s="13"/>
      <c r="DFG39" s="13"/>
      <c r="DFH39" s="13"/>
      <c r="DFI39" s="13"/>
      <c r="DFJ39" s="13"/>
      <c r="DFK39" s="13"/>
      <c r="DFL39" s="13"/>
      <c r="DFM39" s="13"/>
      <c r="DFN39" s="13"/>
      <c r="DFO39" s="13"/>
      <c r="DFP39" s="13"/>
      <c r="DFQ39" s="13"/>
      <c r="DFR39" s="13"/>
      <c r="DFS39" s="13"/>
      <c r="DFT39" s="13"/>
      <c r="DFU39" s="13"/>
      <c r="DFV39" s="13"/>
      <c r="DFW39" s="13"/>
      <c r="DFX39" s="13"/>
      <c r="DFY39" s="13"/>
      <c r="DFZ39" s="13"/>
      <c r="DGA39" s="13"/>
      <c r="DGB39" s="13"/>
      <c r="DGC39" s="13"/>
      <c r="DGD39" s="13"/>
      <c r="DGE39" s="13"/>
      <c r="DGF39" s="13"/>
      <c r="DGG39" s="13"/>
      <c r="DGH39" s="13"/>
      <c r="DGI39" s="13"/>
      <c r="DGJ39" s="13"/>
      <c r="DGK39" s="13"/>
      <c r="DGL39" s="13"/>
      <c r="DGM39" s="13"/>
      <c r="DGN39" s="13"/>
      <c r="DGO39" s="13"/>
      <c r="DGP39" s="13"/>
      <c r="DGQ39" s="13"/>
      <c r="DGR39" s="13"/>
      <c r="DGS39" s="13"/>
      <c r="DGT39" s="13"/>
      <c r="DGU39" s="13"/>
      <c r="DGV39" s="13"/>
      <c r="DGW39" s="13"/>
      <c r="DGX39" s="13"/>
      <c r="DGY39" s="13"/>
      <c r="DGZ39" s="13"/>
      <c r="DHA39" s="13"/>
      <c r="DHB39" s="13"/>
      <c r="DHC39" s="13"/>
      <c r="DHD39" s="13"/>
      <c r="DHE39" s="13"/>
      <c r="DHF39" s="13"/>
      <c r="DHG39" s="13"/>
      <c r="DHH39" s="13"/>
      <c r="DHI39" s="13"/>
      <c r="DHJ39" s="13"/>
      <c r="DHK39" s="13"/>
      <c r="DHL39" s="13"/>
      <c r="DHM39" s="13"/>
      <c r="DHN39" s="13"/>
      <c r="DHO39" s="13"/>
      <c r="DHP39" s="13"/>
      <c r="DHQ39" s="13"/>
      <c r="DHR39" s="13"/>
      <c r="DHS39" s="13"/>
      <c r="DHT39" s="13"/>
      <c r="DHU39" s="13"/>
      <c r="DHV39" s="13"/>
      <c r="DHW39" s="13"/>
      <c r="DHX39" s="13"/>
      <c r="DHY39" s="13"/>
      <c r="DHZ39" s="13"/>
      <c r="DIA39" s="13"/>
      <c r="DIB39" s="13"/>
      <c r="DIC39" s="13"/>
      <c r="DID39" s="13"/>
      <c r="DIE39" s="13"/>
      <c r="DIF39" s="13"/>
      <c r="DIG39" s="13"/>
      <c r="DIH39" s="13"/>
      <c r="DII39" s="13"/>
      <c r="DIJ39" s="13"/>
      <c r="DIK39" s="13"/>
      <c r="DIL39" s="13"/>
      <c r="DIM39" s="13"/>
      <c r="DIN39" s="13"/>
      <c r="DIO39" s="13"/>
      <c r="DIP39" s="13"/>
      <c r="DIQ39" s="13"/>
      <c r="DIR39" s="13"/>
      <c r="DIS39" s="13"/>
      <c r="DIT39" s="13"/>
      <c r="DIU39" s="13"/>
      <c r="DIV39" s="13"/>
      <c r="DIW39" s="13"/>
      <c r="DIX39" s="13"/>
      <c r="DIY39" s="13"/>
      <c r="DIZ39" s="13"/>
      <c r="DJA39" s="13"/>
      <c r="DJB39" s="13"/>
      <c r="DJC39" s="13"/>
      <c r="DJD39" s="13"/>
      <c r="DJE39" s="13"/>
      <c r="DJF39" s="13"/>
      <c r="DJG39" s="13"/>
      <c r="DJH39" s="13"/>
      <c r="DJI39" s="13"/>
      <c r="DJJ39" s="13"/>
      <c r="DJK39" s="13"/>
      <c r="DJL39" s="13"/>
      <c r="DJM39" s="13"/>
      <c r="DJN39" s="13"/>
      <c r="DJO39" s="13"/>
      <c r="DJP39" s="13"/>
      <c r="DJQ39" s="13"/>
      <c r="DJR39" s="13"/>
      <c r="DJS39" s="13"/>
      <c r="DJT39" s="13"/>
      <c r="DJU39" s="13"/>
      <c r="DJV39" s="13"/>
      <c r="DJW39" s="13"/>
      <c r="DJX39" s="13"/>
      <c r="DJY39" s="13"/>
      <c r="DJZ39" s="13"/>
      <c r="DKA39" s="13"/>
      <c r="DKB39" s="13"/>
      <c r="DKC39" s="13"/>
      <c r="DKD39" s="13"/>
      <c r="DKE39" s="13"/>
      <c r="DKF39" s="13"/>
      <c r="DKG39" s="13"/>
      <c r="DKH39" s="13"/>
      <c r="DKI39" s="13"/>
      <c r="DKJ39" s="13"/>
      <c r="DKK39" s="13"/>
      <c r="DKL39" s="13"/>
      <c r="DKM39" s="13"/>
      <c r="DKN39" s="13"/>
      <c r="DKO39" s="13"/>
      <c r="DKP39" s="13"/>
      <c r="DKQ39" s="13"/>
      <c r="DKR39" s="13"/>
      <c r="DKS39" s="13"/>
      <c r="DKT39" s="13"/>
      <c r="DKU39" s="13"/>
      <c r="DKV39" s="13"/>
      <c r="DKW39" s="13"/>
      <c r="DKX39" s="13"/>
      <c r="DKY39" s="13"/>
      <c r="DKZ39" s="13"/>
      <c r="DLA39" s="13"/>
      <c r="DLB39" s="13"/>
      <c r="DLC39" s="13"/>
      <c r="DLD39" s="13"/>
      <c r="DLE39" s="13"/>
      <c r="DLF39" s="13"/>
      <c r="DLG39" s="13"/>
      <c r="DLH39" s="13"/>
      <c r="DLI39" s="13"/>
      <c r="DLJ39" s="13"/>
      <c r="DLK39" s="13"/>
      <c r="DLL39" s="13"/>
      <c r="DLM39" s="13"/>
      <c r="DLN39" s="13"/>
      <c r="DLO39" s="13"/>
      <c r="DLP39" s="13"/>
      <c r="DLQ39" s="13"/>
      <c r="DLR39" s="13"/>
      <c r="DLS39" s="13"/>
      <c r="DLT39" s="13"/>
      <c r="DLU39" s="13"/>
      <c r="DLV39" s="13"/>
      <c r="DLW39" s="13"/>
      <c r="DLX39" s="13"/>
      <c r="DLY39" s="13"/>
      <c r="DLZ39" s="13"/>
      <c r="DMA39" s="13"/>
      <c r="DMB39" s="13"/>
      <c r="DMC39" s="13"/>
      <c r="DMD39" s="13"/>
      <c r="DME39" s="13"/>
      <c r="DMF39" s="13"/>
      <c r="DMG39" s="13"/>
      <c r="DMH39" s="13"/>
      <c r="DMI39" s="13"/>
      <c r="DMJ39" s="13"/>
      <c r="DMK39" s="13"/>
      <c r="DML39" s="13"/>
      <c r="DMM39" s="13"/>
      <c r="DMN39" s="13"/>
      <c r="DMO39" s="13"/>
      <c r="DMP39" s="13"/>
      <c r="DMQ39" s="13"/>
      <c r="DMR39" s="13"/>
      <c r="DMS39" s="13"/>
      <c r="DMT39" s="13"/>
      <c r="DMU39" s="13"/>
      <c r="DMV39" s="13"/>
      <c r="DMW39" s="13"/>
      <c r="DMX39" s="13"/>
      <c r="DMY39" s="13"/>
      <c r="DMZ39" s="13"/>
      <c r="DNA39" s="13"/>
      <c r="DNB39" s="13"/>
      <c r="DNC39" s="13"/>
      <c r="DND39" s="13"/>
      <c r="DNE39" s="13"/>
      <c r="DNF39" s="13"/>
      <c r="DNG39" s="13"/>
      <c r="DNH39" s="13"/>
      <c r="DNI39" s="13"/>
      <c r="DNJ39" s="13"/>
      <c r="DNK39" s="13"/>
      <c r="DNL39" s="13"/>
      <c r="DNM39" s="13"/>
      <c r="DNN39" s="13"/>
      <c r="DNO39" s="13"/>
      <c r="DNP39" s="13"/>
      <c r="DNQ39" s="13"/>
      <c r="DNR39" s="13"/>
      <c r="DNS39" s="13"/>
      <c r="DNT39" s="13"/>
      <c r="DNU39" s="13"/>
      <c r="DNV39" s="13"/>
      <c r="DNW39" s="13"/>
      <c r="DNX39" s="13"/>
      <c r="DNY39" s="13"/>
      <c r="DNZ39" s="13"/>
      <c r="DOA39" s="13"/>
      <c r="DOB39" s="13"/>
      <c r="DOC39" s="13"/>
      <c r="DOD39" s="13"/>
      <c r="DOE39" s="13"/>
      <c r="DOF39" s="13"/>
      <c r="DOG39" s="13"/>
      <c r="DOH39" s="13"/>
      <c r="DOI39" s="13"/>
      <c r="DOJ39" s="13"/>
      <c r="DOK39" s="13"/>
      <c r="DOL39" s="13"/>
      <c r="DOM39" s="13"/>
      <c r="DON39" s="13"/>
      <c r="DOO39" s="13"/>
      <c r="DOP39" s="13"/>
      <c r="DOQ39" s="13"/>
      <c r="DOR39" s="13"/>
      <c r="DOS39" s="13"/>
      <c r="DOT39" s="13"/>
      <c r="DOU39" s="13"/>
      <c r="DOV39" s="13"/>
      <c r="DOW39" s="13"/>
      <c r="DOX39" s="13"/>
      <c r="DOY39" s="13"/>
      <c r="DOZ39" s="13"/>
      <c r="DPA39" s="13"/>
      <c r="DPB39" s="13"/>
      <c r="DPC39" s="13"/>
      <c r="DPD39" s="13"/>
      <c r="DPE39" s="13"/>
      <c r="DPF39" s="13"/>
      <c r="DPG39" s="13"/>
      <c r="DPH39" s="13"/>
      <c r="DPI39" s="13"/>
      <c r="DPJ39" s="13"/>
      <c r="DPK39" s="13"/>
      <c r="DPL39" s="13"/>
      <c r="DPM39" s="13"/>
      <c r="DPN39" s="13"/>
      <c r="DPO39" s="13"/>
      <c r="DPP39" s="13"/>
      <c r="DPQ39" s="13"/>
      <c r="DPR39" s="13"/>
      <c r="DPS39" s="13"/>
      <c r="DPT39" s="13"/>
      <c r="DPU39" s="13"/>
      <c r="DPV39" s="13"/>
      <c r="DPW39" s="13"/>
      <c r="DPX39" s="13"/>
      <c r="DPY39" s="13"/>
      <c r="DPZ39" s="13"/>
      <c r="DQA39" s="13"/>
      <c r="DQB39" s="13"/>
      <c r="DQC39" s="13"/>
      <c r="DQD39" s="13"/>
      <c r="DQE39" s="13"/>
      <c r="DQF39" s="13"/>
      <c r="DQG39" s="13"/>
      <c r="DQH39" s="13"/>
      <c r="DQI39" s="13"/>
      <c r="DQJ39" s="13"/>
      <c r="DQK39" s="13"/>
      <c r="DQL39" s="13"/>
      <c r="DQM39" s="13"/>
      <c r="DQN39" s="13"/>
      <c r="DQO39" s="13"/>
      <c r="DQP39" s="13"/>
      <c r="DQQ39" s="13"/>
      <c r="DQR39" s="13"/>
      <c r="DQS39" s="13"/>
      <c r="DQT39" s="13"/>
      <c r="DQU39" s="13"/>
      <c r="DQV39" s="13"/>
      <c r="DQW39" s="13"/>
      <c r="DQX39" s="13"/>
      <c r="DQY39" s="13"/>
      <c r="DQZ39" s="13"/>
      <c r="DRA39" s="13"/>
      <c r="DRB39" s="13"/>
      <c r="DRC39" s="13"/>
      <c r="DRD39" s="13"/>
      <c r="DRE39" s="13"/>
      <c r="DRF39" s="13"/>
      <c r="DRG39" s="13"/>
      <c r="DRH39" s="13"/>
      <c r="DRI39" s="13"/>
      <c r="DRJ39" s="13"/>
      <c r="DRK39" s="13"/>
      <c r="DRL39" s="13"/>
      <c r="DRM39" s="13"/>
      <c r="DRN39" s="13"/>
      <c r="DRO39" s="13"/>
      <c r="DRP39" s="13"/>
      <c r="DRQ39" s="13"/>
      <c r="DRR39" s="13"/>
      <c r="DRS39" s="13"/>
      <c r="DRT39" s="13"/>
      <c r="DRU39" s="13"/>
      <c r="DRV39" s="13"/>
      <c r="DRW39" s="13"/>
      <c r="DRX39" s="13"/>
      <c r="DRY39" s="13"/>
      <c r="DRZ39" s="13"/>
      <c r="DSA39" s="13"/>
      <c r="DSB39" s="13"/>
      <c r="DSC39" s="13"/>
      <c r="DSD39" s="13"/>
      <c r="DSE39" s="13"/>
      <c r="DSF39" s="13"/>
      <c r="DSG39" s="13"/>
      <c r="DSH39" s="13"/>
      <c r="DSI39" s="13"/>
      <c r="DSJ39" s="13"/>
      <c r="DSK39" s="13"/>
      <c r="DSL39" s="13"/>
      <c r="DSM39" s="13"/>
      <c r="DSN39" s="13"/>
      <c r="DSO39" s="13"/>
      <c r="DSP39" s="13"/>
      <c r="DSQ39" s="13"/>
      <c r="DSR39" s="13"/>
      <c r="DSS39" s="13"/>
      <c r="DST39" s="13"/>
      <c r="DSU39" s="13"/>
      <c r="DSV39" s="13"/>
      <c r="DSW39" s="13"/>
      <c r="DSX39" s="13"/>
      <c r="DSY39" s="13"/>
      <c r="DSZ39" s="13"/>
      <c r="DTA39" s="13"/>
      <c r="DTB39" s="13"/>
      <c r="DTC39" s="13"/>
      <c r="DTD39" s="13"/>
      <c r="DTE39" s="13"/>
      <c r="DTF39" s="13"/>
      <c r="DTG39" s="13"/>
      <c r="DTH39" s="13"/>
      <c r="DTI39" s="13"/>
      <c r="DTJ39" s="13"/>
      <c r="DTK39" s="13"/>
      <c r="DTL39" s="13"/>
      <c r="DTM39" s="13"/>
      <c r="DTN39" s="13"/>
      <c r="DTO39" s="13"/>
      <c r="DTP39" s="13"/>
      <c r="DTQ39" s="13"/>
      <c r="DTR39" s="13"/>
      <c r="DTS39" s="13"/>
      <c r="DTT39" s="13"/>
      <c r="DTU39" s="13"/>
      <c r="DTV39" s="13"/>
      <c r="DTW39" s="13"/>
      <c r="DTX39" s="13"/>
      <c r="DTY39" s="13"/>
      <c r="DTZ39" s="13"/>
      <c r="DUA39" s="13"/>
      <c r="DUB39" s="13"/>
      <c r="DUC39" s="13"/>
      <c r="DUD39" s="13"/>
      <c r="DUE39" s="13"/>
      <c r="DUF39" s="13"/>
      <c r="DUG39" s="13"/>
      <c r="DUH39" s="13"/>
      <c r="DUI39" s="13"/>
      <c r="DUJ39" s="13"/>
      <c r="DUK39" s="13"/>
      <c r="DUL39" s="13"/>
      <c r="DUM39" s="13"/>
      <c r="DUN39" s="13"/>
      <c r="DUO39" s="13"/>
      <c r="DUP39" s="13"/>
      <c r="DUQ39" s="13"/>
      <c r="DUR39" s="13"/>
      <c r="DUS39" s="13"/>
      <c r="DUT39" s="13"/>
      <c r="DUU39" s="13"/>
      <c r="DUV39" s="13"/>
      <c r="DUW39" s="13"/>
      <c r="DUX39" s="13"/>
      <c r="DUY39" s="13"/>
      <c r="DUZ39" s="13"/>
      <c r="DVA39" s="13"/>
      <c r="DVB39" s="13"/>
      <c r="DVC39" s="13"/>
      <c r="DVD39" s="13"/>
      <c r="DVE39" s="13"/>
      <c r="DVF39" s="13"/>
      <c r="DVG39" s="13"/>
      <c r="DVH39" s="13"/>
      <c r="DVI39" s="13"/>
      <c r="DVJ39" s="13"/>
      <c r="DVK39" s="13"/>
      <c r="DVL39" s="13"/>
      <c r="DVM39" s="13"/>
      <c r="DVN39" s="13"/>
      <c r="DVO39" s="13"/>
      <c r="DVP39" s="13"/>
      <c r="DVQ39" s="13"/>
      <c r="DVR39" s="13"/>
      <c r="DVS39" s="13"/>
      <c r="DVT39" s="13"/>
      <c r="DVU39" s="13"/>
      <c r="DVV39" s="13"/>
      <c r="DVW39" s="13"/>
      <c r="DVX39" s="13"/>
      <c r="DVY39" s="13"/>
      <c r="DVZ39" s="13"/>
      <c r="DWA39" s="13"/>
      <c r="DWB39" s="13"/>
      <c r="DWC39" s="13"/>
      <c r="DWD39" s="13"/>
      <c r="DWE39" s="13"/>
      <c r="DWF39" s="13"/>
      <c r="DWG39" s="13"/>
      <c r="DWH39" s="13"/>
      <c r="DWI39" s="13"/>
      <c r="DWJ39" s="13"/>
      <c r="DWK39" s="13"/>
      <c r="DWL39" s="13"/>
      <c r="DWM39" s="13"/>
      <c r="DWN39" s="13"/>
      <c r="DWO39" s="13"/>
      <c r="DWP39" s="13"/>
      <c r="DWQ39" s="13"/>
      <c r="DWR39" s="13"/>
      <c r="DWS39" s="13"/>
      <c r="DWT39" s="13"/>
      <c r="DWU39" s="13"/>
      <c r="DWV39" s="13"/>
      <c r="DWW39" s="13"/>
      <c r="DWX39" s="13"/>
      <c r="DWY39" s="13"/>
      <c r="DWZ39" s="13"/>
      <c r="DXA39" s="13"/>
      <c r="DXB39" s="13"/>
      <c r="DXC39" s="13"/>
      <c r="DXD39" s="13"/>
      <c r="DXE39" s="13"/>
      <c r="DXF39" s="13"/>
      <c r="DXG39" s="13"/>
      <c r="DXH39" s="13"/>
      <c r="DXI39" s="13"/>
      <c r="DXJ39" s="13"/>
      <c r="DXK39" s="13"/>
      <c r="DXL39" s="13"/>
      <c r="DXM39" s="13"/>
      <c r="DXN39" s="13"/>
      <c r="DXO39" s="13"/>
      <c r="DXP39" s="13"/>
      <c r="DXQ39" s="13"/>
      <c r="DXR39" s="13"/>
      <c r="DXS39" s="13"/>
      <c r="DXT39" s="13"/>
      <c r="DXU39" s="13"/>
      <c r="DXV39" s="13"/>
      <c r="DXW39" s="13"/>
      <c r="DXX39" s="13"/>
      <c r="DXY39" s="13"/>
      <c r="DXZ39" s="13"/>
      <c r="DYA39" s="13"/>
      <c r="DYB39" s="13"/>
      <c r="DYC39" s="13"/>
      <c r="DYD39" s="13"/>
      <c r="DYE39" s="13"/>
      <c r="DYF39" s="13"/>
      <c r="DYG39" s="13"/>
      <c r="DYH39" s="13"/>
      <c r="DYI39" s="13"/>
      <c r="DYJ39" s="13"/>
      <c r="DYK39" s="13"/>
      <c r="DYL39" s="13"/>
      <c r="DYM39" s="13"/>
      <c r="DYN39" s="13"/>
      <c r="DYO39" s="13"/>
      <c r="DYP39" s="13"/>
      <c r="DYQ39" s="13"/>
      <c r="DYR39" s="13"/>
      <c r="DYS39" s="13"/>
      <c r="DYT39" s="13"/>
      <c r="DYU39" s="13"/>
      <c r="DYV39" s="13"/>
      <c r="DYW39" s="13"/>
      <c r="DYX39" s="13"/>
      <c r="DYY39" s="13"/>
      <c r="DYZ39" s="13"/>
      <c r="DZA39" s="13"/>
      <c r="DZB39" s="13"/>
      <c r="DZC39" s="13"/>
      <c r="DZD39" s="13"/>
      <c r="DZE39" s="13"/>
      <c r="DZF39" s="13"/>
      <c r="DZG39" s="13"/>
      <c r="DZH39" s="13"/>
      <c r="DZI39" s="13"/>
      <c r="DZJ39" s="13"/>
      <c r="DZK39" s="13"/>
      <c r="DZL39" s="13"/>
      <c r="DZM39" s="13"/>
      <c r="DZN39" s="13"/>
      <c r="DZO39" s="13"/>
      <c r="DZP39" s="13"/>
      <c r="DZQ39" s="13"/>
      <c r="DZR39" s="13"/>
      <c r="DZS39" s="13"/>
      <c r="DZT39" s="13"/>
      <c r="DZU39" s="13"/>
      <c r="DZV39" s="13"/>
      <c r="DZW39" s="13"/>
      <c r="DZX39" s="13"/>
      <c r="DZY39" s="13"/>
      <c r="DZZ39" s="13"/>
      <c r="EAA39" s="13"/>
      <c r="EAB39" s="13"/>
      <c r="EAC39" s="13"/>
      <c r="EAD39" s="13"/>
      <c r="EAE39" s="13"/>
      <c r="EAF39" s="13"/>
      <c r="EAG39" s="13"/>
      <c r="EAH39" s="13"/>
      <c r="EAI39" s="13"/>
      <c r="EAJ39" s="13"/>
      <c r="EAK39" s="13"/>
      <c r="EAL39" s="13"/>
      <c r="EAM39" s="13"/>
      <c r="EAN39" s="13"/>
      <c r="EAO39" s="13"/>
      <c r="EAP39" s="13"/>
      <c r="EAQ39" s="13"/>
      <c r="EAR39" s="13"/>
      <c r="EAS39" s="13"/>
      <c r="EAT39" s="13"/>
      <c r="EAU39" s="13"/>
      <c r="EAV39" s="13"/>
      <c r="EAW39" s="13"/>
      <c r="EAX39" s="13"/>
      <c r="EAY39" s="13"/>
      <c r="EAZ39" s="13"/>
      <c r="EBA39" s="13"/>
      <c r="EBB39" s="13"/>
      <c r="EBC39" s="13"/>
      <c r="EBD39" s="13"/>
      <c r="EBE39" s="13"/>
      <c r="EBF39" s="13"/>
      <c r="EBG39" s="13"/>
      <c r="EBH39" s="13"/>
      <c r="EBI39" s="13"/>
      <c r="EBJ39" s="13"/>
      <c r="EBK39" s="13"/>
      <c r="EBL39" s="13"/>
      <c r="EBM39" s="13"/>
      <c r="EBN39" s="13"/>
      <c r="EBO39" s="13"/>
      <c r="EBP39" s="13"/>
      <c r="EBQ39" s="13"/>
      <c r="EBR39" s="13"/>
      <c r="EBS39" s="13"/>
      <c r="EBT39" s="13"/>
      <c r="EBU39" s="13"/>
      <c r="EBV39" s="13"/>
      <c r="EBW39" s="13"/>
      <c r="EBX39" s="13"/>
      <c r="EBY39" s="13"/>
      <c r="EBZ39" s="13"/>
      <c r="ECA39" s="13"/>
      <c r="ECB39" s="13"/>
      <c r="ECC39" s="13"/>
      <c r="ECD39" s="13"/>
      <c r="ECE39" s="13"/>
      <c r="ECF39" s="13"/>
      <c r="ECG39" s="13"/>
      <c r="ECH39" s="13"/>
      <c r="ECI39" s="13"/>
      <c r="ECJ39" s="13"/>
      <c r="ECK39" s="13"/>
      <c r="ECL39" s="13"/>
      <c r="ECM39" s="13"/>
      <c r="ECN39" s="13"/>
      <c r="ECO39" s="13"/>
      <c r="ECP39" s="13"/>
      <c r="ECQ39" s="13"/>
      <c r="ECR39" s="13"/>
      <c r="ECS39" s="13"/>
      <c r="ECT39" s="13"/>
      <c r="ECU39" s="13"/>
      <c r="ECV39" s="13"/>
      <c r="ECW39" s="13"/>
      <c r="ECX39" s="13"/>
      <c r="ECY39" s="13"/>
      <c r="ECZ39" s="13"/>
      <c r="EDA39" s="13"/>
      <c r="EDB39" s="13"/>
      <c r="EDC39" s="13"/>
      <c r="EDD39" s="13"/>
      <c r="EDE39" s="13"/>
      <c r="EDF39" s="13"/>
      <c r="EDG39" s="13"/>
      <c r="EDH39" s="13"/>
      <c r="EDI39" s="13"/>
      <c r="EDJ39" s="13"/>
      <c r="EDK39" s="13"/>
      <c r="EDL39" s="13"/>
      <c r="EDM39" s="13"/>
      <c r="EDN39" s="13"/>
      <c r="EDO39" s="13"/>
      <c r="EDP39" s="13"/>
      <c r="EDQ39" s="13"/>
      <c r="EDR39" s="13"/>
      <c r="EDS39" s="13"/>
      <c r="EDT39" s="13"/>
      <c r="EDU39" s="13"/>
      <c r="EDV39" s="13"/>
      <c r="EDW39" s="13"/>
      <c r="EDX39" s="13"/>
      <c r="EDY39" s="13"/>
      <c r="EDZ39" s="13"/>
      <c r="EEA39" s="13"/>
      <c r="EEB39" s="13"/>
      <c r="EEC39" s="13"/>
      <c r="EED39" s="13"/>
      <c r="EEE39" s="13"/>
      <c r="EEF39" s="13"/>
      <c r="EEG39" s="13"/>
      <c r="EEH39" s="13"/>
      <c r="EEI39" s="13"/>
      <c r="EEJ39" s="13"/>
      <c r="EEK39" s="13"/>
      <c r="EEL39" s="13"/>
      <c r="EEM39" s="13"/>
      <c r="EEN39" s="13"/>
      <c r="EEO39" s="13"/>
      <c r="EEP39" s="13"/>
      <c r="EEQ39" s="13"/>
      <c r="EER39" s="13"/>
      <c r="EES39" s="13"/>
      <c r="EET39" s="13"/>
      <c r="EEU39" s="13"/>
      <c r="EEV39" s="13"/>
      <c r="EEW39" s="13"/>
      <c r="EEX39" s="13"/>
      <c r="EEY39" s="13"/>
      <c r="EEZ39" s="13"/>
      <c r="EFA39" s="13"/>
      <c r="EFB39" s="13"/>
      <c r="EFC39" s="13"/>
      <c r="EFD39" s="13"/>
      <c r="EFE39" s="13"/>
      <c r="EFF39" s="13"/>
      <c r="EFG39" s="13"/>
      <c r="EFH39" s="13"/>
      <c r="EFI39" s="13"/>
      <c r="EFJ39" s="13"/>
      <c r="EFK39" s="13"/>
      <c r="EFL39" s="13"/>
      <c r="EFM39" s="13"/>
      <c r="EFN39" s="13"/>
      <c r="EFO39" s="13"/>
      <c r="EFP39" s="13"/>
      <c r="EFQ39" s="13"/>
      <c r="EFR39" s="13"/>
      <c r="EFS39" s="13"/>
      <c r="EFT39" s="13"/>
      <c r="EFU39" s="13"/>
      <c r="EFV39" s="13"/>
      <c r="EFW39" s="13"/>
      <c r="EFX39" s="13"/>
      <c r="EFY39" s="13"/>
      <c r="EFZ39" s="13"/>
      <c r="EGA39" s="13"/>
      <c r="EGB39" s="13"/>
      <c r="EGC39" s="13"/>
      <c r="EGD39" s="13"/>
      <c r="EGE39" s="13"/>
      <c r="EGF39" s="13"/>
      <c r="EGG39" s="13"/>
      <c r="EGH39" s="13"/>
      <c r="EGI39" s="13"/>
      <c r="EGJ39" s="13"/>
      <c r="EGK39" s="13"/>
      <c r="EGL39" s="13"/>
      <c r="EGM39" s="13"/>
      <c r="EGN39" s="13"/>
      <c r="EGO39" s="13"/>
      <c r="EGP39" s="13"/>
      <c r="EGQ39" s="13"/>
      <c r="EGR39" s="13"/>
      <c r="EGS39" s="13"/>
      <c r="EGT39" s="13"/>
      <c r="EGU39" s="13"/>
      <c r="EGV39" s="13"/>
      <c r="EGW39" s="13"/>
      <c r="EGX39" s="13"/>
      <c r="EGY39" s="13"/>
      <c r="EGZ39" s="13"/>
      <c r="EHA39" s="13"/>
      <c r="EHB39" s="13"/>
      <c r="EHC39" s="13"/>
      <c r="EHD39" s="13"/>
      <c r="EHE39" s="13"/>
      <c r="EHF39" s="13"/>
      <c r="EHG39" s="13"/>
      <c r="EHH39" s="13"/>
      <c r="EHI39" s="13"/>
      <c r="EHJ39" s="13"/>
      <c r="EHK39" s="13"/>
      <c r="EHL39" s="13"/>
      <c r="EHM39" s="13"/>
      <c r="EHN39" s="13"/>
      <c r="EHO39" s="13"/>
      <c r="EHP39" s="13"/>
      <c r="EHQ39" s="13"/>
      <c r="EHR39" s="13"/>
      <c r="EHS39" s="13"/>
      <c r="EHT39" s="13"/>
      <c r="EHU39" s="13"/>
      <c r="EHV39" s="13"/>
      <c r="EHW39" s="13"/>
      <c r="EHX39" s="13"/>
      <c r="EHY39" s="13"/>
      <c r="EHZ39" s="13"/>
      <c r="EIA39" s="13"/>
      <c r="EIB39" s="13"/>
      <c r="EIC39" s="13"/>
      <c r="EID39" s="13"/>
      <c r="EIE39" s="13"/>
      <c r="EIF39" s="13"/>
      <c r="EIG39" s="13"/>
      <c r="EIH39" s="13"/>
      <c r="EII39" s="13"/>
      <c r="EIJ39" s="13"/>
      <c r="EIK39" s="13"/>
      <c r="EIL39" s="13"/>
      <c r="EIM39" s="13"/>
      <c r="EIN39" s="13"/>
      <c r="EIO39" s="13"/>
      <c r="EIP39" s="13"/>
      <c r="EIQ39" s="13"/>
      <c r="EIR39" s="13"/>
      <c r="EIS39" s="13"/>
      <c r="EIT39" s="13"/>
      <c r="EIU39" s="13"/>
      <c r="EIV39" s="13"/>
      <c r="EIW39" s="13"/>
      <c r="EIX39" s="13"/>
      <c r="EIY39" s="13"/>
      <c r="EIZ39" s="13"/>
      <c r="EJA39" s="13"/>
      <c r="EJB39" s="13"/>
      <c r="EJC39" s="13"/>
      <c r="EJD39" s="13"/>
      <c r="EJE39" s="13"/>
      <c r="EJF39" s="13"/>
      <c r="EJG39" s="13"/>
      <c r="EJH39" s="13"/>
      <c r="EJI39" s="13"/>
      <c r="EJJ39" s="13"/>
      <c r="EJK39" s="13"/>
      <c r="EJL39" s="13"/>
      <c r="EJM39" s="13"/>
      <c r="EJN39" s="13"/>
      <c r="EJO39" s="13"/>
      <c r="EJP39" s="13"/>
      <c r="EJQ39" s="13"/>
      <c r="EJR39" s="13"/>
      <c r="EJS39" s="13"/>
      <c r="EJT39" s="13"/>
      <c r="EJU39" s="13"/>
      <c r="EJV39" s="13"/>
      <c r="EJW39" s="13"/>
      <c r="EJX39" s="13"/>
      <c r="EJY39" s="13"/>
      <c r="EJZ39" s="13"/>
      <c r="EKA39" s="13"/>
      <c r="EKB39" s="13"/>
      <c r="EKC39" s="13"/>
      <c r="EKD39" s="13"/>
      <c r="EKE39" s="13"/>
      <c r="EKF39" s="13"/>
      <c r="EKG39" s="13"/>
      <c r="EKH39" s="13"/>
      <c r="EKI39" s="13"/>
      <c r="EKJ39" s="13"/>
      <c r="EKK39" s="13"/>
      <c r="EKL39" s="13"/>
      <c r="EKM39" s="13"/>
      <c r="EKN39" s="13"/>
      <c r="EKO39" s="13"/>
      <c r="EKP39" s="13"/>
      <c r="EKQ39" s="13"/>
      <c r="EKR39" s="13"/>
      <c r="EKS39" s="13"/>
      <c r="EKT39" s="13"/>
      <c r="EKU39" s="13"/>
      <c r="EKV39" s="13"/>
      <c r="EKW39" s="13"/>
      <c r="EKX39" s="13"/>
      <c r="EKY39" s="13"/>
      <c r="EKZ39" s="13"/>
      <c r="ELA39" s="13"/>
      <c r="ELB39" s="13"/>
      <c r="ELC39" s="13"/>
      <c r="ELD39" s="13"/>
      <c r="ELE39" s="13"/>
      <c r="ELF39" s="13"/>
      <c r="ELG39" s="13"/>
      <c r="ELH39" s="13"/>
      <c r="ELI39" s="13"/>
      <c r="ELJ39" s="13"/>
      <c r="ELK39" s="13"/>
      <c r="ELL39" s="13"/>
      <c r="ELM39" s="13"/>
      <c r="ELN39" s="13"/>
      <c r="ELO39" s="13"/>
      <c r="ELP39" s="13"/>
      <c r="ELQ39" s="13"/>
      <c r="ELR39" s="13"/>
      <c r="ELS39" s="13"/>
      <c r="ELT39" s="13"/>
      <c r="ELU39" s="13"/>
      <c r="ELV39" s="13"/>
      <c r="ELW39" s="13"/>
      <c r="ELX39" s="13"/>
      <c r="ELY39" s="13"/>
      <c r="ELZ39" s="13"/>
      <c r="EMA39" s="13"/>
      <c r="EMB39" s="13"/>
      <c r="EMC39" s="13"/>
      <c r="EMD39" s="13"/>
      <c r="EME39" s="13"/>
      <c r="EMF39" s="13"/>
      <c r="EMG39" s="13"/>
      <c r="EMH39" s="13"/>
      <c r="EMI39" s="13"/>
      <c r="EMJ39" s="13"/>
      <c r="EMK39" s="13"/>
      <c r="EML39" s="13"/>
      <c r="EMM39" s="13"/>
      <c r="EMN39" s="13"/>
      <c r="EMO39" s="13"/>
      <c r="EMP39" s="13"/>
      <c r="EMQ39" s="13"/>
      <c r="EMR39" s="13"/>
      <c r="EMS39" s="13"/>
      <c r="EMT39" s="13"/>
      <c r="EMU39" s="13"/>
      <c r="EMV39" s="13"/>
      <c r="EMW39" s="13"/>
      <c r="EMX39" s="13"/>
      <c r="EMY39" s="13"/>
      <c r="EMZ39" s="13"/>
      <c r="ENA39" s="13"/>
      <c r="ENB39" s="13"/>
      <c r="ENC39" s="13"/>
      <c r="END39" s="13"/>
      <c r="ENE39" s="13"/>
      <c r="ENF39" s="13"/>
      <c r="ENG39" s="13"/>
      <c r="ENH39" s="13"/>
      <c r="ENI39" s="13"/>
      <c r="ENJ39" s="13"/>
      <c r="ENK39" s="13"/>
      <c r="ENL39" s="13"/>
      <c r="ENM39" s="13"/>
      <c r="ENN39" s="13"/>
      <c r="ENO39" s="13"/>
      <c r="ENP39" s="13"/>
      <c r="ENQ39" s="13"/>
      <c r="ENR39" s="13"/>
      <c r="ENS39" s="13"/>
      <c r="ENT39" s="13"/>
      <c r="ENU39" s="13"/>
      <c r="ENV39" s="13"/>
      <c r="ENW39" s="13"/>
      <c r="ENX39" s="13"/>
      <c r="ENY39" s="13"/>
      <c r="ENZ39" s="13"/>
      <c r="EOA39" s="13"/>
      <c r="EOB39" s="13"/>
      <c r="EOC39" s="13"/>
      <c r="EOD39" s="13"/>
      <c r="EOE39" s="13"/>
      <c r="EOF39" s="13"/>
      <c r="EOG39" s="13"/>
      <c r="EOH39" s="13"/>
      <c r="EOI39" s="13"/>
      <c r="EOJ39" s="13"/>
      <c r="EOK39" s="13"/>
      <c r="EOL39" s="13"/>
      <c r="EOM39" s="13"/>
      <c r="EON39" s="13"/>
      <c r="EOO39" s="13"/>
      <c r="EOP39" s="13"/>
      <c r="EOQ39" s="13"/>
      <c r="EOR39" s="13"/>
      <c r="EOS39" s="13"/>
      <c r="EOT39" s="13"/>
      <c r="EOU39" s="13"/>
      <c r="EOV39" s="13"/>
      <c r="EOW39" s="13"/>
      <c r="EOX39" s="13"/>
      <c r="EOY39" s="13"/>
      <c r="EOZ39" s="13"/>
      <c r="EPA39" s="13"/>
      <c r="EPB39" s="13"/>
      <c r="EPC39" s="13"/>
      <c r="EPD39" s="13"/>
      <c r="EPE39" s="13"/>
      <c r="EPF39" s="13"/>
      <c r="EPG39" s="13"/>
      <c r="EPH39" s="13"/>
      <c r="EPI39" s="13"/>
      <c r="EPJ39" s="13"/>
      <c r="EPK39" s="13"/>
      <c r="EPL39" s="13"/>
      <c r="EPM39" s="13"/>
      <c r="EPN39" s="13"/>
      <c r="EPO39" s="13"/>
      <c r="EPP39" s="13"/>
      <c r="EPQ39" s="13"/>
      <c r="EPR39" s="13"/>
      <c r="EPS39" s="13"/>
      <c r="EPT39" s="13"/>
      <c r="EPU39" s="13"/>
      <c r="EPV39" s="13"/>
      <c r="EPW39" s="13"/>
      <c r="EPX39" s="13"/>
      <c r="EPY39" s="13"/>
      <c r="EPZ39" s="13"/>
      <c r="EQA39" s="13"/>
      <c r="EQB39" s="13"/>
      <c r="EQC39" s="13"/>
      <c r="EQD39" s="13"/>
      <c r="EQE39" s="13"/>
      <c r="EQF39" s="13"/>
      <c r="EQG39" s="13"/>
      <c r="EQH39" s="13"/>
      <c r="EQI39" s="13"/>
      <c r="EQJ39" s="13"/>
      <c r="EQK39" s="13"/>
      <c r="EQL39" s="13"/>
      <c r="EQM39" s="13"/>
      <c r="EQN39" s="13"/>
      <c r="EQO39" s="13"/>
      <c r="EQP39" s="13"/>
      <c r="EQQ39" s="13"/>
      <c r="EQR39" s="13"/>
      <c r="EQS39" s="13"/>
      <c r="EQT39" s="13"/>
      <c r="EQU39" s="13"/>
      <c r="EQV39" s="13"/>
      <c r="EQW39" s="13"/>
      <c r="EQX39" s="13"/>
      <c r="EQY39" s="13"/>
      <c r="EQZ39" s="13"/>
      <c r="ERA39" s="13"/>
      <c r="ERB39" s="13"/>
      <c r="ERC39" s="13"/>
      <c r="ERD39" s="13"/>
      <c r="ERE39" s="13"/>
      <c r="ERF39" s="13"/>
      <c r="ERG39" s="13"/>
      <c r="ERH39" s="13"/>
      <c r="ERI39" s="13"/>
      <c r="ERJ39" s="13"/>
      <c r="ERK39" s="13"/>
      <c r="ERL39" s="13"/>
      <c r="ERM39" s="13"/>
      <c r="ERN39" s="13"/>
      <c r="ERO39" s="13"/>
      <c r="ERP39" s="13"/>
      <c r="ERQ39" s="13"/>
      <c r="ERR39" s="13"/>
      <c r="ERS39" s="13"/>
      <c r="ERT39" s="13"/>
      <c r="ERU39" s="13"/>
      <c r="ERV39" s="13"/>
      <c r="ERW39" s="13"/>
      <c r="ERX39" s="13"/>
      <c r="ERY39" s="13"/>
      <c r="ERZ39" s="13"/>
      <c r="ESA39" s="13"/>
      <c r="ESB39" s="13"/>
      <c r="ESC39" s="13"/>
      <c r="ESD39" s="13"/>
      <c r="ESE39" s="13"/>
      <c r="ESF39" s="13"/>
      <c r="ESG39" s="13"/>
      <c r="ESH39" s="13"/>
      <c r="ESI39" s="13"/>
      <c r="ESJ39" s="13"/>
      <c r="ESK39" s="13"/>
      <c r="ESL39" s="13"/>
      <c r="ESM39" s="13"/>
      <c r="ESN39" s="13"/>
      <c r="ESO39" s="13"/>
      <c r="ESP39" s="13"/>
      <c r="ESQ39" s="13"/>
      <c r="ESR39" s="13"/>
      <c r="ESS39" s="13"/>
      <c r="EST39" s="13"/>
      <c r="ESU39" s="13"/>
      <c r="ESV39" s="13"/>
      <c r="ESW39" s="13"/>
      <c r="ESX39" s="13"/>
      <c r="ESY39" s="13"/>
      <c r="ESZ39" s="13"/>
      <c r="ETA39" s="13"/>
      <c r="ETB39" s="13"/>
      <c r="ETC39" s="13"/>
      <c r="ETD39" s="13"/>
      <c r="ETE39" s="13"/>
      <c r="ETF39" s="13"/>
      <c r="ETG39" s="13"/>
      <c r="ETH39" s="13"/>
      <c r="ETI39" s="13"/>
      <c r="ETJ39" s="13"/>
      <c r="ETK39" s="13"/>
      <c r="ETL39" s="13"/>
      <c r="ETM39" s="13"/>
      <c r="ETN39" s="13"/>
      <c r="ETO39" s="13"/>
      <c r="ETP39" s="13"/>
      <c r="ETQ39" s="13"/>
      <c r="ETR39" s="13"/>
      <c r="ETS39" s="13"/>
      <c r="ETT39" s="13"/>
      <c r="ETU39" s="13"/>
      <c r="ETV39" s="13"/>
      <c r="ETW39" s="13"/>
      <c r="ETX39" s="13"/>
      <c r="ETY39" s="13"/>
      <c r="ETZ39" s="13"/>
      <c r="EUA39" s="13"/>
      <c r="EUB39" s="13"/>
      <c r="EUC39" s="13"/>
      <c r="EUD39" s="13"/>
      <c r="EUE39" s="13"/>
      <c r="EUF39" s="13"/>
      <c r="EUG39" s="13"/>
      <c r="EUH39" s="13"/>
      <c r="EUI39" s="13"/>
      <c r="EUJ39" s="13"/>
      <c r="EUK39" s="13"/>
      <c r="EUL39" s="13"/>
      <c r="EUM39" s="13"/>
      <c r="EUN39" s="13"/>
      <c r="EUO39" s="13"/>
      <c r="EUP39" s="13"/>
      <c r="EUQ39" s="13"/>
      <c r="EUR39" s="13"/>
      <c r="EUS39" s="13"/>
      <c r="EUT39" s="13"/>
      <c r="EUU39" s="13"/>
      <c r="EUV39" s="13"/>
      <c r="EUW39" s="13"/>
      <c r="EUX39" s="13"/>
      <c r="EUY39" s="13"/>
      <c r="EUZ39" s="13"/>
      <c r="EVA39" s="13"/>
      <c r="EVB39" s="13"/>
      <c r="EVC39" s="13"/>
      <c r="EVD39" s="13"/>
      <c r="EVE39" s="13"/>
      <c r="EVF39" s="13"/>
      <c r="EVG39" s="13"/>
      <c r="EVH39" s="13"/>
      <c r="EVI39" s="13"/>
      <c r="EVJ39" s="13"/>
      <c r="EVK39" s="13"/>
      <c r="EVL39" s="13"/>
      <c r="EVM39" s="13"/>
      <c r="EVN39" s="13"/>
      <c r="EVO39" s="13"/>
      <c r="EVP39" s="13"/>
      <c r="EVQ39" s="13"/>
      <c r="EVR39" s="13"/>
      <c r="EVS39" s="13"/>
      <c r="EVT39" s="13"/>
      <c r="EVU39" s="13"/>
      <c r="EVV39" s="13"/>
      <c r="EVW39" s="13"/>
      <c r="EVX39" s="13"/>
      <c r="EVY39" s="13"/>
      <c r="EVZ39" s="13"/>
      <c r="EWA39" s="13"/>
      <c r="EWB39" s="13"/>
      <c r="EWC39" s="13"/>
      <c r="EWD39" s="13"/>
      <c r="EWE39" s="13"/>
      <c r="EWF39" s="13"/>
      <c r="EWG39" s="13"/>
      <c r="EWH39" s="13"/>
      <c r="EWI39" s="13"/>
      <c r="EWJ39" s="13"/>
      <c r="EWK39" s="13"/>
      <c r="EWL39" s="13"/>
      <c r="EWM39" s="13"/>
      <c r="EWN39" s="13"/>
      <c r="EWO39" s="13"/>
      <c r="EWP39" s="13"/>
      <c r="EWQ39" s="13"/>
      <c r="EWR39" s="13"/>
      <c r="EWS39" s="13"/>
      <c r="EWT39" s="13"/>
      <c r="EWU39" s="13"/>
      <c r="EWV39" s="13"/>
      <c r="EWW39" s="13"/>
      <c r="EWX39" s="13"/>
      <c r="EWY39" s="13"/>
      <c r="EWZ39" s="13"/>
      <c r="EXA39" s="13"/>
      <c r="EXB39" s="13"/>
      <c r="EXC39" s="13"/>
      <c r="EXD39" s="13"/>
      <c r="EXE39" s="13"/>
      <c r="EXF39" s="13"/>
      <c r="EXG39" s="13"/>
      <c r="EXH39" s="13"/>
      <c r="EXI39" s="13"/>
      <c r="EXJ39" s="13"/>
      <c r="EXK39" s="13"/>
      <c r="EXL39" s="13"/>
      <c r="EXM39" s="13"/>
      <c r="EXN39" s="13"/>
      <c r="EXO39" s="13"/>
      <c r="EXP39" s="13"/>
      <c r="EXQ39" s="13"/>
      <c r="EXR39" s="13"/>
      <c r="EXS39" s="13"/>
      <c r="EXT39" s="13"/>
      <c r="EXU39" s="13"/>
      <c r="EXV39" s="13"/>
      <c r="EXW39" s="13"/>
      <c r="EXX39" s="13"/>
      <c r="EXY39" s="13"/>
      <c r="EXZ39" s="13"/>
      <c r="EYA39" s="13"/>
      <c r="EYB39" s="13"/>
      <c r="EYC39" s="13"/>
      <c r="EYD39" s="13"/>
      <c r="EYE39" s="13"/>
      <c r="EYF39" s="13"/>
      <c r="EYG39" s="13"/>
      <c r="EYH39" s="13"/>
      <c r="EYI39" s="13"/>
      <c r="EYJ39" s="13"/>
      <c r="EYK39" s="13"/>
      <c r="EYL39" s="13"/>
      <c r="EYM39" s="13"/>
      <c r="EYN39" s="13"/>
      <c r="EYO39" s="13"/>
      <c r="EYP39" s="13"/>
      <c r="EYQ39" s="13"/>
      <c r="EYR39" s="13"/>
      <c r="EYS39" s="13"/>
      <c r="EYT39" s="13"/>
      <c r="EYU39" s="13"/>
      <c r="EYV39" s="13"/>
      <c r="EYW39" s="13"/>
      <c r="EYX39" s="13"/>
      <c r="EYY39" s="13"/>
      <c r="EYZ39" s="13"/>
      <c r="EZA39" s="13"/>
      <c r="EZB39" s="13"/>
      <c r="EZC39" s="13"/>
      <c r="EZD39" s="13"/>
      <c r="EZE39" s="13"/>
      <c r="EZF39" s="13"/>
      <c r="EZG39" s="13"/>
      <c r="EZH39" s="13"/>
      <c r="EZI39" s="13"/>
      <c r="EZJ39" s="13"/>
      <c r="EZK39" s="13"/>
      <c r="EZL39" s="13"/>
      <c r="EZM39" s="13"/>
      <c r="EZN39" s="13"/>
      <c r="EZO39" s="13"/>
      <c r="EZP39" s="13"/>
      <c r="EZQ39" s="13"/>
      <c r="EZR39" s="13"/>
      <c r="EZS39" s="13"/>
      <c r="EZT39" s="13"/>
      <c r="EZU39" s="13"/>
      <c r="EZV39" s="13"/>
      <c r="EZW39" s="13"/>
      <c r="EZX39" s="13"/>
      <c r="EZY39" s="13"/>
      <c r="EZZ39" s="13"/>
      <c r="FAA39" s="13"/>
      <c r="FAB39" s="13"/>
      <c r="FAC39" s="13"/>
      <c r="FAD39" s="13"/>
      <c r="FAE39" s="13"/>
      <c r="FAF39" s="13"/>
      <c r="FAG39" s="13"/>
      <c r="FAH39" s="13"/>
      <c r="FAI39" s="13"/>
      <c r="FAJ39" s="13"/>
      <c r="FAK39" s="13"/>
      <c r="FAL39" s="13"/>
      <c r="FAM39" s="13"/>
      <c r="FAN39" s="13"/>
      <c r="FAO39" s="13"/>
      <c r="FAP39" s="13"/>
      <c r="FAQ39" s="13"/>
      <c r="FAR39" s="13"/>
      <c r="FAS39" s="13"/>
      <c r="FAT39" s="13"/>
      <c r="FAU39" s="13"/>
      <c r="FAV39" s="13"/>
      <c r="FAW39" s="13"/>
      <c r="FAX39" s="13"/>
      <c r="FAY39" s="13"/>
      <c r="FAZ39" s="13"/>
      <c r="FBA39" s="13"/>
      <c r="FBB39" s="13"/>
      <c r="FBC39" s="13"/>
      <c r="FBD39" s="13"/>
      <c r="FBE39" s="13"/>
      <c r="FBF39" s="13"/>
      <c r="FBG39" s="13"/>
      <c r="FBH39" s="13"/>
      <c r="FBI39" s="13"/>
      <c r="FBJ39" s="13"/>
      <c r="FBK39" s="13"/>
      <c r="FBL39" s="13"/>
      <c r="FBM39" s="13"/>
      <c r="FBN39" s="13"/>
      <c r="FBO39" s="13"/>
      <c r="FBP39" s="13"/>
      <c r="FBQ39" s="13"/>
      <c r="FBR39" s="13"/>
      <c r="FBS39" s="13"/>
      <c r="FBT39" s="13"/>
      <c r="FBU39" s="13"/>
      <c r="FBV39" s="13"/>
      <c r="FBW39" s="13"/>
      <c r="FBX39" s="13"/>
      <c r="FBY39" s="13"/>
      <c r="FBZ39" s="13"/>
      <c r="FCA39" s="13"/>
      <c r="FCB39" s="13"/>
      <c r="FCC39" s="13"/>
      <c r="FCD39" s="13"/>
      <c r="FCE39" s="13"/>
      <c r="FCF39" s="13"/>
      <c r="FCG39" s="13"/>
      <c r="FCH39" s="13"/>
      <c r="FCI39" s="13"/>
      <c r="FCJ39" s="13"/>
      <c r="FCK39" s="13"/>
      <c r="FCL39" s="13"/>
      <c r="FCM39" s="13"/>
      <c r="FCN39" s="13"/>
      <c r="FCO39" s="13"/>
      <c r="FCP39" s="13"/>
      <c r="FCQ39" s="13"/>
      <c r="FCR39" s="13"/>
      <c r="FCS39" s="13"/>
      <c r="FCT39" s="13"/>
      <c r="FCU39" s="13"/>
      <c r="FCV39" s="13"/>
      <c r="FCW39" s="13"/>
      <c r="FCX39" s="13"/>
      <c r="FCY39" s="13"/>
      <c r="FCZ39" s="13"/>
      <c r="FDA39" s="13"/>
      <c r="FDB39" s="13"/>
      <c r="FDC39" s="13"/>
      <c r="FDD39" s="13"/>
      <c r="FDE39" s="13"/>
      <c r="FDF39" s="13"/>
      <c r="FDG39" s="13"/>
      <c r="FDH39" s="13"/>
      <c r="FDI39" s="13"/>
      <c r="FDJ39" s="13"/>
      <c r="FDK39" s="13"/>
      <c r="FDL39" s="13"/>
      <c r="FDM39" s="13"/>
      <c r="FDN39" s="13"/>
      <c r="FDO39" s="13"/>
      <c r="FDP39" s="13"/>
      <c r="FDQ39" s="13"/>
      <c r="FDR39" s="13"/>
      <c r="FDS39" s="13"/>
      <c r="FDT39" s="13"/>
      <c r="FDU39" s="13"/>
      <c r="FDV39" s="13"/>
      <c r="FDW39" s="13"/>
      <c r="FDX39" s="13"/>
      <c r="FDY39" s="13"/>
      <c r="FDZ39" s="13"/>
      <c r="FEA39" s="13"/>
      <c r="FEB39" s="13"/>
      <c r="FEC39" s="13"/>
      <c r="FED39" s="13"/>
      <c r="FEE39" s="13"/>
      <c r="FEF39" s="13"/>
      <c r="FEG39" s="13"/>
      <c r="FEH39" s="13"/>
      <c r="FEI39" s="13"/>
      <c r="FEJ39" s="13"/>
      <c r="FEK39" s="13"/>
      <c r="FEL39" s="13"/>
      <c r="FEM39" s="13"/>
      <c r="FEN39" s="13"/>
      <c r="FEO39" s="13"/>
      <c r="FEP39" s="13"/>
      <c r="FEQ39" s="13"/>
      <c r="FER39" s="13"/>
      <c r="FES39" s="13"/>
      <c r="FET39" s="13"/>
      <c r="FEU39" s="13"/>
      <c r="FEV39" s="13"/>
      <c r="FEW39" s="13"/>
      <c r="FEX39" s="13"/>
      <c r="FEY39" s="13"/>
      <c r="FEZ39" s="13"/>
      <c r="FFA39" s="13"/>
      <c r="FFB39" s="13"/>
      <c r="FFC39" s="13"/>
      <c r="FFD39" s="13"/>
      <c r="FFE39" s="13"/>
      <c r="FFF39" s="13"/>
      <c r="FFG39" s="13"/>
      <c r="FFH39" s="13"/>
      <c r="FFI39" s="13"/>
      <c r="FFJ39" s="13"/>
      <c r="FFK39" s="13"/>
      <c r="FFL39" s="13"/>
      <c r="FFM39" s="13"/>
      <c r="FFN39" s="13"/>
      <c r="FFO39" s="13"/>
      <c r="FFP39" s="13"/>
      <c r="FFQ39" s="13"/>
      <c r="FFR39" s="13"/>
      <c r="FFS39" s="13"/>
      <c r="FFT39" s="13"/>
      <c r="FFU39" s="13"/>
      <c r="FFV39" s="13"/>
      <c r="FFW39" s="13"/>
      <c r="FFX39" s="13"/>
      <c r="FFY39" s="13"/>
      <c r="FFZ39" s="13"/>
      <c r="FGA39" s="13"/>
      <c r="FGB39" s="13"/>
      <c r="FGC39" s="13"/>
      <c r="FGD39" s="13"/>
      <c r="FGE39" s="13"/>
      <c r="FGF39" s="13"/>
      <c r="FGG39" s="13"/>
      <c r="FGH39" s="13"/>
      <c r="FGI39" s="13"/>
      <c r="FGJ39" s="13"/>
      <c r="FGK39" s="13"/>
      <c r="FGL39" s="13"/>
      <c r="FGM39" s="13"/>
      <c r="FGN39" s="13"/>
      <c r="FGO39" s="13"/>
      <c r="FGP39" s="13"/>
      <c r="FGQ39" s="13"/>
      <c r="FGR39" s="13"/>
      <c r="FGS39" s="13"/>
      <c r="FGT39" s="13"/>
      <c r="FGU39" s="13"/>
      <c r="FGV39" s="13"/>
      <c r="FGW39" s="13"/>
      <c r="FGX39" s="13"/>
      <c r="FGY39" s="13"/>
      <c r="FGZ39" s="13"/>
      <c r="FHA39" s="13"/>
      <c r="FHB39" s="13"/>
      <c r="FHC39" s="13"/>
      <c r="FHD39" s="13"/>
      <c r="FHE39" s="13"/>
      <c r="FHF39" s="13"/>
      <c r="FHG39" s="13"/>
      <c r="FHH39" s="13"/>
      <c r="FHI39" s="13"/>
      <c r="FHJ39" s="13"/>
      <c r="FHK39" s="13"/>
      <c r="FHL39" s="13"/>
      <c r="FHM39" s="13"/>
      <c r="FHN39" s="13"/>
      <c r="FHO39" s="13"/>
      <c r="FHP39" s="13"/>
      <c r="FHQ39" s="13"/>
      <c r="FHR39" s="13"/>
      <c r="FHS39" s="13"/>
      <c r="FHT39" s="13"/>
      <c r="FHU39" s="13"/>
      <c r="FHV39" s="13"/>
      <c r="FHW39" s="13"/>
      <c r="FHX39" s="13"/>
      <c r="FHY39" s="13"/>
      <c r="FHZ39" s="13"/>
      <c r="FIA39" s="13"/>
      <c r="FIB39" s="13"/>
      <c r="FIC39" s="13"/>
      <c r="FID39" s="13"/>
      <c r="FIE39" s="13"/>
      <c r="FIF39" s="13"/>
      <c r="FIG39" s="13"/>
      <c r="FIH39" s="13"/>
      <c r="FII39" s="13"/>
      <c r="FIJ39" s="13"/>
      <c r="FIK39" s="13"/>
      <c r="FIL39" s="13"/>
      <c r="FIM39" s="13"/>
      <c r="FIN39" s="13"/>
      <c r="FIO39" s="13"/>
      <c r="FIP39" s="13"/>
      <c r="FIQ39" s="13"/>
      <c r="FIR39" s="13"/>
      <c r="FIS39" s="13"/>
      <c r="FIT39" s="13"/>
      <c r="FIU39" s="13"/>
      <c r="FIV39" s="13"/>
      <c r="FIW39" s="13"/>
      <c r="FIX39" s="13"/>
      <c r="FIY39" s="13"/>
      <c r="FIZ39" s="13"/>
      <c r="FJA39" s="13"/>
      <c r="FJB39" s="13"/>
      <c r="FJC39" s="13"/>
      <c r="FJD39" s="13"/>
      <c r="FJE39" s="13"/>
      <c r="FJF39" s="13"/>
      <c r="FJG39" s="13"/>
      <c r="FJH39" s="13"/>
      <c r="FJI39" s="13"/>
      <c r="FJJ39" s="13"/>
      <c r="FJK39" s="13"/>
      <c r="FJL39" s="13"/>
      <c r="FJM39" s="13"/>
      <c r="FJN39" s="13"/>
      <c r="FJO39" s="13"/>
      <c r="FJP39" s="13"/>
      <c r="FJQ39" s="13"/>
      <c r="FJR39" s="13"/>
      <c r="FJS39" s="13"/>
      <c r="FJT39" s="13"/>
      <c r="FJU39" s="13"/>
      <c r="FJV39" s="13"/>
      <c r="FJW39" s="13"/>
      <c r="FJX39" s="13"/>
      <c r="FJY39" s="13"/>
      <c r="FJZ39" s="13"/>
      <c r="FKA39" s="13"/>
      <c r="FKB39" s="13"/>
      <c r="FKC39" s="13"/>
      <c r="FKD39" s="13"/>
      <c r="FKE39" s="13"/>
      <c r="FKF39" s="13"/>
      <c r="FKG39" s="13"/>
      <c r="FKH39" s="13"/>
      <c r="FKI39" s="13"/>
      <c r="FKJ39" s="13"/>
      <c r="FKK39" s="13"/>
      <c r="FKL39" s="13"/>
      <c r="FKM39" s="13"/>
      <c r="FKN39" s="13"/>
      <c r="FKO39" s="13"/>
      <c r="FKP39" s="13"/>
      <c r="FKQ39" s="13"/>
      <c r="FKR39" s="13"/>
      <c r="FKS39" s="13"/>
      <c r="FKT39" s="13"/>
      <c r="FKU39" s="13"/>
      <c r="FKV39" s="13"/>
      <c r="FKW39" s="13"/>
      <c r="FKX39" s="13"/>
      <c r="FKY39" s="13"/>
      <c r="FKZ39" s="13"/>
      <c r="FLA39" s="13"/>
      <c r="FLB39" s="13"/>
      <c r="FLC39" s="13"/>
      <c r="FLD39" s="13"/>
      <c r="FLE39" s="13"/>
      <c r="FLF39" s="13"/>
      <c r="FLG39" s="13"/>
      <c r="FLH39" s="13"/>
      <c r="FLI39" s="13"/>
      <c r="FLJ39" s="13"/>
      <c r="FLK39" s="13"/>
      <c r="FLL39" s="13"/>
      <c r="FLM39" s="13"/>
      <c r="FLN39" s="13"/>
      <c r="FLO39" s="13"/>
      <c r="FLP39" s="13"/>
      <c r="FLQ39" s="13"/>
      <c r="FLR39" s="13"/>
      <c r="FLS39" s="13"/>
      <c r="FLT39" s="13"/>
      <c r="FLU39" s="13"/>
      <c r="FLV39" s="13"/>
      <c r="FLW39" s="13"/>
      <c r="FLX39" s="13"/>
      <c r="FLY39" s="13"/>
      <c r="FLZ39" s="13"/>
      <c r="FMA39" s="13"/>
      <c r="FMB39" s="13"/>
      <c r="FMC39" s="13"/>
      <c r="FMD39" s="13"/>
      <c r="FME39" s="13"/>
      <c r="FMF39" s="13"/>
      <c r="FMG39" s="13"/>
      <c r="FMH39" s="13"/>
      <c r="FMI39" s="13"/>
      <c r="FMJ39" s="13"/>
      <c r="FMK39" s="13"/>
      <c r="FML39" s="13"/>
      <c r="FMM39" s="13"/>
      <c r="FMN39" s="13"/>
      <c r="FMO39" s="13"/>
      <c r="FMP39" s="13"/>
      <c r="FMQ39" s="13"/>
      <c r="FMR39" s="13"/>
      <c r="FMS39" s="13"/>
      <c r="FMT39" s="13"/>
      <c r="FMU39" s="13"/>
      <c r="FMV39" s="13"/>
      <c r="FMW39" s="13"/>
      <c r="FMX39" s="13"/>
      <c r="FMY39" s="13"/>
      <c r="FMZ39" s="13"/>
      <c r="FNA39" s="13"/>
      <c r="FNB39" s="13"/>
      <c r="FNC39" s="13"/>
      <c r="FND39" s="13"/>
      <c r="FNE39" s="13"/>
      <c r="FNF39" s="13"/>
      <c r="FNG39" s="13"/>
      <c r="FNH39" s="13"/>
      <c r="FNI39" s="13"/>
      <c r="FNJ39" s="13"/>
      <c r="FNK39" s="13"/>
      <c r="FNL39" s="13"/>
      <c r="FNM39" s="13"/>
      <c r="FNN39" s="13"/>
      <c r="FNO39" s="13"/>
      <c r="FNP39" s="13"/>
      <c r="FNQ39" s="13"/>
      <c r="FNR39" s="13"/>
      <c r="FNS39" s="13"/>
      <c r="FNT39" s="13"/>
      <c r="FNU39" s="13"/>
      <c r="FNV39" s="13"/>
      <c r="FNW39" s="13"/>
      <c r="FNX39" s="13"/>
      <c r="FNY39" s="13"/>
      <c r="FNZ39" s="13"/>
      <c r="FOA39" s="13"/>
      <c r="FOB39" s="13"/>
      <c r="FOC39" s="13"/>
      <c r="FOD39" s="13"/>
      <c r="FOE39" s="13"/>
      <c r="FOF39" s="13"/>
      <c r="FOG39" s="13"/>
      <c r="FOH39" s="13"/>
      <c r="FOI39" s="13"/>
      <c r="FOJ39" s="13"/>
      <c r="FOK39" s="13"/>
      <c r="FOL39" s="13"/>
      <c r="FOM39" s="13"/>
      <c r="FON39" s="13"/>
      <c r="FOO39" s="13"/>
      <c r="FOP39" s="13"/>
      <c r="FOQ39" s="13"/>
      <c r="FOR39" s="13"/>
      <c r="FOS39" s="13"/>
      <c r="FOT39" s="13"/>
      <c r="FOU39" s="13"/>
      <c r="FOV39" s="13"/>
      <c r="FOW39" s="13"/>
      <c r="FOX39" s="13"/>
      <c r="FOY39" s="13"/>
      <c r="FOZ39" s="13"/>
      <c r="FPA39" s="13"/>
      <c r="FPB39" s="13"/>
      <c r="FPC39" s="13"/>
      <c r="FPD39" s="13"/>
      <c r="FPE39" s="13"/>
      <c r="FPF39" s="13"/>
      <c r="FPG39" s="13"/>
      <c r="FPH39" s="13"/>
      <c r="FPI39" s="13"/>
      <c r="FPJ39" s="13"/>
      <c r="FPK39" s="13"/>
      <c r="FPL39" s="13"/>
      <c r="FPM39" s="13"/>
      <c r="FPN39" s="13"/>
      <c r="FPO39" s="13"/>
      <c r="FPP39" s="13"/>
      <c r="FPQ39" s="13"/>
      <c r="FPR39" s="13"/>
      <c r="FPS39" s="13"/>
      <c r="FPT39" s="13"/>
      <c r="FPU39" s="13"/>
      <c r="FPV39" s="13"/>
      <c r="FPW39" s="13"/>
      <c r="FPX39" s="13"/>
      <c r="FPY39" s="13"/>
      <c r="FPZ39" s="13"/>
      <c r="FQA39" s="13"/>
      <c r="FQB39" s="13"/>
      <c r="FQC39" s="13"/>
      <c r="FQD39" s="13"/>
      <c r="FQE39" s="13"/>
      <c r="FQF39" s="13"/>
      <c r="FQG39" s="13"/>
      <c r="FQH39" s="13"/>
      <c r="FQI39" s="13"/>
      <c r="FQJ39" s="13"/>
      <c r="FQK39" s="13"/>
      <c r="FQL39" s="13"/>
      <c r="FQM39" s="13"/>
      <c r="FQN39" s="13"/>
      <c r="FQO39" s="13"/>
      <c r="FQP39" s="13"/>
      <c r="FQQ39" s="13"/>
      <c r="FQR39" s="13"/>
      <c r="FQS39" s="13"/>
      <c r="FQT39" s="13"/>
      <c r="FQU39" s="13"/>
      <c r="FQV39" s="13"/>
      <c r="FQW39" s="13"/>
      <c r="FQX39" s="13"/>
      <c r="FQY39" s="13"/>
      <c r="FQZ39" s="13"/>
      <c r="FRA39" s="13"/>
      <c r="FRB39" s="13"/>
      <c r="FRC39" s="13"/>
      <c r="FRD39" s="13"/>
      <c r="FRE39" s="13"/>
      <c r="FRF39" s="13"/>
      <c r="FRG39" s="13"/>
      <c r="FRH39" s="13"/>
      <c r="FRI39" s="13"/>
      <c r="FRJ39" s="13"/>
      <c r="FRK39" s="13"/>
      <c r="FRL39" s="13"/>
      <c r="FRM39" s="13"/>
      <c r="FRN39" s="13"/>
      <c r="FRO39" s="13"/>
      <c r="FRP39" s="13"/>
      <c r="FRQ39" s="13"/>
      <c r="FRR39" s="13"/>
      <c r="FRS39" s="13"/>
      <c r="FRT39" s="13"/>
      <c r="FRU39" s="13"/>
      <c r="FRV39" s="13"/>
      <c r="FRW39" s="13"/>
      <c r="FRX39" s="13"/>
      <c r="FRY39" s="13"/>
      <c r="FRZ39" s="13"/>
      <c r="FSA39" s="13"/>
      <c r="FSB39" s="13"/>
      <c r="FSC39" s="13"/>
      <c r="FSD39" s="13"/>
      <c r="FSE39" s="13"/>
      <c r="FSF39" s="13"/>
      <c r="FSG39" s="13"/>
      <c r="FSH39" s="13"/>
      <c r="FSI39" s="13"/>
      <c r="FSJ39" s="13"/>
      <c r="FSK39" s="13"/>
      <c r="FSL39" s="13"/>
      <c r="FSM39" s="13"/>
      <c r="FSN39" s="13"/>
      <c r="FSO39" s="13"/>
      <c r="FSP39" s="13"/>
      <c r="FSQ39" s="13"/>
      <c r="FSR39" s="13"/>
      <c r="FSS39" s="13"/>
      <c r="FST39" s="13"/>
      <c r="FSU39" s="13"/>
      <c r="FSV39" s="13"/>
      <c r="FSW39" s="13"/>
      <c r="FSX39" s="13"/>
      <c r="FSY39" s="13"/>
      <c r="FSZ39" s="13"/>
      <c r="FTA39" s="13"/>
      <c r="FTB39" s="13"/>
      <c r="FTC39" s="13"/>
      <c r="FTD39" s="13"/>
      <c r="FTE39" s="13"/>
      <c r="FTF39" s="13"/>
      <c r="FTG39" s="13"/>
      <c r="FTH39" s="13"/>
      <c r="FTI39" s="13"/>
      <c r="FTJ39" s="13"/>
      <c r="FTK39" s="13"/>
      <c r="FTL39" s="13"/>
      <c r="FTM39" s="13"/>
      <c r="FTN39" s="13"/>
      <c r="FTO39" s="13"/>
      <c r="FTP39" s="13"/>
      <c r="FTQ39" s="13"/>
      <c r="FTR39" s="13"/>
      <c r="FTS39" s="13"/>
      <c r="FTT39" s="13"/>
      <c r="FTU39" s="13"/>
      <c r="FTV39" s="13"/>
      <c r="FTW39" s="13"/>
      <c r="FTX39" s="13"/>
      <c r="FTY39" s="13"/>
      <c r="FTZ39" s="13"/>
      <c r="FUA39" s="13"/>
      <c r="FUB39" s="13"/>
      <c r="FUC39" s="13"/>
      <c r="FUD39" s="13"/>
      <c r="FUE39" s="13"/>
      <c r="FUF39" s="13"/>
      <c r="FUG39" s="13"/>
      <c r="FUH39" s="13"/>
      <c r="FUI39" s="13"/>
      <c r="FUJ39" s="13"/>
      <c r="FUK39" s="13"/>
      <c r="FUL39" s="13"/>
      <c r="FUM39" s="13"/>
      <c r="FUN39" s="13"/>
      <c r="FUO39" s="13"/>
      <c r="FUP39" s="13"/>
      <c r="FUQ39" s="13"/>
      <c r="FUR39" s="13"/>
      <c r="FUS39" s="13"/>
      <c r="FUT39" s="13"/>
      <c r="FUU39" s="13"/>
      <c r="FUV39" s="13"/>
      <c r="FUW39" s="13"/>
      <c r="FUX39" s="13"/>
      <c r="FUY39" s="13"/>
      <c r="FUZ39" s="13"/>
      <c r="FVA39" s="13"/>
      <c r="FVB39" s="13"/>
      <c r="FVC39" s="13"/>
      <c r="FVD39" s="13"/>
      <c r="FVE39" s="13"/>
      <c r="FVF39" s="13"/>
      <c r="FVG39" s="13"/>
      <c r="FVH39" s="13"/>
      <c r="FVI39" s="13"/>
      <c r="FVJ39" s="13"/>
      <c r="FVK39" s="13"/>
      <c r="FVL39" s="13"/>
      <c r="FVM39" s="13"/>
      <c r="FVN39" s="13"/>
      <c r="FVO39" s="13"/>
      <c r="FVP39" s="13"/>
      <c r="FVQ39" s="13"/>
      <c r="FVR39" s="13"/>
      <c r="FVS39" s="13"/>
      <c r="FVT39" s="13"/>
      <c r="FVU39" s="13"/>
      <c r="FVV39" s="13"/>
      <c r="FVW39" s="13"/>
      <c r="FVX39" s="13"/>
      <c r="FVY39" s="13"/>
      <c r="FVZ39" s="13"/>
      <c r="FWA39" s="13"/>
      <c r="FWB39" s="13"/>
      <c r="FWC39" s="13"/>
      <c r="FWD39" s="13"/>
      <c r="FWE39" s="13"/>
      <c r="FWF39" s="13"/>
      <c r="FWG39" s="13"/>
      <c r="FWH39" s="13"/>
      <c r="FWI39" s="13"/>
      <c r="FWJ39" s="13"/>
      <c r="FWK39" s="13"/>
      <c r="FWL39" s="13"/>
      <c r="FWM39" s="13"/>
      <c r="FWN39" s="13"/>
      <c r="FWO39" s="13"/>
      <c r="FWP39" s="13"/>
      <c r="FWQ39" s="13"/>
      <c r="FWR39" s="13"/>
      <c r="FWS39" s="13"/>
      <c r="FWT39" s="13"/>
      <c r="FWU39" s="13"/>
      <c r="FWV39" s="13"/>
      <c r="FWW39" s="13"/>
      <c r="FWX39" s="13"/>
      <c r="FWY39" s="13"/>
      <c r="FWZ39" s="13"/>
      <c r="FXA39" s="13"/>
      <c r="FXB39" s="13"/>
      <c r="FXC39" s="13"/>
      <c r="FXD39" s="13"/>
      <c r="FXE39" s="13"/>
      <c r="FXF39" s="13"/>
      <c r="FXG39" s="13"/>
      <c r="FXH39" s="13"/>
      <c r="FXI39" s="13"/>
      <c r="FXJ39" s="13"/>
      <c r="FXK39" s="13"/>
      <c r="FXL39" s="13"/>
      <c r="FXM39" s="13"/>
      <c r="FXN39" s="13"/>
      <c r="FXO39" s="13"/>
      <c r="FXP39" s="13"/>
      <c r="FXQ39" s="13"/>
      <c r="FXR39" s="13"/>
      <c r="FXS39" s="13"/>
      <c r="FXT39" s="13"/>
      <c r="FXU39" s="13"/>
      <c r="FXV39" s="13"/>
      <c r="FXW39" s="13"/>
      <c r="FXX39" s="13"/>
      <c r="FXY39" s="13"/>
      <c r="FXZ39" s="13"/>
      <c r="FYA39" s="13"/>
      <c r="FYB39" s="13"/>
      <c r="FYC39" s="13"/>
      <c r="FYD39" s="13"/>
      <c r="FYE39" s="13"/>
      <c r="FYF39" s="13"/>
      <c r="FYG39" s="13"/>
      <c r="FYH39" s="13"/>
      <c r="FYI39" s="13"/>
      <c r="FYJ39" s="13"/>
      <c r="FYK39" s="13"/>
      <c r="FYL39" s="13"/>
      <c r="FYM39" s="13"/>
      <c r="FYN39" s="13"/>
      <c r="FYO39" s="13"/>
      <c r="FYP39" s="13"/>
      <c r="FYQ39" s="13"/>
      <c r="FYR39" s="13"/>
      <c r="FYS39" s="13"/>
      <c r="FYT39" s="13"/>
      <c r="FYU39" s="13"/>
      <c r="FYV39" s="13"/>
      <c r="FYW39" s="13"/>
      <c r="FYX39" s="13"/>
      <c r="FYY39" s="13"/>
      <c r="FYZ39" s="13"/>
      <c r="FZA39" s="13"/>
      <c r="FZB39" s="13"/>
      <c r="FZC39" s="13"/>
      <c r="FZD39" s="13"/>
      <c r="FZE39" s="13"/>
      <c r="FZF39" s="13"/>
      <c r="FZG39" s="13"/>
      <c r="FZH39" s="13"/>
      <c r="FZI39" s="13"/>
      <c r="FZJ39" s="13"/>
      <c r="FZK39" s="13"/>
      <c r="FZL39" s="13"/>
      <c r="FZM39" s="13"/>
      <c r="FZN39" s="13"/>
      <c r="FZO39" s="13"/>
      <c r="FZP39" s="13"/>
      <c r="FZQ39" s="13"/>
      <c r="FZR39" s="13"/>
      <c r="FZS39" s="13"/>
      <c r="FZT39" s="13"/>
      <c r="FZU39" s="13"/>
      <c r="FZV39" s="13"/>
      <c r="FZW39" s="13"/>
      <c r="FZX39" s="13"/>
      <c r="FZY39" s="13"/>
      <c r="FZZ39" s="13"/>
      <c r="GAA39" s="13"/>
      <c r="GAB39" s="13"/>
      <c r="GAC39" s="13"/>
      <c r="GAD39" s="13"/>
      <c r="GAE39" s="13"/>
      <c r="GAF39" s="13"/>
      <c r="GAG39" s="13"/>
      <c r="GAH39" s="13"/>
      <c r="GAI39" s="13"/>
      <c r="GAJ39" s="13"/>
      <c r="GAK39" s="13"/>
      <c r="GAL39" s="13"/>
      <c r="GAM39" s="13"/>
      <c r="GAN39" s="13"/>
      <c r="GAO39" s="13"/>
      <c r="GAP39" s="13"/>
      <c r="GAQ39" s="13"/>
      <c r="GAR39" s="13"/>
      <c r="GAS39" s="13"/>
      <c r="GAT39" s="13"/>
      <c r="GAU39" s="13"/>
      <c r="GAV39" s="13"/>
      <c r="GAW39" s="13"/>
      <c r="GAX39" s="13"/>
      <c r="GAY39" s="13"/>
      <c r="GAZ39" s="13"/>
      <c r="GBA39" s="13"/>
      <c r="GBB39" s="13"/>
      <c r="GBC39" s="13"/>
      <c r="GBD39" s="13"/>
      <c r="GBE39" s="13"/>
      <c r="GBF39" s="13"/>
      <c r="GBG39" s="13"/>
      <c r="GBH39" s="13"/>
      <c r="GBI39" s="13"/>
      <c r="GBJ39" s="13"/>
      <c r="GBK39" s="13"/>
      <c r="GBL39" s="13"/>
      <c r="GBM39" s="13"/>
      <c r="GBN39" s="13"/>
      <c r="GBO39" s="13"/>
      <c r="GBP39" s="13"/>
      <c r="GBQ39" s="13"/>
      <c r="GBR39" s="13"/>
      <c r="GBS39" s="13"/>
      <c r="GBT39" s="13"/>
      <c r="GBU39" s="13"/>
      <c r="GBV39" s="13"/>
      <c r="GBW39" s="13"/>
      <c r="GBX39" s="13"/>
      <c r="GBY39" s="13"/>
      <c r="GBZ39" s="13"/>
      <c r="GCA39" s="13"/>
      <c r="GCB39" s="13"/>
      <c r="GCC39" s="13"/>
      <c r="GCD39" s="13"/>
      <c r="GCE39" s="13"/>
      <c r="GCF39" s="13"/>
      <c r="GCG39" s="13"/>
      <c r="GCH39" s="13"/>
      <c r="GCI39" s="13"/>
      <c r="GCJ39" s="13"/>
      <c r="GCK39" s="13"/>
      <c r="GCL39" s="13"/>
      <c r="GCM39" s="13"/>
      <c r="GCN39" s="13"/>
      <c r="GCO39" s="13"/>
      <c r="GCP39" s="13"/>
      <c r="GCQ39" s="13"/>
      <c r="GCR39" s="13"/>
      <c r="GCS39" s="13"/>
      <c r="GCT39" s="13"/>
      <c r="GCU39" s="13"/>
      <c r="GCV39" s="13"/>
      <c r="GCW39" s="13"/>
      <c r="GCX39" s="13"/>
      <c r="GCY39" s="13"/>
      <c r="GCZ39" s="13"/>
      <c r="GDA39" s="13"/>
      <c r="GDB39" s="13"/>
      <c r="GDC39" s="13"/>
      <c r="GDD39" s="13"/>
      <c r="GDE39" s="13"/>
      <c r="GDF39" s="13"/>
      <c r="GDG39" s="13"/>
      <c r="GDH39" s="13"/>
      <c r="GDI39" s="13"/>
      <c r="GDJ39" s="13"/>
      <c r="GDK39" s="13"/>
      <c r="GDL39" s="13"/>
      <c r="GDM39" s="13"/>
      <c r="GDN39" s="13"/>
      <c r="GDO39" s="13"/>
      <c r="GDP39" s="13"/>
      <c r="GDQ39" s="13"/>
      <c r="GDR39" s="13"/>
      <c r="GDS39" s="13"/>
      <c r="GDT39" s="13"/>
      <c r="GDU39" s="13"/>
      <c r="GDV39" s="13"/>
      <c r="GDW39" s="13"/>
      <c r="GDX39" s="13"/>
      <c r="GDY39" s="13"/>
      <c r="GDZ39" s="13"/>
      <c r="GEA39" s="13"/>
      <c r="GEB39" s="13"/>
      <c r="GEC39" s="13"/>
      <c r="GED39" s="13"/>
      <c r="GEE39" s="13"/>
      <c r="GEF39" s="13"/>
      <c r="GEG39" s="13"/>
      <c r="GEH39" s="13"/>
      <c r="GEI39" s="13"/>
      <c r="GEJ39" s="13"/>
      <c r="GEK39" s="13"/>
      <c r="GEL39" s="13"/>
      <c r="GEM39" s="13"/>
      <c r="GEN39" s="13"/>
      <c r="GEO39" s="13"/>
      <c r="GEP39" s="13"/>
      <c r="GEQ39" s="13"/>
      <c r="GER39" s="13"/>
      <c r="GES39" s="13"/>
      <c r="GET39" s="13"/>
      <c r="GEU39" s="13"/>
      <c r="GEV39" s="13"/>
      <c r="GEW39" s="13"/>
      <c r="GEX39" s="13"/>
      <c r="GEY39" s="13"/>
      <c r="GEZ39" s="13"/>
      <c r="GFA39" s="13"/>
      <c r="GFB39" s="13"/>
      <c r="GFC39" s="13"/>
      <c r="GFD39" s="13"/>
      <c r="GFE39" s="13"/>
      <c r="GFF39" s="13"/>
      <c r="GFG39" s="13"/>
      <c r="GFH39" s="13"/>
      <c r="GFI39" s="13"/>
      <c r="GFJ39" s="13"/>
      <c r="GFK39" s="13"/>
      <c r="GFL39" s="13"/>
      <c r="GFM39" s="13"/>
      <c r="GFN39" s="13"/>
      <c r="GFO39" s="13"/>
      <c r="GFP39" s="13"/>
      <c r="GFQ39" s="13"/>
      <c r="GFR39" s="13"/>
      <c r="GFS39" s="13"/>
      <c r="GFT39" s="13"/>
      <c r="GFU39" s="13"/>
      <c r="GFV39" s="13"/>
      <c r="GFW39" s="13"/>
      <c r="GFX39" s="13"/>
      <c r="GFY39" s="13"/>
      <c r="GFZ39" s="13"/>
      <c r="GGA39" s="13"/>
      <c r="GGB39" s="13"/>
      <c r="GGC39" s="13"/>
      <c r="GGD39" s="13"/>
      <c r="GGE39" s="13"/>
      <c r="GGF39" s="13"/>
      <c r="GGG39" s="13"/>
      <c r="GGH39" s="13"/>
      <c r="GGI39" s="13"/>
      <c r="GGJ39" s="13"/>
      <c r="GGK39" s="13"/>
      <c r="GGL39" s="13"/>
      <c r="GGM39" s="13"/>
      <c r="GGN39" s="13"/>
      <c r="GGO39" s="13"/>
      <c r="GGP39" s="13"/>
      <c r="GGQ39" s="13"/>
      <c r="GGR39" s="13"/>
      <c r="GGS39" s="13"/>
      <c r="GGT39" s="13"/>
      <c r="GGU39" s="13"/>
      <c r="GGV39" s="13"/>
      <c r="GGW39" s="13"/>
      <c r="GGX39" s="13"/>
      <c r="GGY39" s="13"/>
      <c r="GGZ39" s="13"/>
      <c r="GHA39" s="13"/>
      <c r="GHB39" s="13"/>
      <c r="GHC39" s="13"/>
      <c r="GHD39" s="13"/>
      <c r="GHE39" s="13"/>
      <c r="GHF39" s="13"/>
      <c r="GHG39" s="13"/>
      <c r="GHH39" s="13"/>
      <c r="GHI39" s="13"/>
      <c r="GHJ39" s="13"/>
      <c r="GHK39" s="13"/>
      <c r="GHL39" s="13"/>
      <c r="GHM39" s="13"/>
      <c r="GHN39" s="13"/>
      <c r="GHO39" s="13"/>
      <c r="GHP39" s="13"/>
      <c r="GHQ39" s="13"/>
      <c r="GHR39" s="13"/>
      <c r="GHS39" s="13"/>
      <c r="GHT39" s="13"/>
      <c r="GHU39" s="13"/>
      <c r="GHV39" s="13"/>
      <c r="GHW39" s="13"/>
      <c r="GHX39" s="13"/>
      <c r="GHY39" s="13"/>
      <c r="GHZ39" s="13"/>
      <c r="GIA39" s="13"/>
      <c r="GIB39" s="13"/>
      <c r="GIC39" s="13"/>
      <c r="GID39" s="13"/>
      <c r="GIE39" s="13"/>
      <c r="GIF39" s="13"/>
      <c r="GIG39" s="13"/>
      <c r="GIH39" s="13"/>
      <c r="GII39" s="13"/>
      <c r="GIJ39" s="13"/>
      <c r="GIK39" s="13"/>
      <c r="GIL39" s="13"/>
      <c r="GIM39" s="13"/>
      <c r="GIN39" s="13"/>
      <c r="GIO39" s="13"/>
      <c r="GIP39" s="13"/>
      <c r="GIQ39" s="13"/>
      <c r="GIR39" s="13"/>
      <c r="GIS39" s="13"/>
      <c r="GIT39" s="13"/>
      <c r="GIU39" s="13"/>
      <c r="GIV39" s="13"/>
      <c r="GIW39" s="13"/>
      <c r="GIX39" s="13"/>
      <c r="GIY39" s="13"/>
      <c r="GIZ39" s="13"/>
      <c r="GJA39" s="13"/>
      <c r="GJB39" s="13"/>
      <c r="GJC39" s="13"/>
      <c r="GJD39" s="13"/>
      <c r="GJE39" s="13"/>
      <c r="GJF39" s="13"/>
      <c r="GJG39" s="13"/>
      <c r="GJH39" s="13"/>
      <c r="GJI39" s="13"/>
      <c r="GJJ39" s="13"/>
      <c r="GJK39" s="13"/>
      <c r="GJL39" s="13"/>
      <c r="GJM39" s="13"/>
      <c r="GJN39" s="13"/>
      <c r="GJO39" s="13"/>
      <c r="GJP39" s="13"/>
      <c r="GJQ39" s="13"/>
      <c r="GJR39" s="13"/>
      <c r="GJS39" s="13"/>
      <c r="GJT39" s="13"/>
      <c r="GJU39" s="13"/>
      <c r="GJV39" s="13"/>
      <c r="GJW39" s="13"/>
      <c r="GJX39" s="13"/>
      <c r="GJY39" s="13"/>
      <c r="GJZ39" s="13"/>
      <c r="GKA39" s="13"/>
      <c r="GKB39" s="13"/>
      <c r="GKC39" s="13"/>
      <c r="GKD39" s="13"/>
      <c r="GKE39" s="13"/>
      <c r="GKF39" s="13"/>
      <c r="GKG39" s="13"/>
      <c r="GKH39" s="13"/>
      <c r="GKI39" s="13"/>
      <c r="GKJ39" s="13"/>
      <c r="GKK39" s="13"/>
      <c r="GKL39" s="13"/>
      <c r="GKM39" s="13"/>
      <c r="GKN39" s="13"/>
      <c r="GKO39" s="13"/>
      <c r="GKP39" s="13"/>
      <c r="GKQ39" s="13"/>
      <c r="GKR39" s="13"/>
      <c r="GKS39" s="13"/>
      <c r="GKT39" s="13"/>
      <c r="GKU39" s="13"/>
      <c r="GKV39" s="13"/>
      <c r="GKW39" s="13"/>
      <c r="GKX39" s="13"/>
      <c r="GKY39" s="13"/>
      <c r="GKZ39" s="13"/>
      <c r="GLA39" s="13"/>
      <c r="GLB39" s="13"/>
      <c r="GLC39" s="13"/>
      <c r="GLD39" s="13"/>
      <c r="GLE39" s="13"/>
      <c r="GLF39" s="13"/>
      <c r="GLG39" s="13"/>
      <c r="GLH39" s="13"/>
      <c r="GLI39" s="13"/>
      <c r="GLJ39" s="13"/>
      <c r="GLK39" s="13"/>
      <c r="GLL39" s="13"/>
      <c r="GLM39" s="13"/>
      <c r="GLN39" s="13"/>
      <c r="GLO39" s="13"/>
      <c r="GLP39" s="13"/>
      <c r="GLQ39" s="13"/>
      <c r="GLR39" s="13"/>
      <c r="GLS39" s="13"/>
      <c r="GLT39" s="13"/>
      <c r="GLU39" s="13"/>
      <c r="GLV39" s="13"/>
      <c r="GLW39" s="13"/>
      <c r="GLX39" s="13"/>
      <c r="GLY39" s="13"/>
      <c r="GLZ39" s="13"/>
      <c r="GMA39" s="13"/>
      <c r="GMB39" s="13"/>
      <c r="GMC39" s="13"/>
      <c r="GMD39" s="13"/>
      <c r="GME39" s="13"/>
      <c r="GMF39" s="13"/>
      <c r="GMG39" s="13"/>
      <c r="GMH39" s="13"/>
      <c r="GMI39" s="13"/>
      <c r="GMJ39" s="13"/>
      <c r="GMK39" s="13"/>
      <c r="GML39" s="13"/>
      <c r="GMM39" s="13"/>
      <c r="GMN39" s="13"/>
      <c r="GMO39" s="13"/>
      <c r="GMP39" s="13"/>
      <c r="GMQ39" s="13"/>
      <c r="GMR39" s="13"/>
      <c r="GMS39" s="13"/>
      <c r="GMT39" s="13"/>
      <c r="GMU39" s="13"/>
      <c r="GMV39" s="13"/>
      <c r="GMW39" s="13"/>
      <c r="GMX39" s="13"/>
      <c r="GMY39" s="13"/>
      <c r="GMZ39" s="13"/>
      <c r="GNA39" s="13"/>
      <c r="GNB39" s="13"/>
      <c r="GNC39" s="13"/>
      <c r="GND39" s="13"/>
      <c r="GNE39" s="13"/>
      <c r="GNF39" s="13"/>
      <c r="GNG39" s="13"/>
      <c r="GNH39" s="13"/>
      <c r="GNI39" s="13"/>
      <c r="GNJ39" s="13"/>
      <c r="GNK39" s="13"/>
      <c r="GNL39" s="13"/>
      <c r="GNM39" s="13"/>
      <c r="GNN39" s="13"/>
      <c r="GNO39" s="13"/>
      <c r="GNP39" s="13"/>
      <c r="GNQ39" s="13"/>
      <c r="GNR39" s="13"/>
      <c r="GNS39" s="13"/>
      <c r="GNT39" s="13"/>
      <c r="GNU39" s="13"/>
      <c r="GNV39" s="13"/>
      <c r="GNW39" s="13"/>
      <c r="GNX39" s="13"/>
      <c r="GNY39" s="13"/>
      <c r="GNZ39" s="13"/>
      <c r="GOA39" s="13"/>
      <c r="GOB39" s="13"/>
      <c r="GOC39" s="13"/>
      <c r="GOD39" s="13"/>
      <c r="GOE39" s="13"/>
      <c r="GOF39" s="13"/>
      <c r="GOG39" s="13"/>
      <c r="GOH39" s="13"/>
      <c r="GOI39" s="13"/>
      <c r="GOJ39" s="13"/>
      <c r="GOK39" s="13"/>
      <c r="GOL39" s="13"/>
      <c r="GOM39" s="13"/>
      <c r="GON39" s="13"/>
      <c r="GOO39" s="13"/>
      <c r="GOP39" s="13"/>
      <c r="GOQ39" s="13"/>
      <c r="GOR39" s="13"/>
      <c r="GOS39" s="13"/>
      <c r="GOT39" s="13"/>
      <c r="GOU39" s="13"/>
      <c r="GOV39" s="13"/>
      <c r="GOW39" s="13"/>
      <c r="GOX39" s="13"/>
      <c r="GOY39" s="13"/>
      <c r="GOZ39" s="13"/>
      <c r="GPA39" s="13"/>
      <c r="GPB39" s="13"/>
      <c r="GPC39" s="13"/>
      <c r="GPD39" s="13"/>
      <c r="GPE39" s="13"/>
      <c r="GPF39" s="13"/>
      <c r="GPG39" s="13"/>
      <c r="GPH39" s="13"/>
      <c r="GPI39" s="13"/>
      <c r="GPJ39" s="13"/>
      <c r="GPK39" s="13"/>
      <c r="GPL39" s="13"/>
      <c r="GPM39" s="13"/>
      <c r="GPN39" s="13"/>
      <c r="GPO39" s="13"/>
      <c r="GPP39" s="13"/>
      <c r="GPQ39" s="13"/>
      <c r="GPR39" s="13"/>
      <c r="GPS39" s="13"/>
      <c r="GPT39" s="13"/>
      <c r="GPU39" s="13"/>
      <c r="GPV39" s="13"/>
      <c r="GPW39" s="13"/>
      <c r="GPX39" s="13"/>
      <c r="GPY39" s="13"/>
      <c r="GPZ39" s="13"/>
      <c r="GQA39" s="13"/>
      <c r="GQB39" s="13"/>
      <c r="GQC39" s="13"/>
      <c r="GQD39" s="13"/>
      <c r="GQE39" s="13"/>
      <c r="GQF39" s="13"/>
      <c r="GQG39" s="13"/>
      <c r="GQH39" s="13"/>
      <c r="GQI39" s="13"/>
      <c r="GQJ39" s="13"/>
      <c r="GQK39" s="13"/>
      <c r="GQL39" s="13"/>
      <c r="GQM39" s="13"/>
      <c r="GQN39" s="13"/>
      <c r="GQO39" s="13"/>
      <c r="GQP39" s="13"/>
      <c r="GQQ39" s="13"/>
      <c r="GQR39" s="13"/>
      <c r="GQS39" s="13"/>
      <c r="GQT39" s="13"/>
      <c r="GQU39" s="13"/>
      <c r="GQV39" s="13"/>
      <c r="GQW39" s="13"/>
      <c r="GQX39" s="13"/>
      <c r="GQY39" s="13"/>
      <c r="GQZ39" s="13"/>
      <c r="GRA39" s="13"/>
      <c r="GRB39" s="13"/>
      <c r="GRC39" s="13"/>
      <c r="GRD39" s="13"/>
      <c r="GRE39" s="13"/>
      <c r="GRF39" s="13"/>
      <c r="GRG39" s="13"/>
      <c r="GRH39" s="13"/>
      <c r="GRI39" s="13"/>
      <c r="GRJ39" s="13"/>
      <c r="GRK39" s="13"/>
      <c r="GRL39" s="13"/>
      <c r="GRM39" s="13"/>
      <c r="GRN39" s="13"/>
      <c r="GRO39" s="13"/>
      <c r="GRP39" s="13"/>
      <c r="GRQ39" s="13"/>
      <c r="GRR39" s="13"/>
      <c r="GRS39" s="13"/>
      <c r="GRT39" s="13"/>
      <c r="GRU39" s="13"/>
      <c r="GRV39" s="13"/>
      <c r="GRW39" s="13"/>
      <c r="GRX39" s="13"/>
      <c r="GRY39" s="13"/>
      <c r="GRZ39" s="13"/>
      <c r="GSA39" s="13"/>
      <c r="GSB39" s="13"/>
      <c r="GSC39" s="13"/>
      <c r="GSD39" s="13"/>
      <c r="GSE39" s="13"/>
      <c r="GSF39" s="13"/>
      <c r="GSG39" s="13"/>
      <c r="GSH39" s="13"/>
      <c r="GSI39" s="13"/>
      <c r="GSJ39" s="13"/>
      <c r="GSK39" s="13"/>
      <c r="GSL39" s="13"/>
      <c r="GSM39" s="13"/>
      <c r="GSN39" s="13"/>
      <c r="GSO39" s="13"/>
      <c r="GSP39" s="13"/>
      <c r="GSQ39" s="13"/>
      <c r="GSR39" s="13"/>
      <c r="GSS39" s="13"/>
      <c r="GST39" s="13"/>
      <c r="GSU39" s="13"/>
      <c r="GSV39" s="13"/>
      <c r="GSW39" s="13"/>
      <c r="GSX39" s="13"/>
      <c r="GSY39" s="13"/>
      <c r="GSZ39" s="13"/>
      <c r="GTA39" s="13"/>
      <c r="GTB39" s="13"/>
      <c r="GTC39" s="13"/>
      <c r="GTD39" s="13"/>
      <c r="GTE39" s="13"/>
      <c r="GTF39" s="13"/>
      <c r="GTG39" s="13"/>
      <c r="GTH39" s="13"/>
      <c r="GTI39" s="13"/>
      <c r="GTJ39" s="13"/>
      <c r="GTK39" s="13"/>
      <c r="GTL39" s="13"/>
      <c r="GTM39" s="13"/>
      <c r="GTN39" s="13"/>
      <c r="GTO39" s="13"/>
      <c r="GTP39" s="13"/>
      <c r="GTQ39" s="13"/>
      <c r="GTR39" s="13"/>
      <c r="GTS39" s="13"/>
      <c r="GTT39" s="13"/>
      <c r="GTU39" s="13"/>
      <c r="GTV39" s="13"/>
      <c r="GTW39" s="13"/>
      <c r="GTX39" s="13"/>
      <c r="GTY39" s="13"/>
      <c r="GTZ39" s="13"/>
      <c r="GUA39" s="13"/>
      <c r="GUB39" s="13"/>
      <c r="GUC39" s="13"/>
      <c r="GUD39" s="13"/>
      <c r="GUE39" s="13"/>
      <c r="GUF39" s="13"/>
      <c r="GUG39" s="13"/>
      <c r="GUH39" s="13"/>
      <c r="GUI39" s="13"/>
      <c r="GUJ39" s="13"/>
      <c r="GUK39" s="13"/>
      <c r="GUL39" s="13"/>
      <c r="GUM39" s="13"/>
      <c r="GUN39" s="13"/>
      <c r="GUO39" s="13"/>
      <c r="GUP39" s="13"/>
      <c r="GUQ39" s="13"/>
      <c r="GUR39" s="13"/>
      <c r="GUS39" s="13"/>
      <c r="GUT39" s="13"/>
      <c r="GUU39" s="13"/>
      <c r="GUV39" s="13"/>
      <c r="GUW39" s="13"/>
      <c r="GUX39" s="13"/>
      <c r="GUY39" s="13"/>
      <c r="GUZ39" s="13"/>
      <c r="GVA39" s="13"/>
      <c r="GVB39" s="13"/>
      <c r="GVC39" s="13"/>
      <c r="GVD39" s="13"/>
      <c r="GVE39" s="13"/>
      <c r="GVF39" s="13"/>
      <c r="GVG39" s="13"/>
      <c r="GVH39" s="13"/>
      <c r="GVI39" s="13"/>
      <c r="GVJ39" s="13"/>
      <c r="GVK39" s="13"/>
      <c r="GVL39" s="13"/>
      <c r="GVM39" s="13"/>
      <c r="GVN39" s="13"/>
      <c r="GVO39" s="13"/>
      <c r="GVP39" s="13"/>
      <c r="GVQ39" s="13"/>
      <c r="GVR39" s="13"/>
      <c r="GVS39" s="13"/>
      <c r="GVT39" s="13"/>
      <c r="GVU39" s="13"/>
      <c r="GVV39" s="13"/>
      <c r="GVW39" s="13"/>
      <c r="GVX39" s="13"/>
      <c r="GVY39" s="13"/>
      <c r="GVZ39" s="13"/>
      <c r="GWA39" s="13"/>
      <c r="GWB39" s="13"/>
      <c r="GWC39" s="13"/>
      <c r="GWD39" s="13"/>
      <c r="GWE39" s="13"/>
      <c r="GWF39" s="13"/>
      <c r="GWG39" s="13"/>
      <c r="GWH39" s="13"/>
      <c r="GWI39" s="13"/>
      <c r="GWJ39" s="13"/>
      <c r="GWK39" s="13"/>
      <c r="GWL39" s="13"/>
      <c r="GWM39" s="13"/>
      <c r="GWN39" s="13"/>
      <c r="GWO39" s="13"/>
      <c r="GWP39" s="13"/>
      <c r="GWQ39" s="13"/>
      <c r="GWR39" s="13"/>
      <c r="GWS39" s="13"/>
      <c r="GWT39" s="13"/>
      <c r="GWU39" s="13"/>
      <c r="GWV39" s="13"/>
      <c r="GWW39" s="13"/>
      <c r="GWX39" s="13"/>
      <c r="GWY39" s="13"/>
      <c r="GWZ39" s="13"/>
      <c r="GXA39" s="13"/>
      <c r="GXB39" s="13"/>
      <c r="GXC39" s="13"/>
      <c r="GXD39" s="13"/>
      <c r="GXE39" s="13"/>
      <c r="GXF39" s="13"/>
      <c r="GXG39" s="13"/>
      <c r="GXH39" s="13"/>
      <c r="GXI39" s="13"/>
      <c r="GXJ39" s="13"/>
      <c r="GXK39" s="13"/>
      <c r="GXL39" s="13"/>
      <c r="GXM39" s="13"/>
      <c r="GXN39" s="13"/>
      <c r="GXO39" s="13"/>
      <c r="GXP39" s="13"/>
      <c r="GXQ39" s="13"/>
      <c r="GXR39" s="13"/>
      <c r="GXS39" s="13"/>
      <c r="GXT39" s="13"/>
      <c r="GXU39" s="13"/>
      <c r="GXV39" s="13"/>
      <c r="GXW39" s="13"/>
      <c r="GXX39" s="13"/>
      <c r="GXY39" s="13"/>
      <c r="GXZ39" s="13"/>
      <c r="GYA39" s="13"/>
      <c r="GYB39" s="13"/>
      <c r="GYC39" s="13"/>
      <c r="GYD39" s="13"/>
      <c r="GYE39" s="13"/>
      <c r="GYF39" s="13"/>
      <c r="GYG39" s="13"/>
      <c r="GYH39" s="13"/>
      <c r="GYI39" s="13"/>
      <c r="GYJ39" s="13"/>
      <c r="GYK39" s="13"/>
      <c r="GYL39" s="13"/>
      <c r="GYM39" s="13"/>
      <c r="GYN39" s="13"/>
      <c r="GYO39" s="13"/>
      <c r="GYP39" s="13"/>
      <c r="GYQ39" s="13"/>
      <c r="GYR39" s="13"/>
      <c r="GYS39" s="13"/>
      <c r="GYT39" s="13"/>
      <c r="GYU39" s="13"/>
      <c r="GYV39" s="13"/>
      <c r="GYW39" s="13"/>
      <c r="GYX39" s="13"/>
      <c r="GYY39" s="13"/>
      <c r="GYZ39" s="13"/>
      <c r="GZA39" s="13"/>
      <c r="GZB39" s="13"/>
      <c r="GZC39" s="13"/>
      <c r="GZD39" s="13"/>
      <c r="GZE39" s="13"/>
      <c r="GZF39" s="13"/>
      <c r="GZG39" s="13"/>
      <c r="GZH39" s="13"/>
      <c r="GZI39" s="13"/>
      <c r="GZJ39" s="13"/>
      <c r="GZK39" s="13"/>
      <c r="GZL39" s="13"/>
      <c r="GZM39" s="13"/>
      <c r="GZN39" s="13"/>
      <c r="GZO39" s="13"/>
      <c r="GZP39" s="13"/>
      <c r="GZQ39" s="13"/>
      <c r="GZR39" s="13"/>
      <c r="GZS39" s="13"/>
      <c r="GZT39" s="13"/>
      <c r="GZU39" s="13"/>
      <c r="GZV39" s="13"/>
      <c r="GZW39" s="13"/>
      <c r="GZX39" s="13"/>
      <c r="GZY39" s="13"/>
      <c r="GZZ39" s="13"/>
      <c r="HAA39" s="13"/>
      <c r="HAB39" s="13"/>
      <c r="HAC39" s="13"/>
      <c r="HAD39" s="13"/>
      <c r="HAE39" s="13"/>
      <c r="HAF39" s="13"/>
      <c r="HAG39" s="13"/>
      <c r="HAH39" s="13"/>
      <c r="HAI39" s="13"/>
      <c r="HAJ39" s="13"/>
      <c r="HAK39" s="13"/>
      <c r="HAL39" s="13"/>
      <c r="HAM39" s="13"/>
      <c r="HAN39" s="13"/>
      <c r="HAO39" s="13"/>
      <c r="HAP39" s="13"/>
      <c r="HAQ39" s="13"/>
      <c r="HAR39" s="13"/>
      <c r="HAS39" s="13"/>
      <c r="HAT39" s="13"/>
      <c r="HAU39" s="13"/>
      <c r="HAV39" s="13"/>
      <c r="HAW39" s="13"/>
      <c r="HAX39" s="13"/>
      <c r="HAY39" s="13"/>
      <c r="HAZ39" s="13"/>
      <c r="HBA39" s="13"/>
      <c r="HBB39" s="13"/>
      <c r="HBC39" s="13"/>
      <c r="HBD39" s="13"/>
      <c r="HBE39" s="13"/>
      <c r="HBF39" s="13"/>
      <c r="HBG39" s="13"/>
      <c r="HBH39" s="13"/>
      <c r="HBI39" s="13"/>
      <c r="HBJ39" s="13"/>
      <c r="HBK39" s="13"/>
      <c r="HBL39" s="13"/>
      <c r="HBM39" s="13"/>
      <c r="HBN39" s="13"/>
      <c r="HBO39" s="13"/>
      <c r="HBP39" s="13"/>
      <c r="HBQ39" s="13"/>
      <c r="HBR39" s="13"/>
      <c r="HBS39" s="13"/>
      <c r="HBT39" s="13"/>
      <c r="HBU39" s="13"/>
      <c r="HBV39" s="13"/>
      <c r="HBW39" s="13"/>
      <c r="HBX39" s="13"/>
      <c r="HBY39" s="13"/>
      <c r="HBZ39" s="13"/>
      <c r="HCA39" s="13"/>
      <c r="HCB39" s="13"/>
      <c r="HCC39" s="13"/>
      <c r="HCD39" s="13"/>
      <c r="HCE39" s="13"/>
      <c r="HCF39" s="13"/>
      <c r="HCG39" s="13"/>
      <c r="HCH39" s="13"/>
      <c r="HCI39" s="13"/>
      <c r="HCJ39" s="13"/>
      <c r="HCK39" s="13"/>
      <c r="HCL39" s="13"/>
      <c r="HCM39" s="13"/>
      <c r="HCN39" s="13"/>
      <c r="HCO39" s="13"/>
      <c r="HCP39" s="13"/>
      <c r="HCQ39" s="13"/>
      <c r="HCR39" s="13"/>
      <c r="HCS39" s="13"/>
      <c r="HCT39" s="13"/>
      <c r="HCU39" s="13"/>
      <c r="HCV39" s="13"/>
      <c r="HCW39" s="13"/>
      <c r="HCX39" s="13"/>
      <c r="HCY39" s="13"/>
      <c r="HCZ39" s="13"/>
      <c r="HDA39" s="13"/>
      <c r="HDB39" s="13"/>
      <c r="HDC39" s="13"/>
      <c r="HDD39" s="13"/>
      <c r="HDE39" s="13"/>
      <c r="HDF39" s="13"/>
      <c r="HDG39" s="13"/>
      <c r="HDH39" s="13"/>
      <c r="HDI39" s="13"/>
      <c r="HDJ39" s="13"/>
      <c r="HDK39" s="13"/>
      <c r="HDL39" s="13"/>
      <c r="HDM39" s="13"/>
      <c r="HDN39" s="13"/>
      <c r="HDO39" s="13"/>
      <c r="HDP39" s="13"/>
      <c r="HDQ39" s="13"/>
      <c r="HDR39" s="13"/>
      <c r="HDS39" s="13"/>
      <c r="HDT39" s="13"/>
      <c r="HDU39" s="13"/>
      <c r="HDV39" s="13"/>
      <c r="HDW39" s="13"/>
      <c r="HDX39" s="13"/>
      <c r="HDY39" s="13"/>
      <c r="HDZ39" s="13"/>
      <c r="HEA39" s="13"/>
      <c r="HEB39" s="13"/>
      <c r="HEC39" s="13"/>
      <c r="HED39" s="13"/>
      <c r="HEE39" s="13"/>
      <c r="HEF39" s="13"/>
      <c r="HEG39" s="13"/>
      <c r="HEH39" s="13"/>
      <c r="HEI39" s="13"/>
      <c r="HEJ39" s="13"/>
      <c r="HEK39" s="13"/>
      <c r="HEL39" s="13"/>
      <c r="HEM39" s="13"/>
      <c r="HEN39" s="13"/>
      <c r="HEO39" s="13"/>
      <c r="HEP39" s="13"/>
      <c r="HEQ39" s="13"/>
      <c r="HER39" s="13"/>
      <c r="HES39" s="13"/>
      <c r="HET39" s="13"/>
      <c r="HEU39" s="13"/>
      <c r="HEV39" s="13"/>
      <c r="HEW39" s="13"/>
      <c r="HEX39" s="13"/>
      <c r="HEY39" s="13"/>
      <c r="HEZ39" s="13"/>
      <c r="HFA39" s="13"/>
      <c r="HFB39" s="13"/>
      <c r="HFC39" s="13"/>
      <c r="HFD39" s="13"/>
      <c r="HFE39" s="13"/>
      <c r="HFF39" s="13"/>
      <c r="HFG39" s="13"/>
      <c r="HFH39" s="13"/>
      <c r="HFI39" s="13"/>
      <c r="HFJ39" s="13"/>
      <c r="HFK39" s="13"/>
      <c r="HFL39" s="13"/>
      <c r="HFM39" s="13"/>
      <c r="HFN39" s="13"/>
      <c r="HFO39" s="13"/>
      <c r="HFP39" s="13"/>
      <c r="HFQ39" s="13"/>
      <c r="HFR39" s="13"/>
      <c r="HFS39" s="13"/>
      <c r="HFT39" s="13"/>
      <c r="HFU39" s="13"/>
      <c r="HFV39" s="13"/>
      <c r="HFW39" s="13"/>
      <c r="HFX39" s="13"/>
      <c r="HFY39" s="13"/>
      <c r="HFZ39" s="13"/>
      <c r="HGA39" s="13"/>
      <c r="HGB39" s="13"/>
      <c r="HGC39" s="13"/>
      <c r="HGD39" s="13"/>
      <c r="HGE39" s="13"/>
      <c r="HGF39" s="13"/>
      <c r="HGG39" s="13"/>
      <c r="HGH39" s="13"/>
      <c r="HGI39" s="13"/>
      <c r="HGJ39" s="13"/>
      <c r="HGK39" s="13"/>
      <c r="HGL39" s="13"/>
      <c r="HGM39" s="13"/>
      <c r="HGN39" s="13"/>
      <c r="HGO39" s="13"/>
      <c r="HGP39" s="13"/>
      <c r="HGQ39" s="13"/>
      <c r="HGR39" s="13"/>
      <c r="HGS39" s="13"/>
      <c r="HGT39" s="13"/>
      <c r="HGU39" s="13"/>
      <c r="HGV39" s="13"/>
      <c r="HGW39" s="13"/>
      <c r="HGX39" s="13"/>
      <c r="HGY39" s="13"/>
      <c r="HGZ39" s="13"/>
      <c r="HHA39" s="13"/>
      <c r="HHB39" s="13"/>
      <c r="HHC39" s="13"/>
      <c r="HHD39" s="13"/>
      <c r="HHE39" s="13"/>
      <c r="HHF39" s="13"/>
      <c r="HHG39" s="13"/>
      <c r="HHH39" s="13"/>
      <c r="HHI39" s="13"/>
      <c r="HHJ39" s="13"/>
      <c r="HHK39" s="13"/>
      <c r="HHL39" s="13"/>
      <c r="HHM39" s="13"/>
      <c r="HHN39" s="13"/>
      <c r="HHO39" s="13"/>
      <c r="HHP39" s="13"/>
      <c r="HHQ39" s="13"/>
      <c r="HHR39" s="13"/>
      <c r="HHS39" s="13"/>
      <c r="HHT39" s="13"/>
      <c r="HHU39" s="13"/>
      <c r="HHV39" s="13"/>
      <c r="HHW39" s="13"/>
      <c r="HHX39" s="13"/>
      <c r="HHY39" s="13"/>
      <c r="HHZ39" s="13"/>
      <c r="HIA39" s="13"/>
      <c r="HIB39" s="13"/>
      <c r="HIC39" s="13"/>
      <c r="HID39" s="13"/>
      <c r="HIE39" s="13"/>
      <c r="HIF39" s="13"/>
      <c r="HIG39" s="13"/>
      <c r="HIH39" s="13"/>
      <c r="HII39" s="13"/>
      <c r="HIJ39" s="13"/>
      <c r="HIK39" s="13"/>
      <c r="HIL39" s="13"/>
      <c r="HIM39" s="13"/>
      <c r="HIN39" s="13"/>
      <c r="HIO39" s="13"/>
      <c r="HIP39" s="13"/>
      <c r="HIQ39" s="13"/>
      <c r="HIR39" s="13"/>
      <c r="HIS39" s="13"/>
      <c r="HIT39" s="13"/>
      <c r="HIU39" s="13"/>
      <c r="HIV39" s="13"/>
      <c r="HIW39" s="13"/>
      <c r="HIX39" s="13"/>
      <c r="HIY39" s="13"/>
      <c r="HIZ39" s="13"/>
      <c r="HJA39" s="13"/>
      <c r="HJB39" s="13"/>
      <c r="HJC39" s="13"/>
      <c r="HJD39" s="13"/>
      <c r="HJE39" s="13"/>
      <c r="HJF39" s="13"/>
      <c r="HJG39" s="13"/>
      <c r="HJH39" s="13"/>
      <c r="HJI39" s="13"/>
      <c r="HJJ39" s="13"/>
      <c r="HJK39" s="13"/>
      <c r="HJL39" s="13"/>
      <c r="HJM39" s="13"/>
      <c r="HJN39" s="13"/>
      <c r="HJO39" s="13"/>
      <c r="HJP39" s="13"/>
      <c r="HJQ39" s="13"/>
      <c r="HJR39" s="13"/>
      <c r="HJS39" s="13"/>
      <c r="HJT39" s="13"/>
      <c r="HJU39" s="13"/>
      <c r="HJV39" s="13"/>
      <c r="HJW39" s="13"/>
      <c r="HJX39" s="13"/>
      <c r="HJY39" s="13"/>
      <c r="HJZ39" s="13"/>
      <c r="HKA39" s="13"/>
      <c r="HKB39" s="13"/>
      <c r="HKC39" s="13"/>
      <c r="HKD39" s="13"/>
      <c r="HKE39" s="13"/>
      <c r="HKF39" s="13"/>
      <c r="HKG39" s="13"/>
      <c r="HKH39" s="13"/>
      <c r="HKI39" s="13"/>
      <c r="HKJ39" s="13"/>
      <c r="HKK39" s="13"/>
      <c r="HKL39" s="13"/>
      <c r="HKM39" s="13"/>
      <c r="HKN39" s="13"/>
      <c r="HKO39" s="13"/>
      <c r="HKP39" s="13"/>
      <c r="HKQ39" s="13"/>
      <c r="HKR39" s="13"/>
      <c r="HKS39" s="13"/>
      <c r="HKT39" s="13"/>
      <c r="HKU39" s="13"/>
      <c r="HKV39" s="13"/>
      <c r="HKW39" s="13"/>
      <c r="HKX39" s="13"/>
      <c r="HKY39" s="13"/>
      <c r="HKZ39" s="13"/>
      <c r="HLA39" s="13"/>
      <c r="HLB39" s="13"/>
      <c r="HLC39" s="13"/>
      <c r="HLD39" s="13"/>
      <c r="HLE39" s="13"/>
      <c r="HLF39" s="13"/>
      <c r="HLG39" s="13"/>
      <c r="HLH39" s="13"/>
      <c r="HLI39" s="13"/>
      <c r="HLJ39" s="13"/>
      <c r="HLK39" s="13"/>
      <c r="HLL39" s="13"/>
      <c r="HLM39" s="13"/>
      <c r="HLN39" s="13"/>
      <c r="HLO39" s="13"/>
      <c r="HLP39" s="13"/>
      <c r="HLQ39" s="13"/>
      <c r="HLR39" s="13"/>
      <c r="HLS39" s="13"/>
      <c r="HLT39" s="13"/>
      <c r="HLU39" s="13"/>
      <c r="HLV39" s="13"/>
      <c r="HLW39" s="13"/>
      <c r="HLX39" s="13"/>
      <c r="HLY39" s="13"/>
      <c r="HLZ39" s="13"/>
      <c r="HMA39" s="13"/>
      <c r="HMB39" s="13"/>
      <c r="HMC39" s="13"/>
      <c r="HMD39" s="13"/>
      <c r="HME39" s="13"/>
      <c r="HMF39" s="13"/>
      <c r="HMG39" s="13"/>
      <c r="HMH39" s="13"/>
      <c r="HMI39" s="13"/>
      <c r="HMJ39" s="13"/>
      <c r="HMK39" s="13"/>
      <c r="HML39" s="13"/>
      <c r="HMM39" s="13"/>
      <c r="HMN39" s="13"/>
      <c r="HMO39" s="13"/>
      <c r="HMP39" s="13"/>
      <c r="HMQ39" s="13"/>
      <c r="HMR39" s="13"/>
      <c r="HMS39" s="13"/>
      <c r="HMT39" s="13"/>
      <c r="HMU39" s="13"/>
      <c r="HMV39" s="13"/>
      <c r="HMW39" s="13"/>
      <c r="HMX39" s="13"/>
      <c r="HMY39" s="13"/>
      <c r="HMZ39" s="13"/>
      <c r="HNA39" s="13"/>
      <c r="HNB39" s="13"/>
      <c r="HNC39" s="13"/>
      <c r="HND39" s="13"/>
      <c r="HNE39" s="13"/>
      <c r="HNF39" s="13"/>
      <c r="HNG39" s="13"/>
      <c r="HNH39" s="13"/>
      <c r="HNI39" s="13"/>
      <c r="HNJ39" s="13"/>
      <c r="HNK39" s="13"/>
      <c r="HNL39" s="13"/>
      <c r="HNM39" s="13"/>
      <c r="HNN39" s="13"/>
      <c r="HNO39" s="13"/>
      <c r="HNP39" s="13"/>
      <c r="HNQ39" s="13"/>
      <c r="HNR39" s="13"/>
      <c r="HNS39" s="13"/>
      <c r="HNT39" s="13"/>
      <c r="HNU39" s="13"/>
      <c r="HNV39" s="13"/>
      <c r="HNW39" s="13"/>
      <c r="HNX39" s="13"/>
      <c r="HNY39" s="13"/>
      <c r="HNZ39" s="13"/>
      <c r="HOA39" s="13"/>
      <c r="HOB39" s="13"/>
      <c r="HOC39" s="13"/>
      <c r="HOD39" s="13"/>
      <c r="HOE39" s="13"/>
      <c r="HOF39" s="13"/>
      <c r="HOG39" s="13"/>
      <c r="HOH39" s="13"/>
      <c r="HOI39" s="13"/>
      <c r="HOJ39" s="13"/>
      <c r="HOK39" s="13"/>
      <c r="HOL39" s="13"/>
      <c r="HOM39" s="13"/>
      <c r="HON39" s="13"/>
      <c r="HOO39" s="13"/>
      <c r="HOP39" s="13"/>
      <c r="HOQ39" s="13"/>
      <c r="HOR39" s="13"/>
      <c r="HOS39" s="13"/>
      <c r="HOT39" s="13"/>
      <c r="HOU39" s="13"/>
      <c r="HOV39" s="13"/>
      <c r="HOW39" s="13"/>
      <c r="HOX39" s="13"/>
      <c r="HOY39" s="13"/>
      <c r="HOZ39" s="13"/>
      <c r="HPA39" s="13"/>
      <c r="HPB39" s="13"/>
      <c r="HPC39" s="13"/>
      <c r="HPD39" s="13"/>
      <c r="HPE39" s="13"/>
      <c r="HPF39" s="13"/>
      <c r="HPG39" s="13"/>
      <c r="HPH39" s="13"/>
      <c r="HPI39" s="13"/>
      <c r="HPJ39" s="13"/>
      <c r="HPK39" s="13"/>
      <c r="HPL39" s="13"/>
      <c r="HPM39" s="13"/>
      <c r="HPN39" s="13"/>
      <c r="HPO39" s="13"/>
      <c r="HPP39" s="13"/>
      <c r="HPQ39" s="13"/>
      <c r="HPR39" s="13"/>
      <c r="HPS39" s="13"/>
      <c r="HPT39" s="13"/>
      <c r="HPU39" s="13"/>
      <c r="HPV39" s="13"/>
      <c r="HPW39" s="13"/>
      <c r="HPX39" s="13"/>
      <c r="HPY39" s="13"/>
      <c r="HPZ39" s="13"/>
      <c r="HQA39" s="13"/>
      <c r="HQB39" s="13"/>
      <c r="HQC39" s="13"/>
      <c r="HQD39" s="13"/>
      <c r="HQE39" s="13"/>
      <c r="HQF39" s="13"/>
      <c r="HQG39" s="13"/>
      <c r="HQH39" s="13"/>
      <c r="HQI39" s="13"/>
      <c r="HQJ39" s="13"/>
      <c r="HQK39" s="13"/>
      <c r="HQL39" s="13"/>
      <c r="HQM39" s="13"/>
      <c r="HQN39" s="13"/>
      <c r="HQO39" s="13"/>
      <c r="HQP39" s="13"/>
      <c r="HQQ39" s="13"/>
      <c r="HQR39" s="13"/>
      <c r="HQS39" s="13"/>
      <c r="HQT39" s="13"/>
      <c r="HQU39" s="13"/>
      <c r="HQV39" s="13"/>
      <c r="HQW39" s="13"/>
      <c r="HQX39" s="13"/>
      <c r="HQY39" s="13"/>
      <c r="HQZ39" s="13"/>
      <c r="HRA39" s="13"/>
      <c r="HRB39" s="13"/>
      <c r="HRC39" s="13"/>
      <c r="HRD39" s="13"/>
      <c r="HRE39" s="13"/>
      <c r="HRF39" s="13"/>
      <c r="HRG39" s="13"/>
      <c r="HRH39" s="13"/>
      <c r="HRI39" s="13"/>
      <c r="HRJ39" s="13"/>
      <c r="HRK39" s="13"/>
      <c r="HRL39" s="13"/>
      <c r="HRM39" s="13"/>
      <c r="HRN39" s="13"/>
      <c r="HRO39" s="13"/>
      <c r="HRP39" s="13"/>
      <c r="HRQ39" s="13"/>
      <c r="HRR39" s="13"/>
      <c r="HRS39" s="13"/>
      <c r="HRT39" s="13"/>
      <c r="HRU39" s="13"/>
      <c r="HRV39" s="13"/>
      <c r="HRW39" s="13"/>
      <c r="HRX39" s="13"/>
      <c r="HRY39" s="13"/>
      <c r="HRZ39" s="13"/>
      <c r="HSA39" s="13"/>
      <c r="HSB39" s="13"/>
      <c r="HSC39" s="13"/>
      <c r="HSD39" s="13"/>
      <c r="HSE39" s="13"/>
      <c r="HSF39" s="13"/>
      <c r="HSG39" s="13"/>
      <c r="HSH39" s="13"/>
      <c r="HSI39" s="13"/>
      <c r="HSJ39" s="13"/>
      <c r="HSK39" s="13"/>
      <c r="HSL39" s="13"/>
      <c r="HSM39" s="13"/>
      <c r="HSN39" s="13"/>
      <c r="HSO39" s="13"/>
      <c r="HSP39" s="13"/>
      <c r="HSQ39" s="13"/>
      <c r="HSR39" s="13"/>
      <c r="HSS39" s="13"/>
      <c r="HST39" s="13"/>
      <c r="HSU39" s="13"/>
      <c r="HSV39" s="13"/>
      <c r="HSW39" s="13"/>
      <c r="HSX39" s="13"/>
      <c r="HSY39" s="13"/>
      <c r="HSZ39" s="13"/>
      <c r="HTA39" s="13"/>
      <c r="HTB39" s="13"/>
      <c r="HTC39" s="13"/>
      <c r="HTD39" s="13"/>
      <c r="HTE39" s="13"/>
      <c r="HTF39" s="13"/>
      <c r="HTG39" s="13"/>
      <c r="HTH39" s="13"/>
      <c r="HTI39" s="13"/>
      <c r="HTJ39" s="13"/>
      <c r="HTK39" s="13"/>
      <c r="HTL39" s="13"/>
      <c r="HTM39" s="13"/>
      <c r="HTN39" s="13"/>
      <c r="HTO39" s="13"/>
      <c r="HTP39" s="13"/>
      <c r="HTQ39" s="13"/>
      <c r="HTR39" s="13"/>
      <c r="HTS39" s="13"/>
      <c r="HTT39" s="13"/>
      <c r="HTU39" s="13"/>
      <c r="HTV39" s="13"/>
      <c r="HTW39" s="13"/>
      <c r="HTX39" s="13"/>
      <c r="HTY39" s="13"/>
      <c r="HTZ39" s="13"/>
      <c r="HUA39" s="13"/>
      <c r="HUB39" s="13"/>
      <c r="HUC39" s="13"/>
      <c r="HUD39" s="13"/>
      <c r="HUE39" s="13"/>
      <c r="HUF39" s="13"/>
      <c r="HUG39" s="13"/>
      <c r="HUH39" s="13"/>
      <c r="HUI39" s="13"/>
      <c r="HUJ39" s="13"/>
      <c r="HUK39" s="13"/>
      <c r="HUL39" s="13"/>
      <c r="HUM39" s="13"/>
      <c r="HUN39" s="13"/>
      <c r="HUO39" s="13"/>
      <c r="HUP39" s="13"/>
      <c r="HUQ39" s="13"/>
      <c r="HUR39" s="13"/>
      <c r="HUS39" s="13"/>
      <c r="HUT39" s="13"/>
      <c r="HUU39" s="13"/>
      <c r="HUV39" s="13"/>
      <c r="HUW39" s="13"/>
      <c r="HUX39" s="13"/>
      <c r="HUY39" s="13"/>
      <c r="HUZ39" s="13"/>
      <c r="HVA39" s="13"/>
      <c r="HVB39" s="13"/>
      <c r="HVC39" s="13"/>
      <c r="HVD39" s="13"/>
      <c r="HVE39" s="13"/>
      <c r="HVF39" s="13"/>
      <c r="HVG39" s="13"/>
      <c r="HVH39" s="13"/>
      <c r="HVI39" s="13"/>
      <c r="HVJ39" s="13"/>
      <c r="HVK39" s="13"/>
      <c r="HVL39" s="13"/>
      <c r="HVM39" s="13"/>
      <c r="HVN39" s="13"/>
      <c r="HVO39" s="13"/>
      <c r="HVP39" s="13"/>
      <c r="HVQ39" s="13"/>
      <c r="HVR39" s="13"/>
      <c r="HVS39" s="13"/>
      <c r="HVT39" s="13"/>
      <c r="HVU39" s="13"/>
      <c r="HVV39" s="13"/>
      <c r="HVW39" s="13"/>
      <c r="HVX39" s="13"/>
      <c r="HVY39" s="13"/>
      <c r="HVZ39" s="13"/>
      <c r="HWA39" s="13"/>
      <c r="HWB39" s="13"/>
      <c r="HWC39" s="13"/>
      <c r="HWD39" s="13"/>
      <c r="HWE39" s="13"/>
      <c r="HWF39" s="13"/>
      <c r="HWG39" s="13"/>
      <c r="HWH39" s="13"/>
      <c r="HWI39" s="13"/>
      <c r="HWJ39" s="13"/>
      <c r="HWK39" s="13"/>
      <c r="HWL39" s="13"/>
      <c r="HWM39" s="13"/>
      <c r="HWN39" s="13"/>
      <c r="HWO39" s="13"/>
      <c r="HWP39" s="13"/>
      <c r="HWQ39" s="13"/>
      <c r="HWR39" s="13"/>
      <c r="HWS39" s="13"/>
      <c r="HWT39" s="13"/>
      <c r="HWU39" s="13"/>
      <c r="HWV39" s="13"/>
      <c r="HWW39" s="13"/>
      <c r="HWX39" s="13"/>
      <c r="HWY39" s="13"/>
      <c r="HWZ39" s="13"/>
      <c r="HXA39" s="13"/>
      <c r="HXB39" s="13"/>
      <c r="HXC39" s="13"/>
      <c r="HXD39" s="13"/>
      <c r="HXE39" s="13"/>
      <c r="HXF39" s="13"/>
      <c r="HXG39" s="13"/>
      <c r="HXH39" s="13"/>
      <c r="HXI39" s="13"/>
      <c r="HXJ39" s="13"/>
      <c r="HXK39" s="13"/>
      <c r="HXL39" s="13"/>
      <c r="HXM39" s="13"/>
      <c r="HXN39" s="13"/>
      <c r="HXO39" s="13"/>
      <c r="HXP39" s="13"/>
      <c r="HXQ39" s="13"/>
      <c r="HXR39" s="13"/>
      <c r="HXS39" s="13"/>
      <c r="HXT39" s="13"/>
      <c r="HXU39" s="13"/>
      <c r="HXV39" s="13"/>
      <c r="HXW39" s="13"/>
      <c r="HXX39" s="13"/>
      <c r="HXY39" s="13"/>
      <c r="HXZ39" s="13"/>
      <c r="HYA39" s="13"/>
      <c r="HYB39" s="13"/>
      <c r="HYC39" s="13"/>
      <c r="HYD39" s="13"/>
      <c r="HYE39" s="13"/>
      <c r="HYF39" s="13"/>
      <c r="HYG39" s="13"/>
      <c r="HYH39" s="13"/>
      <c r="HYI39" s="13"/>
      <c r="HYJ39" s="13"/>
      <c r="HYK39" s="13"/>
      <c r="HYL39" s="13"/>
      <c r="HYM39" s="13"/>
      <c r="HYN39" s="13"/>
      <c r="HYO39" s="13"/>
      <c r="HYP39" s="13"/>
      <c r="HYQ39" s="13"/>
      <c r="HYR39" s="13"/>
      <c r="HYS39" s="13"/>
      <c r="HYT39" s="13"/>
      <c r="HYU39" s="13"/>
      <c r="HYV39" s="13"/>
      <c r="HYW39" s="13"/>
      <c r="HYX39" s="13"/>
      <c r="HYY39" s="13"/>
      <c r="HYZ39" s="13"/>
      <c r="HZA39" s="13"/>
      <c r="HZB39" s="13"/>
      <c r="HZC39" s="13"/>
      <c r="HZD39" s="13"/>
      <c r="HZE39" s="13"/>
      <c r="HZF39" s="13"/>
      <c r="HZG39" s="13"/>
      <c r="HZH39" s="13"/>
      <c r="HZI39" s="13"/>
      <c r="HZJ39" s="13"/>
      <c r="HZK39" s="13"/>
      <c r="HZL39" s="13"/>
      <c r="HZM39" s="13"/>
      <c r="HZN39" s="13"/>
      <c r="HZO39" s="13"/>
      <c r="HZP39" s="13"/>
      <c r="HZQ39" s="13"/>
      <c r="HZR39" s="13"/>
      <c r="HZS39" s="13"/>
      <c r="HZT39" s="13"/>
      <c r="HZU39" s="13"/>
      <c r="HZV39" s="13"/>
      <c r="HZW39" s="13"/>
      <c r="HZX39" s="13"/>
      <c r="HZY39" s="13"/>
      <c r="HZZ39" s="13"/>
      <c r="IAA39" s="13"/>
      <c r="IAB39" s="13"/>
      <c r="IAC39" s="13"/>
      <c r="IAD39" s="13"/>
      <c r="IAE39" s="13"/>
      <c r="IAF39" s="13"/>
      <c r="IAG39" s="13"/>
      <c r="IAH39" s="13"/>
      <c r="IAI39" s="13"/>
      <c r="IAJ39" s="13"/>
      <c r="IAK39" s="13"/>
      <c r="IAL39" s="13"/>
      <c r="IAM39" s="13"/>
      <c r="IAN39" s="13"/>
      <c r="IAO39" s="13"/>
      <c r="IAP39" s="13"/>
      <c r="IAQ39" s="13"/>
      <c r="IAR39" s="13"/>
      <c r="IAS39" s="13"/>
      <c r="IAT39" s="13"/>
      <c r="IAU39" s="13"/>
      <c r="IAV39" s="13"/>
      <c r="IAW39" s="13"/>
      <c r="IAX39" s="13"/>
      <c r="IAY39" s="13"/>
      <c r="IAZ39" s="13"/>
      <c r="IBA39" s="13"/>
      <c r="IBB39" s="13"/>
      <c r="IBC39" s="13"/>
      <c r="IBD39" s="13"/>
      <c r="IBE39" s="13"/>
      <c r="IBF39" s="13"/>
      <c r="IBG39" s="13"/>
      <c r="IBH39" s="13"/>
      <c r="IBI39" s="13"/>
      <c r="IBJ39" s="13"/>
      <c r="IBK39" s="13"/>
      <c r="IBL39" s="13"/>
      <c r="IBM39" s="13"/>
      <c r="IBN39" s="13"/>
      <c r="IBO39" s="13"/>
      <c r="IBP39" s="13"/>
      <c r="IBQ39" s="13"/>
      <c r="IBR39" s="13"/>
      <c r="IBS39" s="13"/>
      <c r="IBT39" s="13"/>
      <c r="IBU39" s="13"/>
      <c r="IBV39" s="13"/>
      <c r="IBW39" s="13"/>
      <c r="IBX39" s="13"/>
      <c r="IBY39" s="13"/>
      <c r="IBZ39" s="13"/>
      <c r="ICA39" s="13"/>
      <c r="ICB39" s="13"/>
      <c r="ICC39" s="13"/>
      <c r="ICD39" s="13"/>
      <c r="ICE39" s="13"/>
      <c r="ICF39" s="13"/>
      <c r="ICG39" s="13"/>
      <c r="ICH39" s="13"/>
      <c r="ICI39" s="13"/>
      <c r="ICJ39" s="13"/>
      <c r="ICK39" s="13"/>
      <c r="ICL39" s="13"/>
      <c r="ICM39" s="13"/>
      <c r="ICN39" s="13"/>
      <c r="ICO39" s="13"/>
      <c r="ICP39" s="13"/>
      <c r="ICQ39" s="13"/>
      <c r="ICR39" s="13"/>
      <c r="ICS39" s="13"/>
      <c r="ICT39" s="13"/>
      <c r="ICU39" s="13"/>
      <c r="ICV39" s="13"/>
      <c r="ICW39" s="13"/>
      <c r="ICX39" s="13"/>
      <c r="ICY39" s="13"/>
      <c r="ICZ39" s="13"/>
      <c r="IDA39" s="13"/>
      <c r="IDB39" s="13"/>
      <c r="IDC39" s="13"/>
      <c r="IDD39" s="13"/>
      <c r="IDE39" s="13"/>
      <c r="IDF39" s="13"/>
      <c r="IDG39" s="13"/>
      <c r="IDH39" s="13"/>
      <c r="IDI39" s="13"/>
      <c r="IDJ39" s="13"/>
      <c r="IDK39" s="13"/>
      <c r="IDL39" s="13"/>
      <c r="IDM39" s="13"/>
      <c r="IDN39" s="13"/>
      <c r="IDO39" s="13"/>
      <c r="IDP39" s="13"/>
      <c r="IDQ39" s="13"/>
      <c r="IDR39" s="13"/>
      <c r="IDS39" s="13"/>
      <c r="IDT39" s="13"/>
      <c r="IDU39" s="13"/>
      <c r="IDV39" s="13"/>
      <c r="IDW39" s="13"/>
      <c r="IDX39" s="13"/>
      <c r="IDY39" s="13"/>
      <c r="IDZ39" s="13"/>
      <c r="IEA39" s="13"/>
      <c r="IEB39" s="13"/>
      <c r="IEC39" s="13"/>
      <c r="IED39" s="13"/>
      <c r="IEE39" s="13"/>
      <c r="IEF39" s="13"/>
      <c r="IEG39" s="13"/>
      <c r="IEH39" s="13"/>
      <c r="IEI39" s="13"/>
      <c r="IEJ39" s="13"/>
      <c r="IEK39" s="13"/>
      <c r="IEL39" s="13"/>
      <c r="IEM39" s="13"/>
      <c r="IEN39" s="13"/>
      <c r="IEO39" s="13"/>
      <c r="IEP39" s="13"/>
      <c r="IEQ39" s="13"/>
      <c r="IER39" s="13"/>
      <c r="IES39" s="13"/>
      <c r="IET39" s="13"/>
      <c r="IEU39" s="13"/>
      <c r="IEV39" s="13"/>
      <c r="IEW39" s="13"/>
      <c r="IEX39" s="13"/>
      <c r="IEY39" s="13"/>
      <c r="IEZ39" s="13"/>
      <c r="IFA39" s="13"/>
      <c r="IFB39" s="13"/>
      <c r="IFC39" s="13"/>
      <c r="IFD39" s="13"/>
      <c r="IFE39" s="13"/>
      <c r="IFF39" s="13"/>
      <c r="IFG39" s="13"/>
      <c r="IFH39" s="13"/>
      <c r="IFI39" s="13"/>
      <c r="IFJ39" s="13"/>
      <c r="IFK39" s="13"/>
      <c r="IFL39" s="13"/>
      <c r="IFM39" s="13"/>
      <c r="IFN39" s="13"/>
      <c r="IFO39" s="13"/>
      <c r="IFP39" s="13"/>
      <c r="IFQ39" s="13"/>
      <c r="IFR39" s="13"/>
      <c r="IFS39" s="13"/>
      <c r="IFT39" s="13"/>
      <c r="IFU39" s="13"/>
      <c r="IFV39" s="13"/>
      <c r="IFW39" s="13"/>
      <c r="IFX39" s="13"/>
      <c r="IFY39" s="13"/>
      <c r="IFZ39" s="13"/>
      <c r="IGA39" s="13"/>
      <c r="IGB39" s="13"/>
      <c r="IGC39" s="13"/>
      <c r="IGD39" s="13"/>
      <c r="IGE39" s="13"/>
      <c r="IGF39" s="13"/>
      <c r="IGG39" s="13"/>
      <c r="IGH39" s="13"/>
      <c r="IGI39" s="13"/>
      <c r="IGJ39" s="13"/>
      <c r="IGK39" s="13"/>
      <c r="IGL39" s="13"/>
      <c r="IGM39" s="13"/>
      <c r="IGN39" s="13"/>
      <c r="IGO39" s="13"/>
      <c r="IGP39" s="13"/>
      <c r="IGQ39" s="13"/>
      <c r="IGR39" s="13"/>
      <c r="IGS39" s="13"/>
      <c r="IGT39" s="13"/>
      <c r="IGU39" s="13"/>
      <c r="IGV39" s="13"/>
      <c r="IGW39" s="13"/>
      <c r="IGX39" s="13"/>
      <c r="IGY39" s="13"/>
      <c r="IGZ39" s="13"/>
      <c r="IHA39" s="13"/>
      <c r="IHB39" s="13"/>
      <c r="IHC39" s="13"/>
      <c r="IHD39" s="13"/>
      <c r="IHE39" s="13"/>
      <c r="IHF39" s="13"/>
      <c r="IHG39" s="13"/>
      <c r="IHH39" s="13"/>
      <c r="IHI39" s="13"/>
      <c r="IHJ39" s="13"/>
      <c r="IHK39" s="13"/>
      <c r="IHL39" s="13"/>
      <c r="IHM39" s="13"/>
      <c r="IHN39" s="13"/>
      <c r="IHO39" s="13"/>
      <c r="IHP39" s="13"/>
      <c r="IHQ39" s="13"/>
      <c r="IHR39" s="13"/>
      <c r="IHS39" s="13"/>
      <c r="IHT39" s="13"/>
      <c r="IHU39" s="13"/>
      <c r="IHV39" s="13"/>
      <c r="IHW39" s="13"/>
      <c r="IHX39" s="13"/>
      <c r="IHY39" s="13"/>
      <c r="IHZ39" s="13"/>
      <c r="IIA39" s="13"/>
      <c r="IIB39" s="13"/>
      <c r="IIC39" s="13"/>
      <c r="IID39" s="13"/>
      <c r="IIE39" s="13"/>
      <c r="IIF39" s="13"/>
      <c r="IIG39" s="13"/>
      <c r="IIH39" s="13"/>
      <c r="III39" s="13"/>
      <c r="IIJ39" s="13"/>
      <c r="IIK39" s="13"/>
      <c r="IIL39" s="13"/>
      <c r="IIM39" s="13"/>
      <c r="IIN39" s="13"/>
      <c r="IIO39" s="13"/>
      <c r="IIP39" s="13"/>
      <c r="IIQ39" s="13"/>
      <c r="IIR39" s="13"/>
      <c r="IIS39" s="13"/>
      <c r="IIT39" s="13"/>
      <c r="IIU39" s="13"/>
      <c r="IIV39" s="13"/>
      <c r="IIW39" s="13"/>
      <c r="IIX39" s="13"/>
      <c r="IIY39" s="13"/>
      <c r="IIZ39" s="13"/>
      <c r="IJA39" s="13"/>
      <c r="IJB39" s="13"/>
      <c r="IJC39" s="13"/>
      <c r="IJD39" s="13"/>
      <c r="IJE39" s="13"/>
      <c r="IJF39" s="13"/>
      <c r="IJG39" s="13"/>
      <c r="IJH39" s="13"/>
      <c r="IJI39" s="13"/>
      <c r="IJJ39" s="13"/>
      <c r="IJK39" s="13"/>
      <c r="IJL39" s="13"/>
      <c r="IJM39" s="13"/>
      <c r="IJN39" s="13"/>
      <c r="IJO39" s="13"/>
      <c r="IJP39" s="13"/>
      <c r="IJQ39" s="13"/>
      <c r="IJR39" s="13"/>
      <c r="IJS39" s="13"/>
      <c r="IJT39" s="13"/>
      <c r="IJU39" s="13"/>
      <c r="IJV39" s="13"/>
      <c r="IJW39" s="13"/>
      <c r="IJX39" s="13"/>
      <c r="IJY39" s="13"/>
      <c r="IJZ39" s="13"/>
      <c r="IKA39" s="13"/>
      <c r="IKB39" s="13"/>
      <c r="IKC39" s="13"/>
      <c r="IKD39" s="13"/>
      <c r="IKE39" s="13"/>
      <c r="IKF39" s="13"/>
      <c r="IKG39" s="13"/>
      <c r="IKH39" s="13"/>
      <c r="IKI39" s="13"/>
      <c r="IKJ39" s="13"/>
      <c r="IKK39" s="13"/>
      <c r="IKL39" s="13"/>
      <c r="IKM39" s="13"/>
      <c r="IKN39" s="13"/>
      <c r="IKO39" s="13"/>
      <c r="IKP39" s="13"/>
      <c r="IKQ39" s="13"/>
      <c r="IKR39" s="13"/>
      <c r="IKS39" s="13"/>
      <c r="IKT39" s="13"/>
      <c r="IKU39" s="13"/>
      <c r="IKV39" s="13"/>
      <c r="IKW39" s="13"/>
      <c r="IKX39" s="13"/>
      <c r="IKY39" s="13"/>
      <c r="IKZ39" s="13"/>
      <c r="ILA39" s="13"/>
      <c r="ILB39" s="13"/>
      <c r="ILC39" s="13"/>
      <c r="ILD39" s="13"/>
      <c r="ILE39" s="13"/>
      <c r="ILF39" s="13"/>
      <c r="ILG39" s="13"/>
      <c r="ILH39" s="13"/>
      <c r="ILI39" s="13"/>
      <c r="ILJ39" s="13"/>
      <c r="ILK39" s="13"/>
      <c r="ILL39" s="13"/>
      <c r="ILM39" s="13"/>
      <c r="ILN39" s="13"/>
      <c r="ILO39" s="13"/>
      <c r="ILP39" s="13"/>
      <c r="ILQ39" s="13"/>
      <c r="ILR39" s="13"/>
      <c r="ILS39" s="13"/>
      <c r="ILT39" s="13"/>
      <c r="ILU39" s="13"/>
      <c r="ILV39" s="13"/>
      <c r="ILW39" s="13"/>
      <c r="ILX39" s="13"/>
      <c r="ILY39" s="13"/>
      <c r="ILZ39" s="13"/>
      <c r="IMA39" s="13"/>
      <c r="IMB39" s="13"/>
      <c r="IMC39" s="13"/>
      <c r="IMD39" s="13"/>
      <c r="IME39" s="13"/>
      <c r="IMF39" s="13"/>
      <c r="IMG39" s="13"/>
      <c r="IMH39" s="13"/>
      <c r="IMI39" s="13"/>
      <c r="IMJ39" s="13"/>
      <c r="IMK39" s="13"/>
      <c r="IML39" s="13"/>
      <c r="IMM39" s="13"/>
      <c r="IMN39" s="13"/>
      <c r="IMO39" s="13"/>
      <c r="IMP39" s="13"/>
      <c r="IMQ39" s="13"/>
      <c r="IMR39" s="13"/>
      <c r="IMS39" s="13"/>
      <c r="IMT39" s="13"/>
      <c r="IMU39" s="13"/>
      <c r="IMV39" s="13"/>
      <c r="IMW39" s="13"/>
      <c r="IMX39" s="13"/>
      <c r="IMY39" s="13"/>
      <c r="IMZ39" s="13"/>
      <c r="INA39" s="13"/>
      <c r="INB39" s="13"/>
      <c r="INC39" s="13"/>
      <c r="IND39" s="13"/>
      <c r="INE39" s="13"/>
      <c r="INF39" s="13"/>
      <c r="ING39" s="13"/>
      <c r="INH39" s="13"/>
      <c r="INI39" s="13"/>
      <c r="INJ39" s="13"/>
      <c r="INK39" s="13"/>
      <c r="INL39" s="13"/>
      <c r="INM39" s="13"/>
      <c r="INN39" s="13"/>
      <c r="INO39" s="13"/>
      <c r="INP39" s="13"/>
      <c r="INQ39" s="13"/>
      <c r="INR39" s="13"/>
      <c r="INS39" s="13"/>
      <c r="INT39" s="13"/>
      <c r="INU39" s="13"/>
      <c r="INV39" s="13"/>
      <c r="INW39" s="13"/>
      <c r="INX39" s="13"/>
      <c r="INY39" s="13"/>
      <c r="INZ39" s="13"/>
      <c r="IOA39" s="13"/>
      <c r="IOB39" s="13"/>
      <c r="IOC39" s="13"/>
      <c r="IOD39" s="13"/>
      <c r="IOE39" s="13"/>
      <c r="IOF39" s="13"/>
      <c r="IOG39" s="13"/>
      <c r="IOH39" s="13"/>
      <c r="IOI39" s="13"/>
      <c r="IOJ39" s="13"/>
      <c r="IOK39" s="13"/>
      <c r="IOL39" s="13"/>
      <c r="IOM39" s="13"/>
      <c r="ION39" s="13"/>
      <c r="IOO39" s="13"/>
      <c r="IOP39" s="13"/>
      <c r="IOQ39" s="13"/>
      <c r="IOR39" s="13"/>
      <c r="IOS39" s="13"/>
      <c r="IOT39" s="13"/>
      <c r="IOU39" s="13"/>
      <c r="IOV39" s="13"/>
      <c r="IOW39" s="13"/>
      <c r="IOX39" s="13"/>
      <c r="IOY39" s="13"/>
      <c r="IOZ39" s="13"/>
      <c r="IPA39" s="13"/>
      <c r="IPB39" s="13"/>
      <c r="IPC39" s="13"/>
      <c r="IPD39" s="13"/>
      <c r="IPE39" s="13"/>
      <c r="IPF39" s="13"/>
      <c r="IPG39" s="13"/>
      <c r="IPH39" s="13"/>
      <c r="IPI39" s="13"/>
      <c r="IPJ39" s="13"/>
      <c r="IPK39" s="13"/>
      <c r="IPL39" s="13"/>
      <c r="IPM39" s="13"/>
      <c r="IPN39" s="13"/>
      <c r="IPO39" s="13"/>
      <c r="IPP39" s="13"/>
      <c r="IPQ39" s="13"/>
      <c r="IPR39" s="13"/>
      <c r="IPS39" s="13"/>
      <c r="IPT39" s="13"/>
      <c r="IPU39" s="13"/>
      <c r="IPV39" s="13"/>
      <c r="IPW39" s="13"/>
      <c r="IPX39" s="13"/>
      <c r="IPY39" s="13"/>
      <c r="IPZ39" s="13"/>
      <c r="IQA39" s="13"/>
      <c r="IQB39" s="13"/>
      <c r="IQC39" s="13"/>
      <c r="IQD39" s="13"/>
      <c r="IQE39" s="13"/>
      <c r="IQF39" s="13"/>
      <c r="IQG39" s="13"/>
      <c r="IQH39" s="13"/>
      <c r="IQI39" s="13"/>
      <c r="IQJ39" s="13"/>
      <c r="IQK39" s="13"/>
      <c r="IQL39" s="13"/>
      <c r="IQM39" s="13"/>
      <c r="IQN39" s="13"/>
      <c r="IQO39" s="13"/>
      <c r="IQP39" s="13"/>
      <c r="IQQ39" s="13"/>
      <c r="IQR39" s="13"/>
      <c r="IQS39" s="13"/>
      <c r="IQT39" s="13"/>
      <c r="IQU39" s="13"/>
      <c r="IQV39" s="13"/>
      <c r="IQW39" s="13"/>
      <c r="IQX39" s="13"/>
      <c r="IQY39" s="13"/>
      <c r="IQZ39" s="13"/>
      <c r="IRA39" s="13"/>
      <c r="IRB39" s="13"/>
      <c r="IRC39" s="13"/>
      <c r="IRD39" s="13"/>
      <c r="IRE39" s="13"/>
      <c r="IRF39" s="13"/>
      <c r="IRG39" s="13"/>
      <c r="IRH39" s="13"/>
      <c r="IRI39" s="13"/>
      <c r="IRJ39" s="13"/>
      <c r="IRK39" s="13"/>
      <c r="IRL39" s="13"/>
      <c r="IRM39" s="13"/>
      <c r="IRN39" s="13"/>
      <c r="IRO39" s="13"/>
      <c r="IRP39" s="13"/>
      <c r="IRQ39" s="13"/>
      <c r="IRR39" s="13"/>
      <c r="IRS39" s="13"/>
      <c r="IRT39" s="13"/>
      <c r="IRU39" s="13"/>
      <c r="IRV39" s="13"/>
      <c r="IRW39" s="13"/>
      <c r="IRX39" s="13"/>
      <c r="IRY39" s="13"/>
      <c r="IRZ39" s="13"/>
      <c r="ISA39" s="13"/>
      <c r="ISB39" s="13"/>
      <c r="ISC39" s="13"/>
      <c r="ISD39" s="13"/>
      <c r="ISE39" s="13"/>
      <c r="ISF39" s="13"/>
      <c r="ISG39" s="13"/>
      <c r="ISH39" s="13"/>
      <c r="ISI39" s="13"/>
      <c r="ISJ39" s="13"/>
      <c r="ISK39" s="13"/>
      <c r="ISL39" s="13"/>
      <c r="ISM39" s="13"/>
      <c r="ISN39" s="13"/>
      <c r="ISO39" s="13"/>
      <c r="ISP39" s="13"/>
      <c r="ISQ39" s="13"/>
      <c r="ISR39" s="13"/>
      <c r="ISS39" s="13"/>
      <c r="IST39" s="13"/>
      <c r="ISU39" s="13"/>
      <c r="ISV39" s="13"/>
      <c r="ISW39" s="13"/>
      <c r="ISX39" s="13"/>
      <c r="ISY39" s="13"/>
      <c r="ISZ39" s="13"/>
      <c r="ITA39" s="13"/>
      <c r="ITB39" s="13"/>
      <c r="ITC39" s="13"/>
      <c r="ITD39" s="13"/>
      <c r="ITE39" s="13"/>
      <c r="ITF39" s="13"/>
      <c r="ITG39" s="13"/>
      <c r="ITH39" s="13"/>
      <c r="ITI39" s="13"/>
      <c r="ITJ39" s="13"/>
      <c r="ITK39" s="13"/>
      <c r="ITL39" s="13"/>
      <c r="ITM39" s="13"/>
      <c r="ITN39" s="13"/>
      <c r="ITO39" s="13"/>
      <c r="ITP39" s="13"/>
      <c r="ITQ39" s="13"/>
      <c r="ITR39" s="13"/>
      <c r="ITS39" s="13"/>
      <c r="ITT39" s="13"/>
      <c r="ITU39" s="13"/>
      <c r="ITV39" s="13"/>
      <c r="ITW39" s="13"/>
      <c r="ITX39" s="13"/>
      <c r="ITY39" s="13"/>
      <c r="ITZ39" s="13"/>
      <c r="IUA39" s="13"/>
      <c r="IUB39" s="13"/>
      <c r="IUC39" s="13"/>
      <c r="IUD39" s="13"/>
      <c r="IUE39" s="13"/>
      <c r="IUF39" s="13"/>
      <c r="IUG39" s="13"/>
      <c r="IUH39" s="13"/>
      <c r="IUI39" s="13"/>
      <c r="IUJ39" s="13"/>
      <c r="IUK39" s="13"/>
      <c r="IUL39" s="13"/>
      <c r="IUM39" s="13"/>
      <c r="IUN39" s="13"/>
      <c r="IUO39" s="13"/>
      <c r="IUP39" s="13"/>
      <c r="IUQ39" s="13"/>
      <c r="IUR39" s="13"/>
      <c r="IUS39" s="13"/>
      <c r="IUT39" s="13"/>
      <c r="IUU39" s="13"/>
      <c r="IUV39" s="13"/>
      <c r="IUW39" s="13"/>
      <c r="IUX39" s="13"/>
      <c r="IUY39" s="13"/>
      <c r="IUZ39" s="13"/>
      <c r="IVA39" s="13"/>
      <c r="IVB39" s="13"/>
      <c r="IVC39" s="13"/>
      <c r="IVD39" s="13"/>
      <c r="IVE39" s="13"/>
      <c r="IVF39" s="13"/>
      <c r="IVG39" s="13"/>
      <c r="IVH39" s="13"/>
      <c r="IVI39" s="13"/>
      <c r="IVJ39" s="13"/>
      <c r="IVK39" s="13"/>
      <c r="IVL39" s="13"/>
      <c r="IVM39" s="13"/>
      <c r="IVN39" s="13"/>
      <c r="IVO39" s="13"/>
      <c r="IVP39" s="13"/>
      <c r="IVQ39" s="13"/>
      <c r="IVR39" s="13"/>
      <c r="IVS39" s="13"/>
      <c r="IVT39" s="13"/>
      <c r="IVU39" s="13"/>
      <c r="IVV39" s="13"/>
      <c r="IVW39" s="13"/>
      <c r="IVX39" s="13"/>
      <c r="IVY39" s="13"/>
      <c r="IVZ39" s="13"/>
      <c r="IWA39" s="13"/>
      <c r="IWB39" s="13"/>
      <c r="IWC39" s="13"/>
      <c r="IWD39" s="13"/>
      <c r="IWE39" s="13"/>
      <c r="IWF39" s="13"/>
      <c r="IWG39" s="13"/>
      <c r="IWH39" s="13"/>
      <c r="IWI39" s="13"/>
      <c r="IWJ39" s="13"/>
      <c r="IWK39" s="13"/>
      <c r="IWL39" s="13"/>
      <c r="IWM39" s="13"/>
      <c r="IWN39" s="13"/>
      <c r="IWO39" s="13"/>
      <c r="IWP39" s="13"/>
      <c r="IWQ39" s="13"/>
      <c r="IWR39" s="13"/>
      <c r="IWS39" s="13"/>
      <c r="IWT39" s="13"/>
      <c r="IWU39" s="13"/>
      <c r="IWV39" s="13"/>
      <c r="IWW39" s="13"/>
      <c r="IWX39" s="13"/>
      <c r="IWY39" s="13"/>
      <c r="IWZ39" s="13"/>
      <c r="IXA39" s="13"/>
      <c r="IXB39" s="13"/>
      <c r="IXC39" s="13"/>
      <c r="IXD39" s="13"/>
      <c r="IXE39" s="13"/>
      <c r="IXF39" s="13"/>
      <c r="IXG39" s="13"/>
      <c r="IXH39" s="13"/>
      <c r="IXI39" s="13"/>
      <c r="IXJ39" s="13"/>
      <c r="IXK39" s="13"/>
      <c r="IXL39" s="13"/>
      <c r="IXM39" s="13"/>
      <c r="IXN39" s="13"/>
      <c r="IXO39" s="13"/>
      <c r="IXP39" s="13"/>
      <c r="IXQ39" s="13"/>
      <c r="IXR39" s="13"/>
      <c r="IXS39" s="13"/>
      <c r="IXT39" s="13"/>
      <c r="IXU39" s="13"/>
      <c r="IXV39" s="13"/>
      <c r="IXW39" s="13"/>
      <c r="IXX39" s="13"/>
      <c r="IXY39" s="13"/>
      <c r="IXZ39" s="13"/>
      <c r="IYA39" s="13"/>
      <c r="IYB39" s="13"/>
      <c r="IYC39" s="13"/>
      <c r="IYD39" s="13"/>
      <c r="IYE39" s="13"/>
      <c r="IYF39" s="13"/>
      <c r="IYG39" s="13"/>
      <c r="IYH39" s="13"/>
      <c r="IYI39" s="13"/>
      <c r="IYJ39" s="13"/>
      <c r="IYK39" s="13"/>
      <c r="IYL39" s="13"/>
      <c r="IYM39" s="13"/>
      <c r="IYN39" s="13"/>
      <c r="IYO39" s="13"/>
      <c r="IYP39" s="13"/>
      <c r="IYQ39" s="13"/>
      <c r="IYR39" s="13"/>
      <c r="IYS39" s="13"/>
      <c r="IYT39" s="13"/>
      <c r="IYU39" s="13"/>
      <c r="IYV39" s="13"/>
      <c r="IYW39" s="13"/>
      <c r="IYX39" s="13"/>
      <c r="IYY39" s="13"/>
      <c r="IYZ39" s="13"/>
      <c r="IZA39" s="13"/>
      <c r="IZB39" s="13"/>
      <c r="IZC39" s="13"/>
      <c r="IZD39" s="13"/>
      <c r="IZE39" s="13"/>
      <c r="IZF39" s="13"/>
      <c r="IZG39" s="13"/>
      <c r="IZH39" s="13"/>
      <c r="IZI39" s="13"/>
      <c r="IZJ39" s="13"/>
      <c r="IZK39" s="13"/>
      <c r="IZL39" s="13"/>
      <c r="IZM39" s="13"/>
      <c r="IZN39" s="13"/>
      <c r="IZO39" s="13"/>
      <c r="IZP39" s="13"/>
      <c r="IZQ39" s="13"/>
      <c r="IZR39" s="13"/>
      <c r="IZS39" s="13"/>
      <c r="IZT39" s="13"/>
      <c r="IZU39" s="13"/>
      <c r="IZV39" s="13"/>
      <c r="IZW39" s="13"/>
      <c r="IZX39" s="13"/>
      <c r="IZY39" s="13"/>
      <c r="IZZ39" s="13"/>
      <c r="JAA39" s="13"/>
      <c r="JAB39" s="13"/>
      <c r="JAC39" s="13"/>
      <c r="JAD39" s="13"/>
      <c r="JAE39" s="13"/>
      <c r="JAF39" s="13"/>
      <c r="JAG39" s="13"/>
      <c r="JAH39" s="13"/>
      <c r="JAI39" s="13"/>
      <c r="JAJ39" s="13"/>
      <c r="JAK39" s="13"/>
      <c r="JAL39" s="13"/>
      <c r="JAM39" s="13"/>
      <c r="JAN39" s="13"/>
      <c r="JAO39" s="13"/>
      <c r="JAP39" s="13"/>
      <c r="JAQ39" s="13"/>
      <c r="JAR39" s="13"/>
      <c r="JAS39" s="13"/>
      <c r="JAT39" s="13"/>
      <c r="JAU39" s="13"/>
      <c r="JAV39" s="13"/>
      <c r="JAW39" s="13"/>
      <c r="JAX39" s="13"/>
      <c r="JAY39" s="13"/>
      <c r="JAZ39" s="13"/>
      <c r="JBA39" s="13"/>
      <c r="JBB39" s="13"/>
      <c r="JBC39" s="13"/>
      <c r="JBD39" s="13"/>
      <c r="JBE39" s="13"/>
      <c r="JBF39" s="13"/>
      <c r="JBG39" s="13"/>
      <c r="JBH39" s="13"/>
      <c r="JBI39" s="13"/>
      <c r="JBJ39" s="13"/>
      <c r="JBK39" s="13"/>
      <c r="JBL39" s="13"/>
      <c r="JBM39" s="13"/>
      <c r="JBN39" s="13"/>
      <c r="JBO39" s="13"/>
      <c r="JBP39" s="13"/>
      <c r="JBQ39" s="13"/>
      <c r="JBR39" s="13"/>
      <c r="JBS39" s="13"/>
      <c r="JBT39" s="13"/>
      <c r="JBU39" s="13"/>
      <c r="JBV39" s="13"/>
      <c r="JBW39" s="13"/>
      <c r="JBX39" s="13"/>
      <c r="JBY39" s="13"/>
      <c r="JBZ39" s="13"/>
      <c r="JCA39" s="13"/>
      <c r="JCB39" s="13"/>
      <c r="JCC39" s="13"/>
      <c r="JCD39" s="13"/>
      <c r="JCE39" s="13"/>
      <c r="JCF39" s="13"/>
      <c r="JCG39" s="13"/>
      <c r="JCH39" s="13"/>
      <c r="JCI39" s="13"/>
      <c r="JCJ39" s="13"/>
      <c r="JCK39" s="13"/>
      <c r="JCL39" s="13"/>
      <c r="JCM39" s="13"/>
      <c r="JCN39" s="13"/>
      <c r="JCO39" s="13"/>
      <c r="JCP39" s="13"/>
      <c r="JCQ39" s="13"/>
      <c r="JCR39" s="13"/>
      <c r="JCS39" s="13"/>
      <c r="JCT39" s="13"/>
      <c r="JCU39" s="13"/>
      <c r="JCV39" s="13"/>
      <c r="JCW39" s="13"/>
      <c r="JCX39" s="13"/>
      <c r="JCY39" s="13"/>
      <c r="JCZ39" s="13"/>
      <c r="JDA39" s="13"/>
      <c r="JDB39" s="13"/>
      <c r="JDC39" s="13"/>
      <c r="JDD39" s="13"/>
      <c r="JDE39" s="13"/>
      <c r="JDF39" s="13"/>
      <c r="JDG39" s="13"/>
      <c r="JDH39" s="13"/>
      <c r="JDI39" s="13"/>
      <c r="JDJ39" s="13"/>
      <c r="JDK39" s="13"/>
      <c r="JDL39" s="13"/>
      <c r="JDM39" s="13"/>
      <c r="JDN39" s="13"/>
      <c r="JDO39" s="13"/>
      <c r="JDP39" s="13"/>
      <c r="JDQ39" s="13"/>
      <c r="JDR39" s="13"/>
      <c r="JDS39" s="13"/>
      <c r="JDT39" s="13"/>
      <c r="JDU39" s="13"/>
      <c r="JDV39" s="13"/>
      <c r="JDW39" s="13"/>
      <c r="JDX39" s="13"/>
      <c r="JDY39" s="13"/>
      <c r="JDZ39" s="13"/>
      <c r="JEA39" s="13"/>
      <c r="JEB39" s="13"/>
      <c r="JEC39" s="13"/>
      <c r="JED39" s="13"/>
      <c r="JEE39" s="13"/>
      <c r="JEF39" s="13"/>
      <c r="JEG39" s="13"/>
      <c r="JEH39" s="13"/>
      <c r="JEI39" s="13"/>
      <c r="JEJ39" s="13"/>
      <c r="JEK39" s="13"/>
      <c r="JEL39" s="13"/>
      <c r="JEM39" s="13"/>
      <c r="JEN39" s="13"/>
      <c r="JEO39" s="13"/>
      <c r="JEP39" s="13"/>
      <c r="JEQ39" s="13"/>
      <c r="JER39" s="13"/>
      <c r="JES39" s="13"/>
      <c r="JET39" s="13"/>
      <c r="JEU39" s="13"/>
      <c r="JEV39" s="13"/>
      <c r="JEW39" s="13"/>
      <c r="JEX39" s="13"/>
      <c r="JEY39" s="13"/>
      <c r="JEZ39" s="13"/>
      <c r="JFA39" s="13"/>
      <c r="JFB39" s="13"/>
      <c r="JFC39" s="13"/>
      <c r="JFD39" s="13"/>
      <c r="JFE39" s="13"/>
      <c r="JFF39" s="13"/>
      <c r="JFG39" s="13"/>
      <c r="JFH39" s="13"/>
      <c r="JFI39" s="13"/>
      <c r="JFJ39" s="13"/>
      <c r="JFK39" s="13"/>
      <c r="JFL39" s="13"/>
      <c r="JFM39" s="13"/>
      <c r="JFN39" s="13"/>
      <c r="JFO39" s="13"/>
      <c r="JFP39" s="13"/>
      <c r="JFQ39" s="13"/>
      <c r="JFR39" s="13"/>
      <c r="JFS39" s="13"/>
      <c r="JFT39" s="13"/>
      <c r="JFU39" s="13"/>
      <c r="JFV39" s="13"/>
      <c r="JFW39" s="13"/>
      <c r="JFX39" s="13"/>
      <c r="JFY39" s="13"/>
      <c r="JFZ39" s="13"/>
      <c r="JGA39" s="13"/>
      <c r="JGB39" s="13"/>
      <c r="JGC39" s="13"/>
      <c r="JGD39" s="13"/>
      <c r="JGE39" s="13"/>
      <c r="JGF39" s="13"/>
      <c r="JGG39" s="13"/>
      <c r="JGH39" s="13"/>
      <c r="JGI39" s="13"/>
      <c r="JGJ39" s="13"/>
      <c r="JGK39" s="13"/>
      <c r="JGL39" s="13"/>
      <c r="JGM39" s="13"/>
      <c r="JGN39" s="13"/>
      <c r="JGO39" s="13"/>
      <c r="JGP39" s="13"/>
      <c r="JGQ39" s="13"/>
      <c r="JGR39" s="13"/>
      <c r="JGS39" s="13"/>
      <c r="JGT39" s="13"/>
      <c r="JGU39" s="13"/>
      <c r="JGV39" s="13"/>
      <c r="JGW39" s="13"/>
      <c r="JGX39" s="13"/>
      <c r="JGY39" s="13"/>
      <c r="JGZ39" s="13"/>
      <c r="JHA39" s="13"/>
      <c r="JHB39" s="13"/>
      <c r="JHC39" s="13"/>
      <c r="JHD39" s="13"/>
      <c r="JHE39" s="13"/>
      <c r="JHF39" s="13"/>
      <c r="JHG39" s="13"/>
      <c r="JHH39" s="13"/>
      <c r="JHI39" s="13"/>
      <c r="JHJ39" s="13"/>
      <c r="JHK39" s="13"/>
      <c r="JHL39" s="13"/>
      <c r="JHM39" s="13"/>
      <c r="JHN39" s="13"/>
      <c r="JHO39" s="13"/>
      <c r="JHP39" s="13"/>
      <c r="JHQ39" s="13"/>
      <c r="JHR39" s="13"/>
      <c r="JHS39" s="13"/>
      <c r="JHT39" s="13"/>
      <c r="JHU39" s="13"/>
      <c r="JHV39" s="13"/>
      <c r="JHW39" s="13"/>
      <c r="JHX39" s="13"/>
      <c r="JHY39" s="13"/>
      <c r="JHZ39" s="13"/>
      <c r="JIA39" s="13"/>
      <c r="JIB39" s="13"/>
      <c r="JIC39" s="13"/>
      <c r="JID39" s="13"/>
      <c r="JIE39" s="13"/>
      <c r="JIF39" s="13"/>
      <c r="JIG39" s="13"/>
      <c r="JIH39" s="13"/>
      <c r="JII39" s="13"/>
      <c r="JIJ39" s="13"/>
      <c r="JIK39" s="13"/>
      <c r="JIL39" s="13"/>
      <c r="JIM39" s="13"/>
      <c r="JIN39" s="13"/>
      <c r="JIO39" s="13"/>
      <c r="JIP39" s="13"/>
      <c r="JIQ39" s="13"/>
      <c r="JIR39" s="13"/>
      <c r="JIS39" s="13"/>
      <c r="JIT39" s="13"/>
      <c r="JIU39" s="13"/>
      <c r="JIV39" s="13"/>
      <c r="JIW39" s="13"/>
      <c r="JIX39" s="13"/>
      <c r="JIY39" s="13"/>
      <c r="JIZ39" s="13"/>
      <c r="JJA39" s="13"/>
      <c r="JJB39" s="13"/>
      <c r="JJC39" s="13"/>
      <c r="JJD39" s="13"/>
      <c r="JJE39" s="13"/>
      <c r="JJF39" s="13"/>
      <c r="JJG39" s="13"/>
      <c r="JJH39" s="13"/>
      <c r="JJI39" s="13"/>
      <c r="JJJ39" s="13"/>
      <c r="JJK39" s="13"/>
      <c r="JJL39" s="13"/>
      <c r="JJM39" s="13"/>
      <c r="JJN39" s="13"/>
      <c r="JJO39" s="13"/>
      <c r="JJP39" s="13"/>
      <c r="JJQ39" s="13"/>
      <c r="JJR39" s="13"/>
      <c r="JJS39" s="13"/>
      <c r="JJT39" s="13"/>
      <c r="JJU39" s="13"/>
      <c r="JJV39" s="13"/>
      <c r="JJW39" s="13"/>
      <c r="JJX39" s="13"/>
      <c r="JJY39" s="13"/>
      <c r="JJZ39" s="13"/>
      <c r="JKA39" s="13"/>
      <c r="JKB39" s="13"/>
      <c r="JKC39" s="13"/>
      <c r="JKD39" s="13"/>
      <c r="JKE39" s="13"/>
      <c r="JKF39" s="13"/>
      <c r="JKG39" s="13"/>
      <c r="JKH39" s="13"/>
      <c r="JKI39" s="13"/>
      <c r="JKJ39" s="13"/>
      <c r="JKK39" s="13"/>
      <c r="JKL39" s="13"/>
      <c r="JKM39" s="13"/>
      <c r="JKN39" s="13"/>
      <c r="JKO39" s="13"/>
      <c r="JKP39" s="13"/>
      <c r="JKQ39" s="13"/>
      <c r="JKR39" s="13"/>
      <c r="JKS39" s="13"/>
      <c r="JKT39" s="13"/>
      <c r="JKU39" s="13"/>
      <c r="JKV39" s="13"/>
      <c r="JKW39" s="13"/>
      <c r="JKX39" s="13"/>
      <c r="JKY39" s="13"/>
      <c r="JKZ39" s="13"/>
      <c r="JLA39" s="13"/>
      <c r="JLB39" s="13"/>
      <c r="JLC39" s="13"/>
      <c r="JLD39" s="13"/>
      <c r="JLE39" s="13"/>
      <c r="JLF39" s="13"/>
      <c r="JLG39" s="13"/>
      <c r="JLH39" s="13"/>
      <c r="JLI39" s="13"/>
      <c r="JLJ39" s="13"/>
      <c r="JLK39" s="13"/>
      <c r="JLL39" s="13"/>
      <c r="JLM39" s="13"/>
      <c r="JLN39" s="13"/>
      <c r="JLO39" s="13"/>
      <c r="JLP39" s="13"/>
      <c r="JLQ39" s="13"/>
      <c r="JLR39" s="13"/>
      <c r="JLS39" s="13"/>
      <c r="JLT39" s="13"/>
      <c r="JLU39" s="13"/>
      <c r="JLV39" s="13"/>
      <c r="JLW39" s="13"/>
      <c r="JLX39" s="13"/>
      <c r="JLY39" s="13"/>
      <c r="JLZ39" s="13"/>
      <c r="JMA39" s="13"/>
      <c r="JMB39" s="13"/>
      <c r="JMC39" s="13"/>
      <c r="JMD39" s="13"/>
      <c r="JME39" s="13"/>
      <c r="JMF39" s="13"/>
      <c r="JMG39" s="13"/>
      <c r="JMH39" s="13"/>
      <c r="JMI39" s="13"/>
      <c r="JMJ39" s="13"/>
      <c r="JMK39" s="13"/>
      <c r="JML39" s="13"/>
      <c r="JMM39" s="13"/>
      <c r="JMN39" s="13"/>
      <c r="JMO39" s="13"/>
      <c r="JMP39" s="13"/>
      <c r="JMQ39" s="13"/>
      <c r="JMR39" s="13"/>
      <c r="JMS39" s="13"/>
      <c r="JMT39" s="13"/>
      <c r="JMU39" s="13"/>
      <c r="JMV39" s="13"/>
      <c r="JMW39" s="13"/>
      <c r="JMX39" s="13"/>
      <c r="JMY39" s="13"/>
      <c r="JMZ39" s="13"/>
      <c r="JNA39" s="13"/>
      <c r="JNB39" s="13"/>
      <c r="JNC39" s="13"/>
      <c r="JND39" s="13"/>
      <c r="JNE39" s="13"/>
      <c r="JNF39" s="13"/>
      <c r="JNG39" s="13"/>
      <c r="JNH39" s="13"/>
      <c r="JNI39" s="13"/>
      <c r="JNJ39" s="13"/>
      <c r="JNK39" s="13"/>
      <c r="JNL39" s="13"/>
      <c r="JNM39" s="13"/>
      <c r="JNN39" s="13"/>
      <c r="JNO39" s="13"/>
      <c r="JNP39" s="13"/>
      <c r="JNQ39" s="13"/>
      <c r="JNR39" s="13"/>
      <c r="JNS39" s="13"/>
      <c r="JNT39" s="13"/>
      <c r="JNU39" s="13"/>
      <c r="JNV39" s="13"/>
      <c r="JNW39" s="13"/>
      <c r="JNX39" s="13"/>
      <c r="JNY39" s="13"/>
      <c r="JNZ39" s="13"/>
      <c r="JOA39" s="13"/>
      <c r="JOB39" s="13"/>
      <c r="JOC39" s="13"/>
      <c r="JOD39" s="13"/>
      <c r="JOE39" s="13"/>
      <c r="JOF39" s="13"/>
      <c r="JOG39" s="13"/>
      <c r="JOH39" s="13"/>
      <c r="JOI39" s="13"/>
      <c r="JOJ39" s="13"/>
      <c r="JOK39" s="13"/>
      <c r="JOL39" s="13"/>
      <c r="JOM39" s="13"/>
      <c r="JON39" s="13"/>
      <c r="JOO39" s="13"/>
      <c r="JOP39" s="13"/>
      <c r="JOQ39" s="13"/>
      <c r="JOR39" s="13"/>
      <c r="JOS39" s="13"/>
      <c r="JOT39" s="13"/>
      <c r="JOU39" s="13"/>
      <c r="JOV39" s="13"/>
      <c r="JOW39" s="13"/>
      <c r="JOX39" s="13"/>
      <c r="JOY39" s="13"/>
      <c r="JOZ39" s="13"/>
      <c r="JPA39" s="13"/>
      <c r="JPB39" s="13"/>
      <c r="JPC39" s="13"/>
      <c r="JPD39" s="13"/>
      <c r="JPE39" s="13"/>
      <c r="JPF39" s="13"/>
      <c r="JPG39" s="13"/>
      <c r="JPH39" s="13"/>
      <c r="JPI39" s="13"/>
      <c r="JPJ39" s="13"/>
      <c r="JPK39" s="13"/>
      <c r="JPL39" s="13"/>
      <c r="JPM39" s="13"/>
      <c r="JPN39" s="13"/>
      <c r="JPO39" s="13"/>
      <c r="JPP39" s="13"/>
      <c r="JPQ39" s="13"/>
      <c r="JPR39" s="13"/>
      <c r="JPS39" s="13"/>
      <c r="JPT39" s="13"/>
      <c r="JPU39" s="13"/>
      <c r="JPV39" s="13"/>
      <c r="JPW39" s="13"/>
      <c r="JPX39" s="13"/>
      <c r="JPY39" s="13"/>
      <c r="JPZ39" s="13"/>
      <c r="JQA39" s="13"/>
      <c r="JQB39" s="13"/>
      <c r="JQC39" s="13"/>
      <c r="JQD39" s="13"/>
      <c r="JQE39" s="13"/>
      <c r="JQF39" s="13"/>
      <c r="JQG39" s="13"/>
      <c r="JQH39" s="13"/>
      <c r="JQI39" s="13"/>
      <c r="JQJ39" s="13"/>
      <c r="JQK39" s="13"/>
      <c r="JQL39" s="13"/>
      <c r="JQM39" s="13"/>
      <c r="JQN39" s="13"/>
      <c r="JQO39" s="13"/>
      <c r="JQP39" s="13"/>
      <c r="JQQ39" s="13"/>
      <c r="JQR39" s="13"/>
      <c r="JQS39" s="13"/>
      <c r="JQT39" s="13"/>
      <c r="JQU39" s="13"/>
      <c r="JQV39" s="13"/>
      <c r="JQW39" s="13"/>
      <c r="JQX39" s="13"/>
      <c r="JQY39" s="13"/>
      <c r="JQZ39" s="13"/>
      <c r="JRA39" s="13"/>
      <c r="JRB39" s="13"/>
      <c r="JRC39" s="13"/>
      <c r="JRD39" s="13"/>
      <c r="JRE39" s="13"/>
      <c r="JRF39" s="13"/>
      <c r="JRG39" s="13"/>
      <c r="JRH39" s="13"/>
      <c r="JRI39" s="13"/>
      <c r="JRJ39" s="13"/>
      <c r="JRK39" s="13"/>
      <c r="JRL39" s="13"/>
      <c r="JRM39" s="13"/>
      <c r="JRN39" s="13"/>
      <c r="JRO39" s="13"/>
      <c r="JRP39" s="13"/>
      <c r="JRQ39" s="13"/>
      <c r="JRR39" s="13"/>
      <c r="JRS39" s="13"/>
      <c r="JRT39" s="13"/>
      <c r="JRU39" s="13"/>
      <c r="JRV39" s="13"/>
      <c r="JRW39" s="13"/>
      <c r="JRX39" s="13"/>
      <c r="JRY39" s="13"/>
      <c r="JRZ39" s="13"/>
      <c r="JSA39" s="13"/>
      <c r="JSB39" s="13"/>
      <c r="JSC39" s="13"/>
      <c r="JSD39" s="13"/>
      <c r="JSE39" s="13"/>
      <c r="JSF39" s="13"/>
      <c r="JSG39" s="13"/>
      <c r="JSH39" s="13"/>
      <c r="JSI39" s="13"/>
      <c r="JSJ39" s="13"/>
      <c r="JSK39" s="13"/>
      <c r="JSL39" s="13"/>
      <c r="JSM39" s="13"/>
      <c r="JSN39" s="13"/>
      <c r="JSO39" s="13"/>
      <c r="JSP39" s="13"/>
      <c r="JSQ39" s="13"/>
      <c r="JSR39" s="13"/>
      <c r="JSS39" s="13"/>
      <c r="JST39" s="13"/>
      <c r="JSU39" s="13"/>
      <c r="JSV39" s="13"/>
      <c r="JSW39" s="13"/>
      <c r="JSX39" s="13"/>
      <c r="JSY39" s="13"/>
      <c r="JSZ39" s="13"/>
      <c r="JTA39" s="13"/>
      <c r="JTB39" s="13"/>
      <c r="JTC39" s="13"/>
      <c r="JTD39" s="13"/>
      <c r="JTE39" s="13"/>
      <c r="JTF39" s="13"/>
      <c r="JTG39" s="13"/>
      <c r="JTH39" s="13"/>
      <c r="JTI39" s="13"/>
      <c r="JTJ39" s="13"/>
      <c r="JTK39" s="13"/>
      <c r="JTL39" s="13"/>
      <c r="JTM39" s="13"/>
      <c r="JTN39" s="13"/>
      <c r="JTO39" s="13"/>
      <c r="JTP39" s="13"/>
      <c r="JTQ39" s="13"/>
      <c r="JTR39" s="13"/>
      <c r="JTS39" s="13"/>
      <c r="JTT39" s="13"/>
      <c r="JTU39" s="13"/>
      <c r="JTV39" s="13"/>
      <c r="JTW39" s="13"/>
      <c r="JTX39" s="13"/>
      <c r="JTY39" s="13"/>
      <c r="JTZ39" s="13"/>
      <c r="JUA39" s="13"/>
      <c r="JUB39" s="13"/>
      <c r="JUC39" s="13"/>
      <c r="JUD39" s="13"/>
      <c r="JUE39" s="13"/>
      <c r="JUF39" s="13"/>
      <c r="JUG39" s="13"/>
      <c r="JUH39" s="13"/>
      <c r="JUI39" s="13"/>
      <c r="JUJ39" s="13"/>
      <c r="JUK39" s="13"/>
      <c r="JUL39" s="13"/>
      <c r="JUM39" s="13"/>
      <c r="JUN39" s="13"/>
      <c r="JUO39" s="13"/>
      <c r="JUP39" s="13"/>
      <c r="JUQ39" s="13"/>
      <c r="JUR39" s="13"/>
      <c r="JUS39" s="13"/>
      <c r="JUT39" s="13"/>
      <c r="JUU39" s="13"/>
      <c r="JUV39" s="13"/>
      <c r="JUW39" s="13"/>
      <c r="JUX39" s="13"/>
      <c r="JUY39" s="13"/>
      <c r="JUZ39" s="13"/>
      <c r="JVA39" s="13"/>
      <c r="JVB39" s="13"/>
      <c r="JVC39" s="13"/>
      <c r="JVD39" s="13"/>
      <c r="JVE39" s="13"/>
      <c r="JVF39" s="13"/>
      <c r="JVG39" s="13"/>
      <c r="JVH39" s="13"/>
      <c r="JVI39" s="13"/>
      <c r="JVJ39" s="13"/>
      <c r="JVK39" s="13"/>
      <c r="JVL39" s="13"/>
      <c r="JVM39" s="13"/>
      <c r="JVN39" s="13"/>
      <c r="JVO39" s="13"/>
      <c r="JVP39" s="13"/>
      <c r="JVQ39" s="13"/>
      <c r="JVR39" s="13"/>
      <c r="JVS39" s="13"/>
      <c r="JVT39" s="13"/>
      <c r="JVU39" s="13"/>
      <c r="JVV39" s="13"/>
      <c r="JVW39" s="13"/>
      <c r="JVX39" s="13"/>
      <c r="JVY39" s="13"/>
      <c r="JVZ39" s="13"/>
      <c r="JWA39" s="13"/>
      <c r="JWB39" s="13"/>
      <c r="JWC39" s="13"/>
      <c r="JWD39" s="13"/>
      <c r="JWE39" s="13"/>
      <c r="JWF39" s="13"/>
      <c r="JWG39" s="13"/>
      <c r="JWH39" s="13"/>
      <c r="JWI39" s="13"/>
      <c r="JWJ39" s="13"/>
      <c r="JWK39" s="13"/>
      <c r="JWL39" s="13"/>
      <c r="JWM39" s="13"/>
      <c r="JWN39" s="13"/>
      <c r="JWO39" s="13"/>
      <c r="JWP39" s="13"/>
      <c r="JWQ39" s="13"/>
      <c r="JWR39" s="13"/>
      <c r="JWS39" s="13"/>
      <c r="JWT39" s="13"/>
      <c r="JWU39" s="13"/>
      <c r="JWV39" s="13"/>
      <c r="JWW39" s="13"/>
      <c r="JWX39" s="13"/>
      <c r="JWY39" s="13"/>
      <c r="JWZ39" s="13"/>
      <c r="JXA39" s="13"/>
      <c r="JXB39" s="13"/>
      <c r="JXC39" s="13"/>
      <c r="JXD39" s="13"/>
      <c r="JXE39" s="13"/>
      <c r="JXF39" s="13"/>
      <c r="JXG39" s="13"/>
      <c r="JXH39" s="13"/>
      <c r="JXI39" s="13"/>
      <c r="JXJ39" s="13"/>
      <c r="JXK39" s="13"/>
      <c r="JXL39" s="13"/>
      <c r="JXM39" s="13"/>
      <c r="JXN39" s="13"/>
      <c r="JXO39" s="13"/>
      <c r="JXP39" s="13"/>
      <c r="JXQ39" s="13"/>
      <c r="JXR39" s="13"/>
      <c r="JXS39" s="13"/>
      <c r="JXT39" s="13"/>
      <c r="JXU39" s="13"/>
      <c r="JXV39" s="13"/>
      <c r="JXW39" s="13"/>
      <c r="JXX39" s="13"/>
      <c r="JXY39" s="13"/>
      <c r="JXZ39" s="13"/>
      <c r="JYA39" s="13"/>
      <c r="JYB39" s="13"/>
      <c r="JYC39" s="13"/>
      <c r="JYD39" s="13"/>
      <c r="JYE39" s="13"/>
      <c r="JYF39" s="13"/>
      <c r="JYG39" s="13"/>
      <c r="JYH39" s="13"/>
      <c r="JYI39" s="13"/>
      <c r="JYJ39" s="13"/>
      <c r="JYK39" s="13"/>
      <c r="JYL39" s="13"/>
      <c r="JYM39" s="13"/>
      <c r="JYN39" s="13"/>
      <c r="JYO39" s="13"/>
      <c r="JYP39" s="13"/>
      <c r="JYQ39" s="13"/>
      <c r="JYR39" s="13"/>
      <c r="JYS39" s="13"/>
      <c r="JYT39" s="13"/>
      <c r="JYU39" s="13"/>
      <c r="JYV39" s="13"/>
      <c r="JYW39" s="13"/>
      <c r="JYX39" s="13"/>
      <c r="JYY39" s="13"/>
      <c r="JYZ39" s="13"/>
      <c r="JZA39" s="13"/>
      <c r="JZB39" s="13"/>
      <c r="JZC39" s="13"/>
      <c r="JZD39" s="13"/>
      <c r="JZE39" s="13"/>
      <c r="JZF39" s="13"/>
      <c r="JZG39" s="13"/>
      <c r="JZH39" s="13"/>
      <c r="JZI39" s="13"/>
      <c r="JZJ39" s="13"/>
      <c r="JZK39" s="13"/>
      <c r="JZL39" s="13"/>
      <c r="JZM39" s="13"/>
      <c r="JZN39" s="13"/>
      <c r="JZO39" s="13"/>
      <c r="JZP39" s="13"/>
      <c r="JZQ39" s="13"/>
      <c r="JZR39" s="13"/>
      <c r="JZS39" s="13"/>
      <c r="JZT39" s="13"/>
      <c r="JZU39" s="13"/>
      <c r="JZV39" s="13"/>
      <c r="JZW39" s="13"/>
      <c r="JZX39" s="13"/>
      <c r="JZY39" s="13"/>
      <c r="JZZ39" s="13"/>
      <c r="KAA39" s="13"/>
      <c r="KAB39" s="13"/>
      <c r="KAC39" s="13"/>
      <c r="KAD39" s="13"/>
      <c r="KAE39" s="13"/>
      <c r="KAF39" s="13"/>
      <c r="KAG39" s="13"/>
      <c r="KAH39" s="13"/>
      <c r="KAI39" s="13"/>
      <c r="KAJ39" s="13"/>
      <c r="KAK39" s="13"/>
      <c r="KAL39" s="13"/>
      <c r="KAM39" s="13"/>
      <c r="KAN39" s="13"/>
      <c r="KAO39" s="13"/>
      <c r="KAP39" s="13"/>
      <c r="KAQ39" s="13"/>
      <c r="KAR39" s="13"/>
      <c r="KAS39" s="13"/>
      <c r="KAT39" s="13"/>
      <c r="KAU39" s="13"/>
      <c r="KAV39" s="13"/>
      <c r="KAW39" s="13"/>
      <c r="KAX39" s="13"/>
      <c r="KAY39" s="13"/>
      <c r="KAZ39" s="13"/>
      <c r="KBA39" s="13"/>
      <c r="KBB39" s="13"/>
      <c r="KBC39" s="13"/>
      <c r="KBD39" s="13"/>
      <c r="KBE39" s="13"/>
      <c r="KBF39" s="13"/>
      <c r="KBG39" s="13"/>
      <c r="KBH39" s="13"/>
      <c r="KBI39" s="13"/>
      <c r="KBJ39" s="13"/>
      <c r="KBK39" s="13"/>
      <c r="KBL39" s="13"/>
      <c r="KBM39" s="13"/>
      <c r="KBN39" s="13"/>
      <c r="KBO39" s="13"/>
      <c r="KBP39" s="13"/>
      <c r="KBQ39" s="13"/>
      <c r="KBR39" s="13"/>
      <c r="KBS39" s="13"/>
      <c r="KBT39" s="13"/>
      <c r="KBU39" s="13"/>
      <c r="KBV39" s="13"/>
      <c r="KBW39" s="13"/>
      <c r="KBX39" s="13"/>
      <c r="KBY39" s="13"/>
      <c r="KBZ39" s="13"/>
      <c r="KCA39" s="13"/>
      <c r="KCB39" s="13"/>
      <c r="KCC39" s="13"/>
      <c r="KCD39" s="13"/>
      <c r="KCE39" s="13"/>
      <c r="KCF39" s="13"/>
      <c r="KCG39" s="13"/>
      <c r="KCH39" s="13"/>
      <c r="KCI39" s="13"/>
      <c r="KCJ39" s="13"/>
      <c r="KCK39" s="13"/>
      <c r="KCL39" s="13"/>
      <c r="KCM39" s="13"/>
      <c r="KCN39" s="13"/>
      <c r="KCO39" s="13"/>
      <c r="KCP39" s="13"/>
      <c r="KCQ39" s="13"/>
      <c r="KCR39" s="13"/>
      <c r="KCS39" s="13"/>
      <c r="KCT39" s="13"/>
      <c r="KCU39" s="13"/>
      <c r="KCV39" s="13"/>
      <c r="KCW39" s="13"/>
      <c r="KCX39" s="13"/>
      <c r="KCY39" s="13"/>
      <c r="KCZ39" s="13"/>
      <c r="KDA39" s="13"/>
      <c r="KDB39" s="13"/>
      <c r="KDC39" s="13"/>
      <c r="KDD39" s="13"/>
      <c r="KDE39" s="13"/>
      <c r="KDF39" s="13"/>
      <c r="KDG39" s="13"/>
      <c r="KDH39" s="13"/>
      <c r="KDI39" s="13"/>
      <c r="KDJ39" s="13"/>
      <c r="KDK39" s="13"/>
      <c r="KDL39" s="13"/>
      <c r="KDM39" s="13"/>
      <c r="KDN39" s="13"/>
      <c r="KDO39" s="13"/>
      <c r="KDP39" s="13"/>
      <c r="KDQ39" s="13"/>
      <c r="KDR39" s="13"/>
      <c r="KDS39" s="13"/>
      <c r="KDT39" s="13"/>
      <c r="KDU39" s="13"/>
      <c r="KDV39" s="13"/>
      <c r="KDW39" s="13"/>
      <c r="KDX39" s="13"/>
      <c r="KDY39" s="13"/>
      <c r="KDZ39" s="13"/>
      <c r="KEA39" s="13"/>
      <c r="KEB39" s="13"/>
      <c r="KEC39" s="13"/>
      <c r="KED39" s="13"/>
      <c r="KEE39" s="13"/>
      <c r="KEF39" s="13"/>
      <c r="KEG39" s="13"/>
      <c r="KEH39" s="13"/>
      <c r="KEI39" s="13"/>
      <c r="KEJ39" s="13"/>
      <c r="KEK39" s="13"/>
      <c r="KEL39" s="13"/>
      <c r="KEM39" s="13"/>
      <c r="KEN39" s="13"/>
      <c r="KEO39" s="13"/>
      <c r="KEP39" s="13"/>
      <c r="KEQ39" s="13"/>
      <c r="KER39" s="13"/>
      <c r="KES39" s="13"/>
      <c r="KET39" s="13"/>
      <c r="KEU39" s="13"/>
      <c r="KEV39" s="13"/>
      <c r="KEW39" s="13"/>
      <c r="KEX39" s="13"/>
      <c r="KEY39" s="13"/>
      <c r="KEZ39" s="13"/>
      <c r="KFA39" s="13"/>
      <c r="KFB39" s="13"/>
      <c r="KFC39" s="13"/>
      <c r="KFD39" s="13"/>
      <c r="KFE39" s="13"/>
      <c r="KFF39" s="13"/>
      <c r="KFG39" s="13"/>
      <c r="KFH39" s="13"/>
      <c r="KFI39" s="13"/>
      <c r="KFJ39" s="13"/>
      <c r="KFK39" s="13"/>
      <c r="KFL39" s="13"/>
      <c r="KFM39" s="13"/>
      <c r="KFN39" s="13"/>
      <c r="KFO39" s="13"/>
      <c r="KFP39" s="13"/>
      <c r="KFQ39" s="13"/>
      <c r="KFR39" s="13"/>
      <c r="KFS39" s="13"/>
      <c r="KFT39" s="13"/>
      <c r="KFU39" s="13"/>
      <c r="KFV39" s="13"/>
      <c r="KFW39" s="13"/>
      <c r="KFX39" s="13"/>
      <c r="KFY39" s="13"/>
      <c r="KFZ39" s="13"/>
      <c r="KGA39" s="13"/>
      <c r="KGB39" s="13"/>
      <c r="KGC39" s="13"/>
      <c r="KGD39" s="13"/>
      <c r="KGE39" s="13"/>
      <c r="KGF39" s="13"/>
      <c r="KGG39" s="13"/>
      <c r="KGH39" s="13"/>
      <c r="KGI39" s="13"/>
      <c r="KGJ39" s="13"/>
      <c r="KGK39" s="13"/>
      <c r="KGL39" s="13"/>
      <c r="KGM39" s="13"/>
      <c r="KGN39" s="13"/>
      <c r="KGO39" s="13"/>
      <c r="KGP39" s="13"/>
      <c r="KGQ39" s="13"/>
      <c r="KGR39" s="13"/>
      <c r="KGS39" s="13"/>
      <c r="KGT39" s="13"/>
      <c r="KGU39" s="13"/>
      <c r="KGV39" s="13"/>
      <c r="KGW39" s="13"/>
      <c r="KGX39" s="13"/>
      <c r="KGY39" s="13"/>
      <c r="KGZ39" s="13"/>
      <c r="KHA39" s="13"/>
      <c r="KHB39" s="13"/>
      <c r="KHC39" s="13"/>
      <c r="KHD39" s="13"/>
      <c r="KHE39" s="13"/>
      <c r="KHF39" s="13"/>
      <c r="KHG39" s="13"/>
      <c r="KHH39" s="13"/>
      <c r="KHI39" s="13"/>
      <c r="KHJ39" s="13"/>
      <c r="KHK39" s="13"/>
      <c r="KHL39" s="13"/>
      <c r="KHM39" s="13"/>
      <c r="KHN39" s="13"/>
      <c r="KHO39" s="13"/>
      <c r="KHP39" s="13"/>
      <c r="KHQ39" s="13"/>
      <c r="KHR39" s="13"/>
      <c r="KHS39" s="13"/>
      <c r="KHT39" s="13"/>
      <c r="KHU39" s="13"/>
      <c r="KHV39" s="13"/>
      <c r="KHW39" s="13"/>
      <c r="KHX39" s="13"/>
      <c r="KHY39" s="13"/>
      <c r="KHZ39" s="13"/>
      <c r="KIA39" s="13"/>
      <c r="KIB39" s="13"/>
      <c r="KIC39" s="13"/>
      <c r="KID39" s="13"/>
      <c r="KIE39" s="13"/>
      <c r="KIF39" s="13"/>
      <c r="KIG39" s="13"/>
      <c r="KIH39" s="13"/>
      <c r="KII39" s="13"/>
      <c r="KIJ39" s="13"/>
      <c r="KIK39" s="13"/>
      <c r="KIL39" s="13"/>
      <c r="KIM39" s="13"/>
      <c r="KIN39" s="13"/>
      <c r="KIO39" s="13"/>
      <c r="KIP39" s="13"/>
      <c r="KIQ39" s="13"/>
      <c r="KIR39" s="13"/>
      <c r="KIS39" s="13"/>
      <c r="KIT39" s="13"/>
      <c r="KIU39" s="13"/>
      <c r="KIV39" s="13"/>
      <c r="KIW39" s="13"/>
      <c r="KIX39" s="13"/>
      <c r="KIY39" s="13"/>
      <c r="KIZ39" s="13"/>
      <c r="KJA39" s="13"/>
      <c r="KJB39" s="13"/>
      <c r="KJC39" s="13"/>
      <c r="KJD39" s="13"/>
      <c r="KJE39" s="13"/>
      <c r="KJF39" s="13"/>
      <c r="KJG39" s="13"/>
      <c r="KJH39" s="13"/>
      <c r="KJI39" s="13"/>
      <c r="KJJ39" s="13"/>
      <c r="KJK39" s="13"/>
      <c r="KJL39" s="13"/>
      <c r="KJM39" s="13"/>
      <c r="KJN39" s="13"/>
      <c r="KJO39" s="13"/>
      <c r="KJP39" s="13"/>
      <c r="KJQ39" s="13"/>
      <c r="KJR39" s="13"/>
      <c r="KJS39" s="13"/>
      <c r="KJT39" s="13"/>
      <c r="KJU39" s="13"/>
      <c r="KJV39" s="13"/>
      <c r="KJW39" s="13"/>
      <c r="KJX39" s="13"/>
      <c r="KJY39" s="13"/>
      <c r="KJZ39" s="13"/>
      <c r="KKA39" s="13"/>
      <c r="KKB39" s="13"/>
      <c r="KKC39" s="13"/>
      <c r="KKD39" s="13"/>
      <c r="KKE39" s="13"/>
      <c r="KKF39" s="13"/>
      <c r="KKG39" s="13"/>
      <c r="KKH39" s="13"/>
      <c r="KKI39" s="13"/>
      <c r="KKJ39" s="13"/>
      <c r="KKK39" s="13"/>
      <c r="KKL39" s="13"/>
      <c r="KKM39" s="13"/>
      <c r="KKN39" s="13"/>
      <c r="KKO39" s="13"/>
      <c r="KKP39" s="13"/>
      <c r="KKQ39" s="13"/>
      <c r="KKR39" s="13"/>
      <c r="KKS39" s="13"/>
      <c r="KKT39" s="13"/>
      <c r="KKU39" s="13"/>
      <c r="KKV39" s="13"/>
      <c r="KKW39" s="13"/>
      <c r="KKX39" s="13"/>
      <c r="KKY39" s="13"/>
      <c r="KKZ39" s="13"/>
      <c r="KLA39" s="13"/>
      <c r="KLB39" s="13"/>
      <c r="KLC39" s="13"/>
      <c r="KLD39" s="13"/>
      <c r="KLE39" s="13"/>
      <c r="KLF39" s="13"/>
      <c r="KLG39" s="13"/>
      <c r="KLH39" s="13"/>
      <c r="KLI39" s="13"/>
      <c r="KLJ39" s="13"/>
      <c r="KLK39" s="13"/>
      <c r="KLL39" s="13"/>
      <c r="KLM39" s="13"/>
      <c r="KLN39" s="13"/>
      <c r="KLO39" s="13"/>
      <c r="KLP39" s="13"/>
      <c r="KLQ39" s="13"/>
      <c r="KLR39" s="13"/>
      <c r="KLS39" s="13"/>
      <c r="KLT39" s="13"/>
      <c r="KLU39" s="13"/>
      <c r="KLV39" s="13"/>
      <c r="KLW39" s="13"/>
      <c r="KLX39" s="13"/>
      <c r="KLY39" s="13"/>
      <c r="KLZ39" s="13"/>
      <c r="KMA39" s="13"/>
      <c r="KMB39" s="13"/>
      <c r="KMC39" s="13"/>
      <c r="KMD39" s="13"/>
      <c r="KME39" s="13"/>
      <c r="KMF39" s="13"/>
      <c r="KMG39" s="13"/>
      <c r="KMH39" s="13"/>
      <c r="KMI39" s="13"/>
      <c r="KMJ39" s="13"/>
      <c r="KMK39" s="13"/>
      <c r="KML39" s="13"/>
      <c r="KMM39" s="13"/>
      <c r="KMN39" s="13"/>
      <c r="KMO39" s="13"/>
      <c r="KMP39" s="13"/>
      <c r="KMQ39" s="13"/>
      <c r="KMR39" s="13"/>
      <c r="KMS39" s="13"/>
      <c r="KMT39" s="13"/>
      <c r="KMU39" s="13"/>
      <c r="KMV39" s="13"/>
      <c r="KMW39" s="13"/>
      <c r="KMX39" s="13"/>
      <c r="KMY39" s="13"/>
      <c r="KMZ39" s="13"/>
      <c r="KNA39" s="13"/>
      <c r="KNB39" s="13"/>
      <c r="KNC39" s="13"/>
      <c r="KND39" s="13"/>
      <c r="KNE39" s="13"/>
      <c r="KNF39" s="13"/>
      <c r="KNG39" s="13"/>
      <c r="KNH39" s="13"/>
      <c r="KNI39" s="13"/>
      <c r="KNJ39" s="13"/>
      <c r="KNK39" s="13"/>
      <c r="KNL39" s="13"/>
      <c r="KNM39" s="13"/>
      <c r="KNN39" s="13"/>
      <c r="KNO39" s="13"/>
      <c r="KNP39" s="13"/>
      <c r="KNQ39" s="13"/>
      <c r="KNR39" s="13"/>
      <c r="KNS39" s="13"/>
      <c r="KNT39" s="13"/>
      <c r="KNU39" s="13"/>
      <c r="KNV39" s="13"/>
      <c r="KNW39" s="13"/>
      <c r="KNX39" s="13"/>
      <c r="KNY39" s="13"/>
      <c r="KNZ39" s="13"/>
      <c r="KOA39" s="13"/>
      <c r="KOB39" s="13"/>
      <c r="KOC39" s="13"/>
      <c r="KOD39" s="13"/>
      <c r="KOE39" s="13"/>
      <c r="KOF39" s="13"/>
      <c r="KOG39" s="13"/>
      <c r="KOH39" s="13"/>
      <c r="KOI39" s="13"/>
      <c r="KOJ39" s="13"/>
      <c r="KOK39" s="13"/>
      <c r="KOL39" s="13"/>
      <c r="KOM39" s="13"/>
      <c r="KON39" s="13"/>
      <c r="KOO39" s="13"/>
      <c r="KOP39" s="13"/>
      <c r="KOQ39" s="13"/>
      <c r="KOR39" s="13"/>
      <c r="KOS39" s="13"/>
      <c r="KOT39" s="13"/>
      <c r="KOU39" s="13"/>
      <c r="KOV39" s="13"/>
      <c r="KOW39" s="13"/>
      <c r="KOX39" s="13"/>
      <c r="KOY39" s="13"/>
      <c r="KOZ39" s="13"/>
      <c r="KPA39" s="13"/>
      <c r="KPB39" s="13"/>
      <c r="KPC39" s="13"/>
      <c r="KPD39" s="13"/>
      <c r="KPE39" s="13"/>
      <c r="KPF39" s="13"/>
      <c r="KPG39" s="13"/>
      <c r="KPH39" s="13"/>
      <c r="KPI39" s="13"/>
      <c r="KPJ39" s="13"/>
      <c r="KPK39" s="13"/>
      <c r="KPL39" s="13"/>
      <c r="KPM39" s="13"/>
      <c r="KPN39" s="13"/>
      <c r="KPO39" s="13"/>
      <c r="KPP39" s="13"/>
      <c r="KPQ39" s="13"/>
      <c r="KPR39" s="13"/>
      <c r="KPS39" s="13"/>
      <c r="KPT39" s="13"/>
      <c r="KPU39" s="13"/>
      <c r="KPV39" s="13"/>
      <c r="KPW39" s="13"/>
      <c r="KPX39" s="13"/>
      <c r="KPY39" s="13"/>
      <c r="KPZ39" s="13"/>
      <c r="KQA39" s="13"/>
      <c r="KQB39" s="13"/>
      <c r="KQC39" s="13"/>
      <c r="KQD39" s="13"/>
      <c r="KQE39" s="13"/>
      <c r="KQF39" s="13"/>
      <c r="KQG39" s="13"/>
      <c r="KQH39" s="13"/>
      <c r="KQI39" s="13"/>
      <c r="KQJ39" s="13"/>
      <c r="KQK39" s="13"/>
      <c r="KQL39" s="13"/>
      <c r="KQM39" s="13"/>
      <c r="KQN39" s="13"/>
      <c r="KQO39" s="13"/>
      <c r="KQP39" s="13"/>
      <c r="KQQ39" s="13"/>
      <c r="KQR39" s="13"/>
      <c r="KQS39" s="13"/>
      <c r="KQT39" s="13"/>
      <c r="KQU39" s="13"/>
      <c r="KQV39" s="13"/>
      <c r="KQW39" s="13"/>
      <c r="KQX39" s="13"/>
      <c r="KQY39" s="13"/>
      <c r="KQZ39" s="13"/>
      <c r="KRA39" s="13"/>
      <c r="KRB39" s="13"/>
      <c r="KRC39" s="13"/>
      <c r="KRD39" s="13"/>
      <c r="KRE39" s="13"/>
      <c r="KRF39" s="13"/>
      <c r="KRG39" s="13"/>
      <c r="KRH39" s="13"/>
      <c r="KRI39" s="13"/>
      <c r="KRJ39" s="13"/>
      <c r="KRK39" s="13"/>
      <c r="KRL39" s="13"/>
      <c r="KRM39" s="13"/>
      <c r="KRN39" s="13"/>
      <c r="KRO39" s="13"/>
      <c r="KRP39" s="13"/>
      <c r="KRQ39" s="13"/>
      <c r="KRR39" s="13"/>
      <c r="KRS39" s="13"/>
      <c r="KRT39" s="13"/>
      <c r="KRU39" s="13"/>
      <c r="KRV39" s="13"/>
      <c r="KRW39" s="13"/>
      <c r="KRX39" s="13"/>
      <c r="KRY39" s="13"/>
      <c r="KRZ39" s="13"/>
      <c r="KSA39" s="13"/>
      <c r="KSB39" s="13"/>
      <c r="KSC39" s="13"/>
      <c r="KSD39" s="13"/>
      <c r="KSE39" s="13"/>
      <c r="KSF39" s="13"/>
      <c r="KSG39" s="13"/>
      <c r="KSH39" s="13"/>
      <c r="KSI39" s="13"/>
      <c r="KSJ39" s="13"/>
      <c r="KSK39" s="13"/>
      <c r="KSL39" s="13"/>
      <c r="KSM39" s="13"/>
      <c r="KSN39" s="13"/>
      <c r="KSO39" s="13"/>
      <c r="KSP39" s="13"/>
      <c r="KSQ39" s="13"/>
      <c r="KSR39" s="13"/>
      <c r="KSS39" s="13"/>
      <c r="KST39" s="13"/>
      <c r="KSU39" s="13"/>
      <c r="KSV39" s="13"/>
      <c r="KSW39" s="13"/>
      <c r="KSX39" s="13"/>
      <c r="KSY39" s="13"/>
      <c r="KSZ39" s="13"/>
      <c r="KTA39" s="13"/>
      <c r="KTB39" s="13"/>
      <c r="KTC39" s="13"/>
      <c r="KTD39" s="13"/>
      <c r="KTE39" s="13"/>
      <c r="KTF39" s="13"/>
      <c r="KTG39" s="13"/>
      <c r="KTH39" s="13"/>
      <c r="KTI39" s="13"/>
      <c r="KTJ39" s="13"/>
      <c r="KTK39" s="13"/>
      <c r="KTL39" s="13"/>
      <c r="KTM39" s="13"/>
      <c r="KTN39" s="13"/>
      <c r="KTO39" s="13"/>
      <c r="KTP39" s="13"/>
      <c r="KTQ39" s="13"/>
      <c r="KTR39" s="13"/>
      <c r="KTS39" s="13"/>
      <c r="KTT39" s="13"/>
      <c r="KTU39" s="13"/>
      <c r="KTV39" s="13"/>
      <c r="KTW39" s="13"/>
      <c r="KTX39" s="13"/>
      <c r="KTY39" s="13"/>
      <c r="KTZ39" s="13"/>
      <c r="KUA39" s="13"/>
      <c r="KUB39" s="13"/>
      <c r="KUC39" s="13"/>
      <c r="KUD39" s="13"/>
      <c r="KUE39" s="13"/>
      <c r="KUF39" s="13"/>
      <c r="KUG39" s="13"/>
      <c r="KUH39" s="13"/>
      <c r="KUI39" s="13"/>
      <c r="KUJ39" s="13"/>
      <c r="KUK39" s="13"/>
      <c r="KUL39" s="13"/>
      <c r="KUM39" s="13"/>
      <c r="KUN39" s="13"/>
      <c r="KUO39" s="13"/>
      <c r="KUP39" s="13"/>
      <c r="KUQ39" s="13"/>
      <c r="KUR39" s="13"/>
      <c r="KUS39" s="13"/>
      <c r="KUT39" s="13"/>
      <c r="KUU39" s="13"/>
      <c r="KUV39" s="13"/>
      <c r="KUW39" s="13"/>
      <c r="KUX39" s="13"/>
      <c r="KUY39" s="13"/>
      <c r="KUZ39" s="13"/>
      <c r="KVA39" s="13"/>
      <c r="KVB39" s="13"/>
      <c r="KVC39" s="13"/>
      <c r="KVD39" s="13"/>
      <c r="KVE39" s="13"/>
      <c r="KVF39" s="13"/>
      <c r="KVG39" s="13"/>
      <c r="KVH39" s="13"/>
      <c r="KVI39" s="13"/>
      <c r="KVJ39" s="13"/>
      <c r="KVK39" s="13"/>
      <c r="KVL39" s="13"/>
      <c r="KVM39" s="13"/>
      <c r="KVN39" s="13"/>
      <c r="KVO39" s="13"/>
      <c r="KVP39" s="13"/>
      <c r="KVQ39" s="13"/>
      <c r="KVR39" s="13"/>
      <c r="KVS39" s="13"/>
      <c r="KVT39" s="13"/>
      <c r="KVU39" s="13"/>
      <c r="KVV39" s="13"/>
      <c r="KVW39" s="13"/>
      <c r="KVX39" s="13"/>
      <c r="KVY39" s="13"/>
      <c r="KVZ39" s="13"/>
      <c r="KWA39" s="13"/>
      <c r="KWB39" s="13"/>
      <c r="KWC39" s="13"/>
      <c r="KWD39" s="13"/>
      <c r="KWE39" s="13"/>
      <c r="KWF39" s="13"/>
      <c r="KWG39" s="13"/>
      <c r="KWH39" s="13"/>
      <c r="KWI39" s="13"/>
      <c r="KWJ39" s="13"/>
      <c r="KWK39" s="13"/>
      <c r="KWL39" s="13"/>
      <c r="KWM39" s="13"/>
      <c r="KWN39" s="13"/>
      <c r="KWO39" s="13"/>
      <c r="KWP39" s="13"/>
      <c r="KWQ39" s="13"/>
      <c r="KWR39" s="13"/>
      <c r="KWS39" s="13"/>
      <c r="KWT39" s="13"/>
      <c r="KWU39" s="13"/>
      <c r="KWV39" s="13"/>
      <c r="KWW39" s="13"/>
      <c r="KWX39" s="13"/>
      <c r="KWY39" s="13"/>
      <c r="KWZ39" s="13"/>
      <c r="KXA39" s="13"/>
      <c r="KXB39" s="13"/>
      <c r="KXC39" s="13"/>
      <c r="KXD39" s="13"/>
      <c r="KXE39" s="13"/>
      <c r="KXF39" s="13"/>
      <c r="KXG39" s="13"/>
      <c r="KXH39" s="13"/>
      <c r="KXI39" s="13"/>
      <c r="KXJ39" s="13"/>
      <c r="KXK39" s="13"/>
      <c r="KXL39" s="13"/>
      <c r="KXM39" s="13"/>
      <c r="KXN39" s="13"/>
      <c r="KXO39" s="13"/>
      <c r="KXP39" s="13"/>
      <c r="KXQ39" s="13"/>
      <c r="KXR39" s="13"/>
      <c r="KXS39" s="13"/>
      <c r="KXT39" s="13"/>
      <c r="KXU39" s="13"/>
      <c r="KXV39" s="13"/>
      <c r="KXW39" s="13"/>
      <c r="KXX39" s="13"/>
      <c r="KXY39" s="13"/>
      <c r="KXZ39" s="13"/>
      <c r="KYA39" s="13"/>
      <c r="KYB39" s="13"/>
      <c r="KYC39" s="13"/>
      <c r="KYD39" s="13"/>
      <c r="KYE39" s="13"/>
      <c r="KYF39" s="13"/>
      <c r="KYG39" s="13"/>
      <c r="KYH39" s="13"/>
      <c r="KYI39" s="13"/>
      <c r="KYJ39" s="13"/>
      <c r="KYK39" s="13"/>
      <c r="KYL39" s="13"/>
      <c r="KYM39" s="13"/>
      <c r="KYN39" s="13"/>
      <c r="KYO39" s="13"/>
      <c r="KYP39" s="13"/>
      <c r="KYQ39" s="13"/>
      <c r="KYR39" s="13"/>
      <c r="KYS39" s="13"/>
      <c r="KYT39" s="13"/>
      <c r="KYU39" s="13"/>
      <c r="KYV39" s="13"/>
      <c r="KYW39" s="13"/>
      <c r="KYX39" s="13"/>
      <c r="KYY39" s="13"/>
      <c r="KYZ39" s="13"/>
      <c r="KZA39" s="13"/>
      <c r="KZB39" s="13"/>
      <c r="KZC39" s="13"/>
      <c r="KZD39" s="13"/>
      <c r="KZE39" s="13"/>
      <c r="KZF39" s="13"/>
      <c r="KZG39" s="13"/>
      <c r="KZH39" s="13"/>
      <c r="KZI39" s="13"/>
      <c r="KZJ39" s="13"/>
      <c r="KZK39" s="13"/>
      <c r="KZL39" s="13"/>
      <c r="KZM39" s="13"/>
      <c r="KZN39" s="13"/>
      <c r="KZO39" s="13"/>
      <c r="KZP39" s="13"/>
      <c r="KZQ39" s="13"/>
      <c r="KZR39" s="13"/>
      <c r="KZS39" s="13"/>
      <c r="KZT39" s="13"/>
      <c r="KZU39" s="13"/>
      <c r="KZV39" s="13"/>
      <c r="KZW39" s="13"/>
      <c r="KZX39" s="13"/>
      <c r="KZY39" s="13"/>
      <c r="KZZ39" s="13"/>
      <c r="LAA39" s="13"/>
      <c r="LAB39" s="13"/>
      <c r="LAC39" s="13"/>
      <c r="LAD39" s="13"/>
      <c r="LAE39" s="13"/>
      <c r="LAF39" s="13"/>
      <c r="LAG39" s="13"/>
      <c r="LAH39" s="13"/>
      <c r="LAI39" s="13"/>
      <c r="LAJ39" s="13"/>
      <c r="LAK39" s="13"/>
      <c r="LAL39" s="13"/>
      <c r="LAM39" s="13"/>
      <c r="LAN39" s="13"/>
      <c r="LAO39" s="13"/>
      <c r="LAP39" s="13"/>
      <c r="LAQ39" s="13"/>
      <c r="LAR39" s="13"/>
      <c r="LAS39" s="13"/>
      <c r="LAT39" s="13"/>
      <c r="LAU39" s="13"/>
      <c r="LAV39" s="13"/>
      <c r="LAW39" s="13"/>
      <c r="LAX39" s="13"/>
      <c r="LAY39" s="13"/>
      <c r="LAZ39" s="13"/>
      <c r="LBA39" s="13"/>
      <c r="LBB39" s="13"/>
      <c r="LBC39" s="13"/>
      <c r="LBD39" s="13"/>
      <c r="LBE39" s="13"/>
      <c r="LBF39" s="13"/>
      <c r="LBG39" s="13"/>
      <c r="LBH39" s="13"/>
      <c r="LBI39" s="13"/>
      <c r="LBJ39" s="13"/>
      <c r="LBK39" s="13"/>
      <c r="LBL39" s="13"/>
      <c r="LBM39" s="13"/>
      <c r="LBN39" s="13"/>
      <c r="LBO39" s="13"/>
      <c r="LBP39" s="13"/>
      <c r="LBQ39" s="13"/>
      <c r="LBR39" s="13"/>
      <c r="LBS39" s="13"/>
      <c r="LBT39" s="13"/>
      <c r="LBU39" s="13"/>
      <c r="LBV39" s="13"/>
      <c r="LBW39" s="13"/>
      <c r="LBX39" s="13"/>
      <c r="LBY39" s="13"/>
      <c r="LBZ39" s="13"/>
      <c r="LCA39" s="13"/>
      <c r="LCB39" s="13"/>
      <c r="LCC39" s="13"/>
      <c r="LCD39" s="13"/>
      <c r="LCE39" s="13"/>
      <c r="LCF39" s="13"/>
      <c r="LCG39" s="13"/>
      <c r="LCH39" s="13"/>
      <c r="LCI39" s="13"/>
      <c r="LCJ39" s="13"/>
      <c r="LCK39" s="13"/>
      <c r="LCL39" s="13"/>
      <c r="LCM39" s="13"/>
      <c r="LCN39" s="13"/>
      <c r="LCO39" s="13"/>
      <c r="LCP39" s="13"/>
      <c r="LCQ39" s="13"/>
      <c r="LCR39" s="13"/>
      <c r="LCS39" s="13"/>
      <c r="LCT39" s="13"/>
      <c r="LCU39" s="13"/>
      <c r="LCV39" s="13"/>
      <c r="LCW39" s="13"/>
      <c r="LCX39" s="13"/>
      <c r="LCY39" s="13"/>
      <c r="LCZ39" s="13"/>
      <c r="LDA39" s="13"/>
      <c r="LDB39" s="13"/>
      <c r="LDC39" s="13"/>
      <c r="LDD39" s="13"/>
      <c r="LDE39" s="13"/>
      <c r="LDF39" s="13"/>
      <c r="LDG39" s="13"/>
      <c r="LDH39" s="13"/>
      <c r="LDI39" s="13"/>
      <c r="LDJ39" s="13"/>
      <c r="LDK39" s="13"/>
      <c r="LDL39" s="13"/>
      <c r="LDM39" s="13"/>
      <c r="LDN39" s="13"/>
      <c r="LDO39" s="13"/>
      <c r="LDP39" s="13"/>
      <c r="LDQ39" s="13"/>
      <c r="LDR39" s="13"/>
      <c r="LDS39" s="13"/>
      <c r="LDT39" s="13"/>
      <c r="LDU39" s="13"/>
      <c r="LDV39" s="13"/>
      <c r="LDW39" s="13"/>
      <c r="LDX39" s="13"/>
      <c r="LDY39" s="13"/>
      <c r="LDZ39" s="13"/>
      <c r="LEA39" s="13"/>
      <c r="LEB39" s="13"/>
      <c r="LEC39" s="13"/>
      <c r="LED39" s="13"/>
      <c r="LEE39" s="13"/>
      <c r="LEF39" s="13"/>
      <c r="LEG39" s="13"/>
      <c r="LEH39" s="13"/>
      <c r="LEI39" s="13"/>
      <c r="LEJ39" s="13"/>
      <c r="LEK39" s="13"/>
      <c r="LEL39" s="13"/>
      <c r="LEM39" s="13"/>
      <c r="LEN39" s="13"/>
      <c r="LEO39" s="13"/>
      <c r="LEP39" s="13"/>
      <c r="LEQ39" s="13"/>
      <c r="LER39" s="13"/>
      <c r="LES39" s="13"/>
      <c r="LET39" s="13"/>
      <c r="LEU39" s="13"/>
      <c r="LEV39" s="13"/>
      <c r="LEW39" s="13"/>
      <c r="LEX39" s="13"/>
      <c r="LEY39" s="13"/>
      <c r="LEZ39" s="13"/>
      <c r="LFA39" s="13"/>
      <c r="LFB39" s="13"/>
      <c r="LFC39" s="13"/>
      <c r="LFD39" s="13"/>
      <c r="LFE39" s="13"/>
      <c r="LFF39" s="13"/>
      <c r="LFG39" s="13"/>
      <c r="LFH39" s="13"/>
      <c r="LFI39" s="13"/>
      <c r="LFJ39" s="13"/>
      <c r="LFK39" s="13"/>
      <c r="LFL39" s="13"/>
      <c r="LFM39" s="13"/>
      <c r="LFN39" s="13"/>
      <c r="LFO39" s="13"/>
      <c r="LFP39" s="13"/>
      <c r="LFQ39" s="13"/>
      <c r="LFR39" s="13"/>
      <c r="LFS39" s="13"/>
      <c r="LFT39" s="13"/>
      <c r="LFU39" s="13"/>
      <c r="LFV39" s="13"/>
      <c r="LFW39" s="13"/>
      <c r="LFX39" s="13"/>
      <c r="LFY39" s="13"/>
      <c r="LFZ39" s="13"/>
      <c r="LGA39" s="13"/>
      <c r="LGB39" s="13"/>
      <c r="LGC39" s="13"/>
      <c r="LGD39" s="13"/>
      <c r="LGE39" s="13"/>
      <c r="LGF39" s="13"/>
      <c r="LGG39" s="13"/>
      <c r="LGH39" s="13"/>
      <c r="LGI39" s="13"/>
      <c r="LGJ39" s="13"/>
      <c r="LGK39" s="13"/>
      <c r="LGL39" s="13"/>
      <c r="LGM39" s="13"/>
      <c r="LGN39" s="13"/>
      <c r="LGO39" s="13"/>
      <c r="LGP39" s="13"/>
      <c r="LGQ39" s="13"/>
      <c r="LGR39" s="13"/>
      <c r="LGS39" s="13"/>
      <c r="LGT39" s="13"/>
      <c r="LGU39" s="13"/>
      <c r="LGV39" s="13"/>
      <c r="LGW39" s="13"/>
      <c r="LGX39" s="13"/>
      <c r="LGY39" s="13"/>
      <c r="LGZ39" s="13"/>
      <c r="LHA39" s="13"/>
      <c r="LHB39" s="13"/>
      <c r="LHC39" s="13"/>
      <c r="LHD39" s="13"/>
      <c r="LHE39" s="13"/>
      <c r="LHF39" s="13"/>
      <c r="LHG39" s="13"/>
      <c r="LHH39" s="13"/>
      <c r="LHI39" s="13"/>
      <c r="LHJ39" s="13"/>
      <c r="LHK39" s="13"/>
      <c r="LHL39" s="13"/>
      <c r="LHM39" s="13"/>
      <c r="LHN39" s="13"/>
      <c r="LHO39" s="13"/>
      <c r="LHP39" s="13"/>
      <c r="LHQ39" s="13"/>
      <c r="LHR39" s="13"/>
      <c r="LHS39" s="13"/>
      <c r="LHT39" s="13"/>
      <c r="LHU39" s="13"/>
      <c r="LHV39" s="13"/>
      <c r="LHW39" s="13"/>
      <c r="LHX39" s="13"/>
      <c r="LHY39" s="13"/>
      <c r="LHZ39" s="13"/>
      <c r="LIA39" s="13"/>
      <c r="LIB39" s="13"/>
      <c r="LIC39" s="13"/>
      <c r="LID39" s="13"/>
      <c r="LIE39" s="13"/>
      <c r="LIF39" s="13"/>
      <c r="LIG39" s="13"/>
      <c r="LIH39" s="13"/>
      <c r="LII39" s="13"/>
      <c r="LIJ39" s="13"/>
      <c r="LIK39" s="13"/>
      <c r="LIL39" s="13"/>
      <c r="LIM39" s="13"/>
      <c r="LIN39" s="13"/>
      <c r="LIO39" s="13"/>
      <c r="LIP39" s="13"/>
      <c r="LIQ39" s="13"/>
      <c r="LIR39" s="13"/>
      <c r="LIS39" s="13"/>
      <c r="LIT39" s="13"/>
      <c r="LIU39" s="13"/>
      <c r="LIV39" s="13"/>
      <c r="LIW39" s="13"/>
      <c r="LIX39" s="13"/>
      <c r="LIY39" s="13"/>
      <c r="LIZ39" s="13"/>
      <c r="LJA39" s="13"/>
      <c r="LJB39" s="13"/>
      <c r="LJC39" s="13"/>
      <c r="LJD39" s="13"/>
      <c r="LJE39" s="13"/>
      <c r="LJF39" s="13"/>
      <c r="LJG39" s="13"/>
      <c r="LJH39" s="13"/>
      <c r="LJI39" s="13"/>
      <c r="LJJ39" s="13"/>
      <c r="LJK39" s="13"/>
      <c r="LJL39" s="13"/>
      <c r="LJM39" s="13"/>
      <c r="LJN39" s="13"/>
      <c r="LJO39" s="13"/>
      <c r="LJP39" s="13"/>
      <c r="LJQ39" s="13"/>
      <c r="LJR39" s="13"/>
      <c r="LJS39" s="13"/>
      <c r="LJT39" s="13"/>
      <c r="LJU39" s="13"/>
      <c r="LJV39" s="13"/>
      <c r="LJW39" s="13"/>
      <c r="LJX39" s="13"/>
      <c r="LJY39" s="13"/>
      <c r="LJZ39" s="13"/>
      <c r="LKA39" s="13"/>
      <c r="LKB39" s="13"/>
      <c r="LKC39" s="13"/>
      <c r="LKD39" s="13"/>
      <c r="LKE39" s="13"/>
      <c r="LKF39" s="13"/>
      <c r="LKG39" s="13"/>
      <c r="LKH39" s="13"/>
      <c r="LKI39" s="13"/>
      <c r="LKJ39" s="13"/>
      <c r="LKK39" s="13"/>
      <c r="LKL39" s="13"/>
      <c r="LKM39" s="13"/>
      <c r="LKN39" s="13"/>
      <c r="LKO39" s="13"/>
      <c r="LKP39" s="13"/>
      <c r="LKQ39" s="13"/>
      <c r="LKR39" s="13"/>
      <c r="LKS39" s="13"/>
      <c r="LKT39" s="13"/>
      <c r="LKU39" s="13"/>
      <c r="LKV39" s="13"/>
      <c r="LKW39" s="13"/>
      <c r="LKX39" s="13"/>
      <c r="LKY39" s="13"/>
      <c r="LKZ39" s="13"/>
      <c r="LLA39" s="13"/>
      <c r="LLB39" s="13"/>
      <c r="LLC39" s="13"/>
      <c r="LLD39" s="13"/>
      <c r="LLE39" s="13"/>
      <c r="LLF39" s="13"/>
      <c r="LLG39" s="13"/>
      <c r="LLH39" s="13"/>
      <c r="LLI39" s="13"/>
      <c r="LLJ39" s="13"/>
      <c r="LLK39" s="13"/>
      <c r="LLL39" s="13"/>
      <c r="LLM39" s="13"/>
      <c r="LLN39" s="13"/>
      <c r="LLO39" s="13"/>
      <c r="LLP39" s="13"/>
      <c r="LLQ39" s="13"/>
      <c r="LLR39" s="13"/>
      <c r="LLS39" s="13"/>
      <c r="LLT39" s="13"/>
      <c r="LLU39" s="13"/>
      <c r="LLV39" s="13"/>
      <c r="LLW39" s="13"/>
      <c r="LLX39" s="13"/>
      <c r="LLY39" s="13"/>
      <c r="LLZ39" s="13"/>
      <c r="LMA39" s="13"/>
      <c r="LMB39" s="13"/>
      <c r="LMC39" s="13"/>
      <c r="LMD39" s="13"/>
      <c r="LME39" s="13"/>
      <c r="LMF39" s="13"/>
      <c r="LMG39" s="13"/>
      <c r="LMH39" s="13"/>
      <c r="LMI39" s="13"/>
      <c r="LMJ39" s="13"/>
      <c r="LMK39" s="13"/>
      <c r="LML39" s="13"/>
      <c r="LMM39" s="13"/>
      <c r="LMN39" s="13"/>
      <c r="LMO39" s="13"/>
      <c r="LMP39" s="13"/>
      <c r="LMQ39" s="13"/>
      <c r="LMR39" s="13"/>
      <c r="LMS39" s="13"/>
      <c r="LMT39" s="13"/>
      <c r="LMU39" s="13"/>
      <c r="LMV39" s="13"/>
      <c r="LMW39" s="13"/>
      <c r="LMX39" s="13"/>
      <c r="LMY39" s="13"/>
      <c r="LMZ39" s="13"/>
      <c r="LNA39" s="13"/>
      <c r="LNB39" s="13"/>
      <c r="LNC39" s="13"/>
      <c r="LND39" s="13"/>
      <c r="LNE39" s="13"/>
      <c r="LNF39" s="13"/>
      <c r="LNG39" s="13"/>
      <c r="LNH39" s="13"/>
      <c r="LNI39" s="13"/>
      <c r="LNJ39" s="13"/>
      <c r="LNK39" s="13"/>
      <c r="LNL39" s="13"/>
      <c r="LNM39" s="13"/>
      <c r="LNN39" s="13"/>
      <c r="LNO39" s="13"/>
      <c r="LNP39" s="13"/>
      <c r="LNQ39" s="13"/>
      <c r="LNR39" s="13"/>
      <c r="LNS39" s="13"/>
      <c r="LNT39" s="13"/>
      <c r="LNU39" s="13"/>
      <c r="LNV39" s="13"/>
      <c r="LNW39" s="13"/>
      <c r="LNX39" s="13"/>
      <c r="LNY39" s="13"/>
      <c r="LNZ39" s="13"/>
      <c r="LOA39" s="13"/>
      <c r="LOB39" s="13"/>
      <c r="LOC39" s="13"/>
      <c r="LOD39" s="13"/>
      <c r="LOE39" s="13"/>
      <c r="LOF39" s="13"/>
      <c r="LOG39" s="13"/>
      <c r="LOH39" s="13"/>
      <c r="LOI39" s="13"/>
      <c r="LOJ39" s="13"/>
      <c r="LOK39" s="13"/>
      <c r="LOL39" s="13"/>
      <c r="LOM39" s="13"/>
      <c r="LON39" s="13"/>
      <c r="LOO39" s="13"/>
      <c r="LOP39" s="13"/>
      <c r="LOQ39" s="13"/>
      <c r="LOR39" s="13"/>
      <c r="LOS39" s="13"/>
      <c r="LOT39" s="13"/>
      <c r="LOU39" s="13"/>
      <c r="LOV39" s="13"/>
      <c r="LOW39" s="13"/>
      <c r="LOX39" s="13"/>
      <c r="LOY39" s="13"/>
      <c r="LOZ39" s="13"/>
      <c r="LPA39" s="13"/>
      <c r="LPB39" s="13"/>
      <c r="LPC39" s="13"/>
      <c r="LPD39" s="13"/>
      <c r="LPE39" s="13"/>
      <c r="LPF39" s="13"/>
      <c r="LPG39" s="13"/>
      <c r="LPH39" s="13"/>
      <c r="LPI39" s="13"/>
      <c r="LPJ39" s="13"/>
      <c r="LPK39" s="13"/>
      <c r="LPL39" s="13"/>
      <c r="LPM39" s="13"/>
      <c r="LPN39" s="13"/>
      <c r="LPO39" s="13"/>
      <c r="LPP39" s="13"/>
      <c r="LPQ39" s="13"/>
      <c r="LPR39" s="13"/>
      <c r="LPS39" s="13"/>
      <c r="LPT39" s="13"/>
      <c r="LPU39" s="13"/>
      <c r="LPV39" s="13"/>
      <c r="LPW39" s="13"/>
      <c r="LPX39" s="13"/>
      <c r="LPY39" s="13"/>
      <c r="LPZ39" s="13"/>
      <c r="LQA39" s="13"/>
      <c r="LQB39" s="13"/>
      <c r="LQC39" s="13"/>
      <c r="LQD39" s="13"/>
      <c r="LQE39" s="13"/>
      <c r="LQF39" s="13"/>
      <c r="LQG39" s="13"/>
      <c r="LQH39" s="13"/>
      <c r="LQI39" s="13"/>
      <c r="LQJ39" s="13"/>
      <c r="LQK39" s="13"/>
      <c r="LQL39" s="13"/>
      <c r="LQM39" s="13"/>
      <c r="LQN39" s="13"/>
      <c r="LQO39" s="13"/>
      <c r="LQP39" s="13"/>
      <c r="LQQ39" s="13"/>
      <c r="LQR39" s="13"/>
      <c r="LQS39" s="13"/>
      <c r="LQT39" s="13"/>
      <c r="LQU39" s="13"/>
      <c r="LQV39" s="13"/>
      <c r="LQW39" s="13"/>
      <c r="LQX39" s="13"/>
      <c r="LQY39" s="13"/>
      <c r="LQZ39" s="13"/>
      <c r="LRA39" s="13"/>
      <c r="LRB39" s="13"/>
      <c r="LRC39" s="13"/>
      <c r="LRD39" s="13"/>
      <c r="LRE39" s="13"/>
      <c r="LRF39" s="13"/>
      <c r="LRG39" s="13"/>
      <c r="LRH39" s="13"/>
      <c r="LRI39" s="13"/>
      <c r="LRJ39" s="13"/>
      <c r="LRK39" s="13"/>
      <c r="LRL39" s="13"/>
      <c r="LRM39" s="13"/>
      <c r="LRN39" s="13"/>
      <c r="LRO39" s="13"/>
      <c r="LRP39" s="13"/>
      <c r="LRQ39" s="13"/>
      <c r="LRR39" s="13"/>
      <c r="LRS39" s="13"/>
      <c r="LRT39" s="13"/>
      <c r="LRU39" s="13"/>
      <c r="LRV39" s="13"/>
      <c r="LRW39" s="13"/>
      <c r="LRX39" s="13"/>
      <c r="LRY39" s="13"/>
      <c r="LRZ39" s="13"/>
      <c r="LSA39" s="13"/>
      <c r="LSB39" s="13"/>
      <c r="LSC39" s="13"/>
      <c r="LSD39" s="13"/>
      <c r="LSE39" s="13"/>
      <c r="LSF39" s="13"/>
      <c r="LSG39" s="13"/>
      <c r="LSH39" s="13"/>
      <c r="LSI39" s="13"/>
      <c r="LSJ39" s="13"/>
      <c r="LSK39" s="13"/>
      <c r="LSL39" s="13"/>
      <c r="LSM39" s="13"/>
      <c r="LSN39" s="13"/>
      <c r="LSO39" s="13"/>
      <c r="LSP39" s="13"/>
      <c r="LSQ39" s="13"/>
      <c r="LSR39" s="13"/>
      <c r="LSS39" s="13"/>
      <c r="LST39" s="13"/>
      <c r="LSU39" s="13"/>
      <c r="LSV39" s="13"/>
      <c r="LSW39" s="13"/>
      <c r="LSX39" s="13"/>
      <c r="LSY39" s="13"/>
      <c r="LSZ39" s="13"/>
      <c r="LTA39" s="13"/>
      <c r="LTB39" s="13"/>
      <c r="LTC39" s="13"/>
      <c r="LTD39" s="13"/>
      <c r="LTE39" s="13"/>
      <c r="LTF39" s="13"/>
      <c r="LTG39" s="13"/>
      <c r="LTH39" s="13"/>
      <c r="LTI39" s="13"/>
      <c r="LTJ39" s="13"/>
      <c r="LTK39" s="13"/>
      <c r="LTL39" s="13"/>
      <c r="LTM39" s="13"/>
      <c r="LTN39" s="13"/>
      <c r="LTO39" s="13"/>
      <c r="LTP39" s="13"/>
      <c r="LTQ39" s="13"/>
      <c r="LTR39" s="13"/>
      <c r="LTS39" s="13"/>
      <c r="LTT39" s="13"/>
      <c r="LTU39" s="13"/>
      <c r="LTV39" s="13"/>
      <c r="LTW39" s="13"/>
      <c r="LTX39" s="13"/>
      <c r="LTY39" s="13"/>
      <c r="LTZ39" s="13"/>
      <c r="LUA39" s="13"/>
      <c r="LUB39" s="13"/>
      <c r="LUC39" s="13"/>
      <c r="LUD39" s="13"/>
      <c r="LUE39" s="13"/>
      <c r="LUF39" s="13"/>
      <c r="LUG39" s="13"/>
      <c r="LUH39" s="13"/>
      <c r="LUI39" s="13"/>
      <c r="LUJ39" s="13"/>
      <c r="LUK39" s="13"/>
      <c r="LUL39" s="13"/>
      <c r="LUM39" s="13"/>
      <c r="LUN39" s="13"/>
      <c r="LUO39" s="13"/>
      <c r="LUP39" s="13"/>
      <c r="LUQ39" s="13"/>
      <c r="LUR39" s="13"/>
      <c r="LUS39" s="13"/>
      <c r="LUT39" s="13"/>
      <c r="LUU39" s="13"/>
      <c r="LUV39" s="13"/>
      <c r="LUW39" s="13"/>
      <c r="LUX39" s="13"/>
      <c r="LUY39" s="13"/>
      <c r="LUZ39" s="13"/>
      <c r="LVA39" s="13"/>
      <c r="LVB39" s="13"/>
      <c r="LVC39" s="13"/>
      <c r="LVD39" s="13"/>
      <c r="LVE39" s="13"/>
      <c r="LVF39" s="13"/>
      <c r="LVG39" s="13"/>
      <c r="LVH39" s="13"/>
      <c r="LVI39" s="13"/>
      <c r="LVJ39" s="13"/>
      <c r="LVK39" s="13"/>
      <c r="LVL39" s="13"/>
      <c r="LVM39" s="13"/>
      <c r="LVN39" s="13"/>
      <c r="LVO39" s="13"/>
      <c r="LVP39" s="13"/>
      <c r="LVQ39" s="13"/>
      <c r="LVR39" s="13"/>
      <c r="LVS39" s="13"/>
      <c r="LVT39" s="13"/>
      <c r="LVU39" s="13"/>
      <c r="LVV39" s="13"/>
      <c r="LVW39" s="13"/>
      <c r="LVX39" s="13"/>
      <c r="LVY39" s="13"/>
      <c r="LVZ39" s="13"/>
      <c r="LWA39" s="13"/>
      <c r="LWB39" s="13"/>
      <c r="LWC39" s="13"/>
      <c r="LWD39" s="13"/>
      <c r="LWE39" s="13"/>
      <c r="LWF39" s="13"/>
      <c r="LWG39" s="13"/>
      <c r="LWH39" s="13"/>
      <c r="LWI39" s="13"/>
      <c r="LWJ39" s="13"/>
      <c r="LWK39" s="13"/>
      <c r="LWL39" s="13"/>
      <c r="LWM39" s="13"/>
      <c r="LWN39" s="13"/>
      <c r="LWO39" s="13"/>
      <c r="LWP39" s="13"/>
      <c r="LWQ39" s="13"/>
      <c r="LWR39" s="13"/>
      <c r="LWS39" s="13"/>
      <c r="LWT39" s="13"/>
      <c r="LWU39" s="13"/>
      <c r="LWV39" s="13"/>
      <c r="LWW39" s="13"/>
      <c r="LWX39" s="13"/>
      <c r="LWY39" s="13"/>
      <c r="LWZ39" s="13"/>
      <c r="LXA39" s="13"/>
      <c r="LXB39" s="13"/>
      <c r="LXC39" s="13"/>
      <c r="LXD39" s="13"/>
      <c r="LXE39" s="13"/>
      <c r="LXF39" s="13"/>
      <c r="LXG39" s="13"/>
      <c r="LXH39" s="13"/>
      <c r="LXI39" s="13"/>
      <c r="LXJ39" s="13"/>
      <c r="LXK39" s="13"/>
      <c r="LXL39" s="13"/>
      <c r="LXM39" s="13"/>
      <c r="LXN39" s="13"/>
      <c r="LXO39" s="13"/>
      <c r="LXP39" s="13"/>
      <c r="LXQ39" s="13"/>
      <c r="LXR39" s="13"/>
      <c r="LXS39" s="13"/>
      <c r="LXT39" s="13"/>
      <c r="LXU39" s="13"/>
      <c r="LXV39" s="13"/>
      <c r="LXW39" s="13"/>
      <c r="LXX39" s="13"/>
      <c r="LXY39" s="13"/>
      <c r="LXZ39" s="13"/>
      <c r="LYA39" s="13"/>
      <c r="LYB39" s="13"/>
      <c r="LYC39" s="13"/>
      <c r="LYD39" s="13"/>
      <c r="LYE39" s="13"/>
      <c r="LYF39" s="13"/>
      <c r="LYG39" s="13"/>
      <c r="LYH39" s="13"/>
      <c r="LYI39" s="13"/>
      <c r="LYJ39" s="13"/>
      <c r="LYK39" s="13"/>
      <c r="LYL39" s="13"/>
      <c r="LYM39" s="13"/>
      <c r="LYN39" s="13"/>
      <c r="LYO39" s="13"/>
      <c r="LYP39" s="13"/>
      <c r="LYQ39" s="13"/>
      <c r="LYR39" s="13"/>
      <c r="LYS39" s="13"/>
      <c r="LYT39" s="13"/>
      <c r="LYU39" s="13"/>
      <c r="LYV39" s="13"/>
      <c r="LYW39" s="13"/>
      <c r="LYX39" s="13"/>
      <c r="LYY39" s="13"/>
      <c r="LYZ39" s="13"/>
      <c r="LZA39" s="13"/>
      <c r="LZB39" s="13"/>
      <c r="LZC39" s="13"/>
      <c r="LZD39" s="13"/>
      <c r="LZE39" s="13"/>
      <c r="LZF39" s="13"/>
      <c r="LZG39" s="13"/>
      <c r="LZH39" s="13"/>
      <c r="LZI39" s="13"/>
      <c r="LZJ39" s="13"/>
      <c r="LZK39" s="13"/>
      <c r="LZL39" s="13"/>
      <c r="LZM39" s="13"/>
      <c r="LZN39" s="13"/>
      <c r="LZO39" s="13"/>
      <c r="LZP39" s="13"/>
      <c r="LZQ39" s="13"/>
      <c r="LZR39" s="13"/>
      <c r="LZS39" s="13"/>
      <c r="LZT39" s="13"/>
      <c r="LZU39" s="13"/>
      <c r="LZV39" s="13"/>
      <c r="LZW39" s="13"/>
      <c r="LZX39" s="13"/>
      <c r="LZY39" s="13"/>
      <c r="LZZ39" s="13"/>
      <c r="MAA39" s="13"/>
      <c r="MAB39" s="13"/>
      <c r="MAC39" s="13"/>
      <c r="MAD39" s="13"/>
      <c r="MAE39" s="13"/>
      <c r="MAF39" s="13"/>
      <c r="MAG39" s="13"/>
      <c r="MAH39" s="13"/>
      <c r="MAI39" s="13"/>
      <c r="MAJ39" s="13"/>
      <c r="MAK39" s="13"/>
      <c r="MAL39" s="13"/>
      <c r="MAM39" s="13"/>
      <c r="MAN39" s="13"/>
      <c r="MAO39" s="13"/>
      <c r="MAP39" s="13"/>
      <c r="MAQ39" s="13"/>
      <c r="MAR39" s="13"/>
      <c r="MAS39" s="13"/>
      <c r="MAT39" s="13"/>
      <c r="MAU39" s="13"/>
      <c r="MAV39" s="13"/>
      <c r="MAW39" s="13"/>
      <c r="MAX39" s="13"/>
      <c r="MAY39" s="13"/>
      <c r="MAZ39" s="13"/>
      <c r="MBA39" s="13"/>
      <c r="MBB39" s="13"/>
      <c r="MBC39" s="13"/>
      <c r="MBD39" s="13"/>
      <c r="MBE39" s="13"/>
      <c r="MBF39" s="13"/>
      <c r="MBG39" s="13"/>
      <c r="MBH39" s="13"/>
      <c r="MBI39" s="13"/>
      <c r="MBJ39" s="13"/>
      <c r="MBK39" s="13"/>
      <c r="MBL39" s="13"/>
      <c r="MBM39" s="13"/>
      <c r="MBN39" s="13"/>
      <c r="MBO39" s="13"/>
      <c r="MBP39" s="13"/>
      <c r="MBQ39" s="13"/>
      <c r="MBR39" s="13"/>
      <c r="MBS39" s="13"/>
      <c r="MBT39" s="13"/>
      <c r="MBU39" s="13"/>
      <c r="MBV39" s="13"/>
      <c r="MBW39" s="13"/>
      <c r="MBX39" s="13"/>
      <c r="MBY39" s="13"/>
      <c r="MBZ39" s="13"/>
      <c r="MCA39" s="13"/>
      <c r="MCB39" s="13"/>
      <c r="MCC39" s="13"/>
      <c r="MCD39" s="13"/>
      <c r="MCE39" s="13"/>
      <c r="MCF39" s="13"/>
      <c r="MCG39" s="13"/>
      <c r="MCH39" s="13"/>
      <c r="MCI39" s="13"/>
      <c r="MCJ39" s="13"/>
      <c r="MCK39" s="13"/>
      <c r="MCL39" s="13"/>
      <c r="MCM39" s="13"/>
      <c r="MCN39" s="13"/>
      <c r="MCO39" s="13"/>
      <c r="MCP39" s="13"/>
      <c r="MCQ39" s="13"/>
      <c r="MCR39" s="13"/>
      <c r="MCS39" s="13"/>
      <c r="MCT39" s="13"/>
      <c r="MCU39" s="13"/>
      <c r="MCV39" s="13"/>
      <c r="MCW39" s="13"/>
      <c r="MCX39" s="13"/>
      <c r="MCY39" s="13"/>
      <c r="MCZ39" s="13"/>
      <c r="MDA39" s="13"/>
      <c r="MDB39" s="13"/>
      <c r="MDC39" s="13"/>
      <c r="MDD39" s="13"/>
      <c r="MDE39" s="13"/>
      <c r="MDF39" s="13"/>
      <c r="MDG39" s="13"/>
      <c r="MDH39" s="13"/>
      <c r="MDI39" s="13"/>
      <c r="MDJ39" s="13"/>
      <c r="MDK39" s="13"/>
      <c r="MDL39" s="13"/>
      <c r="MDM39" s="13"/>
      <c r="MDN39" s="13"/>
      <c r="MDO39" s="13"/>
      <c r="MDP39" s="13"/>
      <c r="MDQ39" s="13"/>
      <c r="MDR39" s="13"/>
      <c r="MDS39" s="13"/>
      <c r="MDT39" s="13"/>
      <c r="MDU39" s="13"/>
      <c r="MDV39" s="13"/>
      <c r="MDW39" s="13"/>
      <c r="MDX39" s="13"/>
      <c r="MDY39" s="13"/>
      <c r="MDZ39" s="13"/>
      <c r="MEA39" s="13"/>
      <c r="MEB39" s="13"/>
      <c r="MEC39" s="13"/>
      <c r="MED39" s="13"/>
      <c r="MEE39" s="13"/>
      <c r="MEF39" s="13"/>
      <c r="MEG39" s="13"/>
      <c r="MEH39" s="13"/>
      <c r="MEI39" s="13"/>
      <c r="MEJ39" s="13"/>
      <c r="MEK39" s="13"/>
      <c r="MEL39" s="13"/>
      <c r="MEM39" s="13"/>
      <c r="MEN39" s="13"/>
      <c r="MEO39" s="13"/>
      <c r="MEP39" s="13"/>
      <c r="MEQ39" s="13"/>
      <c r="MER39" s="13"/>
      <c r="MES39" s="13"/>
      <c r="MET39" s="13"/>
      <c r="MEU39" s="13"/>
      <c r="MEV39" s="13"/>
      <c r="MEW39" s="13"/>
      <c r="MEX39" s="13"/>
      <c r="MEY39" s="13"/>
      <c r="MEZ39" s="13"/>
      <c r="MFA39" s="13"/>
      <c r="MFB39" s="13"/>
      <c r="MFC39" s="13"/>
      <c r="MFD39" s="13"/>
      <c r="MFE39" s="13"/>
      <c r="MFF39" s="13"/>
      <c r="MFG39" s="13"/>
      <c r="MFH39" s="13"/>
      <c r="MFI39" s="13"/>
      <c r="MFJ39" s="13"/>
      <c r="MFK39" s="13"/>
      <c r="MFL39" s="13"/>
      <c r="MFM39" s="13"/>
      <c r="MFN39" s="13"/>
      <c r="MFO39" s="13"/>
      <c r="MFP39" s="13"/>
      <c r="MFQ39" s="13"/>
      <c r="MFR39" s="13"/>
      <c r="MFS39" s="13"/>
      <c r="MFT39" s="13"/>
      <c r="MFU39" s="13"/>
      <c r="MFV39" s="13"/>
      <c r="MFW39" s="13"/>
      <c r="MFX39" s="13"/>
      <c r="MFY39" s="13"/>
      <c r="MFZ39" s="13"/>
      <c r="MGA39" s="13"/>
      <c r="MGB39" s="13"/>
      <c r="MGC39" s="13"/>
      <c r="MGD39" s="13"/>
      <c r="MGE39" s="13"/>
      <c r="MGF39" s="13"/>
      <c r="MGG39" s="13"/>
      <c r="MGH39" s="13"/>
      <c r="MGI39" s="13"/>
      <c r="MGJ39" s="13"/>
      <c r="MGK39" s="13"/>
      <c r="MGL39" s="13"/>
      <c r="MGM39" s="13"/>
      <c r="MGN39" s="13"/>
      <c r="MGO39" s="13"/>
      <c r="MGP39" s="13"/>
      <c r="MGQ39" s="13"/>
      <c r="MGR39" s="13"/>
      <c r="MGS39" s="13"/>
      <c r="MGT39" s="13"/>
      <c r="MGU39" s="13"/>
      <c r="MGV39" s="13"/>
      <c r="MGW39" s="13"/>
      <c r="MGX39" s="13"/>
      <c r="MGY39" s="13"/>
      <c r="MGZ39" s="13"/>
      <c r="MHA39" s="13"/>
      <c r="MHB39" s="13"/>
      <c r="MHC39" s="13"/>
      <c r="MHD39" s="13"/>
      <c r="MHE39" s="13"/>
      <c r="MHF39" s="13"/>
      <c r="MHG39" s="13"/>
      <c r="MHH39" s="13"/>
      <c r="MHI39" s="13"/>
      <c r="MHJ39" s="13"/>
      <c r="MHK39" s="13"/>
      <c r="MHL39" s="13"/>
      <c r="MHM39" s="13"/>
      <c r="MHN39" s="13"/>
      <c r="MHO39" s="13"/>
      <c r="MHP39" s="13"/>
      <c r="MHQ39" s="13"/>
      <c r="MHR39" s="13"/>
      <c r="MHS39" s="13"/>
      <c r="MHT39" s="13"/>
      <c r="MHU39" s="13"/>
      <c r="MHV39" s="13"/>
      <c r="MHW39" s="13"/>
      <c r="MHX39" s="13"/>
      <c r="MHY39" s="13"/>
      <c r="MHZ39" s="13"/>
      <c r="MIA39" s="13"/>
      <c r="MIB39" s="13"/>
      <c r="MIC39" s="13"/>
      <c r="MID39" s="13"/>
      <c r="MIE39" s="13"/>
      <c r="MIF39" s="13"/>
      <c r="MIG39" s="13"/>
      <c r="MIH39" s="13"/>
      <c r="MII39" s="13"/>
      <c r="MIJ39" s="13"/>
      <c r="MIK39" s="13"/>
      <c r="MIL39" s="13"/>
      <c r="MIM39" s="13"/>
      <c r="MIN39" s="13"/>
      <c r="MIO39" s="13"/>
      <c r="MIP39" s="13"/>
      <c r="MIQ39" s="13"/>
      <c r="MIR39" s="13"/>
      <c r="MIS39" s="13"/>
      <c r="MIT39" s="13"/>
      <c r="MIU39" s="13"/>
      <c r="MIV39" s="13"/>
      <c r="MIW39" s="13"/>
      <c r="MIX39" s="13"/>
      <c r="MIY39" s="13"/>
      <c r="MIZ39" s="13"/>
      <c r="MJA39" s="13"/>
      <c r="MJB39" s="13"/>
      <c r="MJC39" s="13"/>
      <c r="MJD39" s="13"/>
      <c r="MJE39" s="13"/>
      <c r="MJF39" s="13"/>
      <c r="MJG39" s="13"/>
      <c r="MJH39" s="13"/>
      <c r="MJI39" s="13"/>
      <c r="MJJ39" s="13"/>
      <c r="MJK39" s="13"/>
      <c r="MJL39" s="13"/>
      <c r="MJM39" s="13"/>
      <c r="MJN39" s="13"/>
      <c r="MJO39" s="13"/>
      <c r="MJP39" s="13"/>
      <c r="MJQ39" s="13"/>
      <c r="MJR39" s="13"/>
      <c r="MJS39" s="13"/>
      <c r="MJT39" s="13"/>
      <c r="MJU39" s="13"/>
      <c r="MJV39" s="13"/>
      <c r="MJW39" s="13"/>
      <c r="MJX39" s="13"/>
      <c r="MJY39" s="13"/>
      <c r="MJZ39" s="13"/>
      <c r="MKA39" s="13"/>
      <c r="MKB39" s="13"/>
      <c r="MKC39" s="13"/>
      <c r="MKD39" s="13"/>
      <c r="MKE39" s="13"/>
      <c r="MKF39" s="13"/>
      <c r="MKG39" s="13"/>
      <c r="MKH39" s="13"/>
      <c r="MKI39" s="13"/>
      <c r="MKJ39" s="13"/>
      <c r="MKK39" s="13"/>
      <c r="MKL39" s="13"/>
      <c r="MKM39" s="13"/>
      <c r="MKN39" s="13"/>
      <c r="MKO39" s="13"/>
      <c r="MKP39" s="13"/>
      <c r="MKQ39" s="13"/>
      <c r="MKR39" s="13"/>
      <c r="MKS39" s="13"/>
      <c r="MKT39" s="13"/>
      <c r="MKU39" s="13"/>
      <c r="MKV39" s="13"/>
      <c r="MKW39" s="13"/>
      <c r="MKX39" s="13"/>
      <c r="MKY39" s="13"/>
      <c r="MKZ39" s="13"/>
      <c r="MLA39" s="13"/>
      <c r="MLB39" s="13"/>
      <c r="MLC39" s="13"/>
      <c r="MLD39" s="13"/>
      <c r="MLE39" s="13"/>
      <c r="MLF39" s="13"/>
      <c r="MLG39" s="13"/>
      <c r="MLH39" s="13"/>
      <c r="MLI39" s="13"/>
      <c r="MLJ39" s="13"/>
      <c r="MLK39" s="13"/>
      <c r="MLL39" s="13"/>
      <c r="MLM39" s="13"/>
      <c r="MLN39" s="13"/>
      <c r="MLO39" s="13"/>
      <c r="MLP39" s="13"/>
      <c r="MLQ39" s="13"/>
      <c r="MLR39" s="13"/>
      <c r="MLS39" s="13"/>
      <c r="MLT39" s="13"/>
      <c r="MLU39" s="13"/>
      <c r="MLV39" s="13"/>
      <c r="MLW39" s="13"/>
      <c r="MLX39" s="13"/>
      <c r="MLY39" s="13"/>
      <c r="MLZ39" s="13"/>
      <c r="MMA39" s="13"/>
      <c r="MMB39" s="13"/>
      <c r="MMC39" s="13"/>
      <c r="MMD39" s="13"/>
      <c r="MME39" s="13"/>
      <c r="MMF39" s="13"/>
      <c r="MMG39" s="13"/>
      <c r="MMH39" s="13"/>
      <c r="MMI39" s="13"/>
      <c r="MMJ39" s="13"/>
      <c r="MMK39" s="13"/>
      <c r="MML39" s="13"/>
      <c r="MMM39" s="13"/>
      <c r="MMN39" s="13"/>
      <c r="MMO39" s="13"/>
      <c r="MMP39" s="13"/>
      <c r="MMQ39" s="13"/>
      <c r="MMR39" s="13"/>
      <c r="MMS39" s="13"/>
      <c r="MMT39" s="13"/>
      <c r="MMU39" s="13"/>
      <c r="MMV39" s="13"/>
      <c r="MMW39" s="13"/>
      <c r="MMX39" s="13"/>
      <c r="MMY39" s="13"/>
      <c r="MMZ39" s="13"/>
      <c r="MNA39" s="13"/>
      <c r="MNB39" s="13"/>
      <c r="MNC39" s="13"/>
      <c r="MND39" s="13"/>
      <c r="MNE39" s="13"/>
      <c r="MNF39" s="13"/>
      <c r="MNG39" s="13"/>
      <c r="MNH39" s="13"/>
      <c r="MNI39" s="13"/>
      <c r="MNJ39" s="13"/>
      <c r="MNK39" s="13"/>
      <c r="MNL39" s="13"/>
      <c r="MNM39" s="13"/>
      <c r="MNN39" s="13"/>
      <c r="MNO39" s="13"/>
      <c r="MNP39" s="13"/>
      <c r="MNQ39" s="13"/>
      <c r="MNR39" s="13"/>
      <c r="MNS39" s="13"/>
      <c r="MNT39" s="13"/>
      <c r="MNU39" s="13"/>
      <c r="MNV39" s="13"/>
      <c r="MNW39" s="13"/>
      <c r="MNX39" s="13"/>
      <c r="MNY39" s="13"/>
      <c r="MNZ39" s="13"/>
      <c r="MOA39" s="13"/>
      <c r="MOB39" s="13"/>
      <c r="MOC39" s="13"/>
      <c r="MOD39" s="13"/>
      <c r="MOE39" s="13"/>
      <c r="MOF39" s="13"/>
      <c r="MOG39" s="13"/>
      <c r="MOH39" s="13"/>
      <c r="MOI39" s="13"/>
      <c r="MOJ39" s="13"/>
      <c r="MOK39" s="13"/>
      <c r="MOL39" s="13"/>
      <c r="MOM39" s="13"/>
      <c r="MON39" s="13"/>
      <c r="MOO39" s="13"/>
      <c r="MOP39" s="13"/>
      <c r="MOQ39" s="13"/>
      <c r="MOR39" s="13"/>
      <c r="MOS39" s="13"/>
      <c r="MOT39" s="13"/>
      <c r="MOU39" s="13"/>
      <c r="MOV39" s="13"/>
      <c r="MOW39" s="13"/>
      <c r="MOX39" s="13"/>
      <c r="MOY39" s="13"/>
      <c r="MOZ39" s="13"/>
      <c r="MPA39" s="13"/>
      <c r="MPB39" s="13"/>
      <c r="MPC39" s="13"/>
      <c r="MPD39" s="13"/>
      <c r="MPE39" s="13"/>
      <c r="MPF39" s="13"/>
      <c r="MPG39" s="13"/>
      <c r="MPH39" s="13"/>
      <c r="MPI39" s="13"/>
      <c r="MPJ39" s="13"/>
      <c r="MPK39" s="13"/>
      <c r="MPL39" s="13"/>
      <c r="MPM39" s="13"/>
      <c r="MPN39" s="13"/>
      <c r="MPO39" s="13"/>
      <c r="MPP39" s="13"/>
      <c r="MPQ39" s="13"/>
      <c r="MPR39" s="13"/>
      <c r="MPS39" s="13"/>
      <c r="MPT39" s="13"/>
      <c r="MPU39" s="13"/>
      <c r="MPV39" s="13"/>
      <c r="MPW39" s="13"/>
      <c r="MPX39" s="13"/>
      <c r="MPY39" s="13"/>
      <c r="MPZ39" s="13"/>
      <c r="MQA39" s="13"/>
      <c r="MQB39" s="13"/>
      <c r="MQC39" s="13"/>
      <c r="MQD39" s="13"/>
      <c r="MQE39" s="13"/>
      <c r="MQF39" s="13"/>
      <c r="MQG39" s="13"/>
      <c r="MQH39" s="13"/>
      <c r="MQI39" s="13"/>
      <c r="MQJ39" s="13"/>
      <c r="MQK39" s="13"/>
      <c r="MQL39" s="13"/>
      <c r="MQM39" s="13"/>
      <c r="MQN39" s="13"/>
      <c r="MQO39" s="13"/>
      <c r="MQP39" s="13"/>
      <c r="MQQ39" s="13"/>
      <c r="MQR39" s="13"/>
      <c r="MQS39" s="13"/>
      <c r="MQT39" s="13"/>
      <c r="MQU39" s="13"/>
      <c r="MQV39" s="13"/>
      <c r="MQW39" s="13"/>
      <c r="MQX39" s="13"/>
      <c r="MQY39" s="13"/>
      <c r="MQZ39" s="13"/>
      <c r="MRA39" s="13"/>
      <c r="MRB39" s="13"/>
      <c r="MRC39" s="13"/>
      <c r="MRD39" s="13"/>
      <c r="MRE39" s="13"/>
      <c r="MRF39" s="13"/>
      <c r="MRG39" s="13"/>
      <c r="MRH39" s="13"/>
      <c r="MRI39" s="13"/>
      <c r="MRJ39" s="13"/>
      <c r="MRK39" s="13"/>
      <c r="MRL39" s="13"/>
      <c r="MRM39" s="13"/>
      <c r="MRN39" s="13"/>
      <c r="MRO39" s="13"/>
      <c r="MRP39" s="13"/>
      <c r="MRQ39" s="13"/>
      <c r="MRR39" s="13"/>
      <c r="MRS39" s="13"/>
      <c r="MRT39" s="13"/>
      <c r="MRU39" s="13"/>
      <c r="MRV39" s="13"/>
      <c r="MRW39" s="13"/>
      <c r="MRX39" s="13"/>
      <c r="MRY39" s="13"/>
      <c r="MRZ39" s="13"/>
      <c r="MSA39" s="13"/>
      <c r="MSB39" s="13"/>
      <c r="MSC39" s="13"/>
      <c r="MSD39" s="13"/>
      <c r="MSE39" s="13"/>
      <c r="MSF39" s="13"/>
      <c r="MSG39" s="13"/>
      <c r="MSH39" s="13"/>
      <c r="MSI39" s="13"/>
      <c r="MSJ39" s="13"/>
      <c r="MSK39" s="13"/>
      <c r="MSL39" s="13"/>
      <c r="MSM39" s="13"/>
      <c r="MSN39" s="13"/>
      <c r="MSO39" s="13"/>
      <c r="MSP39" s="13"/>
      <c r="MSQ39" s="13"/>
      <c r="MSR39" s="13"/>
      <c r="MSS39" s="13"/>
      <c r="MST39" s="13"/>
      <c r="MSU39" s="13"/>
      <c r="MSV39" s="13"/>
      <c r="MSW39" s="13"/>
      <c r="MSX39" s="13"/>
      <c r="MSY39" s="13"/>
      <c r="MSZ39" s="13"/>
      <c r="MTA39" s="13"/>
      <c r="MTB39" s="13"/>
      <c r="MTC39" s="13"/>
      <c r="MTD39" s="13"/>
      <c r="MTE39" s="13"/>
      <c r="MTF39" s="13"/>
      <c r="MTG39" s="13"/>
      <c r="MTH39" s="13"/>
      <c r="MTI39" s="13"/>
      <c r="MTJ39" s="13"/>
      <c r="MTK39" s="13"/>
      <c r="MTL39" s="13"/>
      <c r="MTM39" s="13"/>
      <c r="MTN39" s="13"/>
      <c r="MTO39" s="13"/>
      <c r="MTP39" s="13"/>
      <c r="MTQ39" s="13"/>
      <c r="MTR39" s="13"/>
      <c r="MTS39" s="13"/>
      <c r="MTT39" s="13"/>
      <c r="MTU39" s="13"/>
      <c r="MTV39" s="13"/>
      <c r="MTW39" s="13"/>
      <c r="MTX39" s="13"/>
      <c r="MTY39" s="13"/>
      <c r="MTZ39" s="13"/>
      <c r="MUA39" s="13"/>
      <c r="MUB39" s="13"/>
      <c r="MUC39" s="13"/>
      <c r="MUD39" s="13"/>
      <c r="MUE39" s="13"/>
      <c r="MUF39" s="13"/>
      <c r="MUG39" s="13"/>
      <c r="MUH39" s="13"/>
      <c r="MUI39" s="13"/>
      <c r="MUJ39" s="13"/>
      <c r="MUK39" s="13"/>
      <c r="MUL39" s="13"/>
      <c r="MUM39" s="13"/>
      <c r="MUN39" s="13"/>
      <c r="MUO39" s="13"/>
      <c r="MUP39" s="13"/>
      <c r="MUQ39" s="13"/>
      <c r="MUR39" s="13"/>
      <c r="MUS39" s="13"/>
      <c r="MUT39" s="13"/>
      <c r="MUU39" s="13"/>
      <c r="MUV39" s="13"/>
      <c r="MUW39" s="13"/>
      <c r="MUX39" s="13"/>
      <c r="MUY39" s="13"/>
      <c r="MUZ39" s="13"/>
      <c r="MVA39" s="13"/>
      <c r="MVB39" s="13"/>
      <c r="MVC39" s="13"/>
      <c r="MVD39" s="13"/>
      <c r="MVE39" s="13"/>
      <c r="MVF39" s="13"/>
      <c r="MVG39" s="13"/>
      <c r="MVH39" s="13"/>
      <c r="MVI39" s="13"/>
      <c r="MVJ39" s="13"/>
      <c r="MVK39" s="13"/>
      <c r="MVL39" s="13"/>
      <c r="MVM39" s="13"/>
      <c r="MVN39" s="13"/>
      <c r="MVO39" s="13"/>
      <c r="MVP39" s="13"/>
      <c r="MVQ39" s="13"/>
      <c r="MVR39" s="13"/>
      <c r="MVS39" s="13"/>
      <c r="MVT39" s="13"/>
      <c r="MVU39" s="13"/>
      <c r="MVV39" s="13"/>
      <c r="MVW39" s="13"/>
      <c r="MVX39" s="13"/>
      <c r="MVY39" s="13"/>
      <c r="MVZ39" s="13"/>
      <c r="MWA39" s="13"/>
      <c r="MWB39" s="13"/>
      <c r="MWC39" s="13"/>
      <c r="MWD39" s="13"/>
      <c r="MWE39" s="13"/>
      <c r="MWF39" s="13"/>
      <c r="MWG39" s="13"/>
      <c r="MWH39" s="13"/>
      <c r="MWI39" s="13"/>
      <c r="MWJ39" s="13"/>
      <c r="MWK39" s="13"/>
      <c r="MWL39" s="13"/>
      <c r="MWM39" s="13"/>
      <c r="MWN39" s="13"/>
      <c r="MWO39" s="13"/>
      <c r="MWP39" s="13"/>
      <c r="MWQ39" s="13"/>
      <c r="MWR39" s="13"/>
      <c r="MWS39" s="13"/>
      <c r="MWT39" s="13"/>
      <c r="MWU39" s="13"/>
      <c r="MWV39" s="13"/>
      <c r="MWW39" s="13"/>
      <c r="MWX39" s="13"/>
      <c r="MWY39" s="13"/>
      <c r="MWZ39" s="13"/>
      <c r="MXA39" s="13"/>
      <c r="MXB39" s="13"/>
      <c r="MXC39" s="13"/>
      <c r="MXD39" s="13"/>
      <c r="MXE39" s="13"/>
      <c r="MXF39" s="13"/>
      <c r="MXG39" s="13"/>
      <c r="MXH39" s="13"/>
      <c r="MXI39" s="13"/>
      <c r="MXJ39" s="13"/>
      <c r="MXK39" s="13"/>
      <c r="MXL39" s="13"/>
      <c r="MXM39" s="13"/>
      <c r="MXN39" s="13"/>
      <c r="MXO39" s="13"/>
      <c r="MXP39" s="13"/>
      <c r="MXQ39" s="13"/>
      <c r="MXR39" s="13"/>
      <c r="MXS39" s="13"/>
      <c r="MXT39" s="13"/>
      <c r="MXU39" s="13"/>
      <c r="MXV39" s="13"/>
      <c r="MXW39" s="13"/>
      <c r="MXX39" s="13"/>
      <c r="MXY39" s="13"/>
      <c r="MXZ39" s="13"/>
      <c r="MYA39" s="13"/>
      <c r="MYB39" s="13"/>
      <c r="MYC39" s="13"/>
      <c r="MYD39" s="13"/>
      <c r="MYE39" s="13"/>
      <c r="MYF39" s="13"/>
      <c r="MYG39" s="13"/>
      <c r="MYH39" s="13"/>
      <c r="MYI39" s="13"/>
      <c r="MYJ39" s="13"/>
      <c r="MYK39" s="13"/>
      <c r="MYL39" s="13"/>
      <c r="MYM39" s="13"/>
      <c r="MYN39" s="13"/>
      <c r="MYO39" s="13"/>
      <c r="MYP39" s="13"/>
      <c r="MYQ39" s="13"/>
      <c r="MYR39" s="13"/>
      <c r="MYS39" s="13"/>
      <c r="MYT39" s="13"/>
      <c r="MYU39" s="13"/>
      <c r="MYV39" s="13"/>
      <c r="MYW39" s="13"/>
      <c r="MYX39" s="13"/>
      <c r="MYY39" s="13"/>
      <c r="MYZ39" s="13"/>
      <c r="MZA39" s="13"/>
      <c r="MZB39" s="13"/>
      <c r="MZC39" s="13"/>
      <c r="MZD39" s="13"/>
      <c r="MZE39" s="13"/>
      <c r="MZF39" s="13"/>
      <c r="MZG39" s="13"/>
      <c r="MZH39" s="13"/>
      <c r="MZI39" s="13"/>
      <c r="MZJ39" s="13"/>
      <c r="MZK39" s="13"/>
      <c r="MZL39" s="13"/>
      <c r="MZM39" s="13"/>
      <c r="MZN39" s="13"/>
      <c r="MZO39" s="13"/>
      <c r="MZP39" s="13"/>
      <c r="MZQ39" s="13"/>
      <c r="MZR39" s="13"/>
      <c r="MZS39" s="13"/>
      <c r="MZT39" s="13"/>
      <c r="MZU39" s="13"/>
      <c r="MZV39" s="13"/>
      <c r="MZW39" s="13"/>
      <c r="MZX39" s="13"/>
      <c r="MZY39" s="13"/>
      <c r="MZZ39" s="13"/>
      <c r="NAA39" s="13"/>
      <c r="NAB39" s="13"/>
      <c r="NAC39" s="13"/>
      <c r="NAD39" s="13"/>
      <c r="NAE39" s="13"/>
      <c r="NAF39" s="13"/>
      <c r="NAG39" s="13"/>
      <c r="NAH39" s="13"/>
      <c r="NAI39" s="13"/>
      <c r="NAJ39" s="13"/>
      <c r="NAK39" s="13"/>
      <c r="NAL39" s="13"/>
      <c r="NAM39" s="13"/>
      <c r="NAN39" s="13"/>
      <c r="NAO39" s="13"/>
      <c r="NAP39" s="13"/>
      <c r="NAQ39" s="13"/>
      <c r="NAR39" s="13"/>
      <c r="NAS39" s="13"/>
      <c r="NAT39" s="13"/>
      <c r="NAU39" s="13"/>
      <c r="NAV39" s="13"/>
      <c r="NAW39" s="13"/>
      <c r="NAX39" s="13"/>
      <c r="NAY39" s="13"/>
      <c r="NAZ39" s="13"/>
      <c r="NBA39" s="13"/>
      <c r="NBB39" s="13"/>
      <c r="NBC39" s="13"/>
      <c r="NBD39" s="13"/>
      <c r="NBE39" s="13"/>
      <c r="NBF39" s="13"/>
      <c r="NBG39" s="13"/>
      <c r="NBH39" s="13"/>
      <c r="NBI39" s="13"/>
      <c r="NBJ39" s="13"/>
      <c r="NBK39" s="13"/>
      <c r="NBL39" s="13"/>
      <c r="NBM39" s="13"/>
      <c r="NBN39" s="13"/>
      <c r="NBO39" s="13"/>
      <c r="NBP39" s="13"/>
      <c r="NBQ39" s="13"/>
      <c r="NBR39" s="13"/>
      <c r="NBS39" s="13"/>
      <c r="NBT39" s="13"/>
      <c r="NBU39" s="13"/>
      <c r="NBV39" s="13"/>
      <c r="NBW39" s="13"/>
      <c r="NBX39" s="13"/>
      <c r="NBY39" s="13"/>
      <c r="NBZ39" s="13"/>
      <c r="NCA39" s="13"/>
      <c r="NCB39" s="13"/>
      <c r="NCC39" s="13"/>
      <c r="NCD39" s="13"/>
      <c r="NCE39" s="13"/>
      <c r="NCF39" s="13"/>
      <c r="NCG39" s="13"/>
      <c r="NCH39" s="13"/>
      <c r="NCI39" s="13"/>
      <c r="NCJ39" s="13"/>
      <c r="NCK39" s="13"/>
      <c r="NCL39" s="13"/>
      <c r="NCM39" s="13"/>
      <c r="NCN39" s="13"/>
      <c r="NCO39" s="13"/>
      <c r="NCP39" s="13"/>
      <c r="NCQ39" s="13"/>
      <c r="NCR39" s="13"/>
      <c r="NCS39" s="13"/>
      <c r="NCT39" s="13"/>
      <c r="NCU39" s="13"/>
      <c r="NCV39" s="13"/>
      <c r="NCW39" s="13"/>
      <c r="NCX39" s="13"/>
      <c r="NCY39" s="13"/>
      <c r="NCZ39" s="13"/>
      <c r="NDA39" s="13"/>
      <c r="NDB39" s="13"/>
      <c r="NDC39" s="13"/>
      <c r="NDD39" s="13"/>
      <c r="NDE39" s="13"/>
      <c r="NDF39" s="13"/>
      <c r="NDG39" s="13"/>
      <c r="NDH39" s="13"/>
      <c r="NDI39" s="13"/>
      <c r="NDJ39" s="13"/>
      <c r="NDK39" s="13"/>
      <c r="NDL39" s="13"/>
      <c r="NDM39" s="13"/>
      <c r="NDN39" s="13"/>
      <c r="NDO39" s="13"/>
      <c r="NDP39" s="13"/>
      <c r="NDQ39" s="13"/>
      <c r="NDR39" s="13"/>
      <c r="NDS39" s="13"/>
      <c r="NDT39" s="13"/>
      <c r="NDU39" s="13"/>
      <c r="NDV39" s="13"/>
      <c r="NDW39" s="13"/>
      <c r="NDX39" s="13"/>
      <c r="NDY39" s="13"/>
      <c r="NDZ39" s="13"/>
      <c r="NEA39" s="13"/>
      <c r="NEB39" s="13"/>
      <c r="NEC39" s="13"/>
      <c r="NED39" s="13"/>
      <c r="NEE39" s="13"/>
      <c r="NEF39" s="13"/>
      <c r="NEG39" s="13"/>
      <c r="NEH39" s="13"/>
      <c r="NEI39" s="13"/>
      <c r="NEJ39" s="13"/>
      <c r="NEK39" s="13"/>
      <c r="NEL39" s="13"/>
      <c r="NEM39" s="13"/>
      <c r="NEN39" s="13"/>
      <c r="NEO39" s="13"/>
      <c r="NEP39" s="13"/>
      <c r="NEQ39" s="13"/>
      <c r="NER39" s="13"/>
      <c r="NES39" s="13"/>
      <c r="NET39" s="13"/>
      <c r="NEU39" s="13"/>
      <c r="NEV39" s="13"/>
      <c r="NEW39" s="13"/>
      <c r="NEX39" s="13"/>
      <c r="NEY39" s="13"/>
      <c r="NEZ39" s="13"/>
      <c r="NFA39" s="13"/>
      <c r="NFB39" s="13"/>
      <c r="NFC39" s="13"/>
      <c r="NFD39" s="13"/>
      <c r="NFE39" s="13"/>
      <c r="NFF39" s="13"/>
      <c r="NFG39" s="13"/>
      <c r="NFH39" s="13"/>
      <c r="NFI39" s="13"/>
      <c r="NFJ39" s="13"/>
      <c r="NFK39" s="13"/>
      <c r="NFL39" s="13"/>
      <c r="NFM39" s="13"/>
      <c r="NFN39" s="13"/>
      <c r="NFO39" s="13"/>
      <c r="NFP39" s="13"/>
      <c r="NFQ39" s="13"/>
      <c r="NFR39" s="13"/>
      <c r="NFS39" s="13"/>
      <c r="NFT39" s="13"/>
      <c r="NFU39" s="13"/>
      <c r="NFV39" s="13"/>
      <c r="NFW39" s="13"/>
      <c r="NFX39" s="13"/>
      <c r="NFY39" s="13"/>
      <c r="NFZ39" s="13"/>
      <c r="NGA39" s="13"/>
      <c r="NGB39" s="13"/>
      <c r="NGC39" s="13"/>
      <c r="NGD39" s="13"/>
      <c r="NGE39" s="13"/>
      <c r="NGF39" s="13"/>
      <c r="NGG39" s="13"/>
      <c r="NGH39" s="13"/>
      <c r="NGI39" s="13"/>
      <c r="NGJ39" s="13"/>
      <c r="NGK39" s="13"/>
      <c r="NGL39" s="13"/>
      <c r="NGM39" s="13"/>
      <c r="NGN39" s="13"/>
      <c r="NGO39" s="13"/>
      <c r="NGP39" s="13"/>
      <c r="NGQ39" s="13"/>
      <c r="NGR39" s="13"/>
      <c r="NGS39" s="13"/>
      <c r="NGT39" s="13"/>
      <c r="NGU39" s="13"/>
      <c r="NGV39" s="13"/>
      <c r="NGW39" s="13"/>
      <c r="NGX39" s="13"/>
      <c r="NGY39" s="13"/>
      <c r="NGZ39" s="13"/>
      <c r="NHA39" s="13"/>
      <c r="NHB39" s="13"/>
      <c r="NHC39" s="13"/>
      <c r="NHD39" s="13"/>
      <c r="NHE39" s="13"/>
      <c r="NHF39" s="13"/>
      <c r="NHG39" s="13"/>
      <c r="NHH39" s="13"/>
      <c r="NHI39" s="13"/>
      <c r="NHJ39" s="13"/>
      <c r="NHK39" s="13"/>
      <c r="NHL39" s="13"/>
      <c r="NHM39" s="13"/>
      <c r="NHN39" s="13"/>
      <c r="NHO39" s="13"/>
      <c r="NHP39" s="13"/>
      <c r="NHQ39" s="13"/>
      <c r="NHR39" s="13"/>
      <c r="NHS39" s="13"/>
      <c r="NHT39" s="13"/>
      <c r="NHU39" s="13"/>
      <c r="NHV39" s="13"/>
      <c r="NHW39" s="13"/>
      <c r="NHX39" s="13"/>
      <c r="NHY39" s="13"/>
      <c r="NHZ39" s="13"/>
      <c r="NIA39" s="13"/>
      <c r="NIB39" s="13"/>
      <c r="NIC39" s="13"/>
      <c r="NID39" s="13"/>
      <c r="NIE39" s="13"/>
      <c r="NIF39" s="13"/>
      <c r="NIG39" s="13"/>
      <c r="NIH39" s="13"/>
      <c r="NII39" s="13"/>
      <c r="NIJ39" s="13"/>
      <c r="NIK39" s="13"/>
      <c r="NIL39" s="13"/>
      <c r="NIM39" s="13"/>
      <c r="NIN39" s="13"/>
      <c r="NIO39" s="13"/>
      <c r="NIP39" s="13"/>
      <c r="NIQ39" s="13"/>
      <c r="NIR39" s="13"/>
      <c r="NIS39" s="13"/>
      <c r="NIT39" s="13"/>
      <c r="NIU39" s="13"/>
      <c r="NIV39" s="13"/>
      <c r="NIW39" s="13"/>
      <c r="NIX39" s="13"/>
      <c r="NIY39" s="13"/>
      <c r="NIZ39" s="13"/>
      <c r="NJA39" s="13"/>
      <c r="NJB39" s="13"/>
      <c r="NJC39" s="13"/>
      <c r="NJD39" s="13"/>
      <c r="NJE39" s="13"/>
      <c r="NJF39" s="13"/>
      <c r="NJG39" s="13"/>
      <c r="NJH39" s="13"/>
      <c r="NJI39" s="13"/>
      <c r="NJJ39" s="13"/>
      <c r="NJK39" s="13"/>
      <c r="NJL39" s="13"/>
      <c r="NJM39" s="13"/>
      <c r="NJN39" s="13"/>
      <c r="NJO39" s="13"/>
      <c r="NJP39" s="13"/>
      <c r="NJQ39" s="13"/>
      <c r="NJR39" s="13"/>
      <c r="NJS39" s="13"/>
      <c r="NJT39" s="13"/>
      <c r="NJU39" s="13"/>
      <c r="NJV39" s="13"/>
      <c r="NJW39" s="13"/>
      <c r="NJX39" s="13"/>
      <c r="NJY39" s="13"/>
      <c r="NJZ39" s="13"/>
      <c r="NKA39" s="13"/>
      <c r="NKB39" s="13"/>
      <c r="NKC39" s="13"/>
      <c r="NKD39" s="13"/>
      <c r="NKE39" s="13"/>
      <c r="NKF39" s="13"/>
      <c r="NKG39" s="13"/>
      <c r="NKH39" s="13"/>
      <c r="NKI39" s="13"/>
      <c r="NKJ39" s="13"/>
      <c r="NKK39" s="13"/>
      <c r="NKL39" s="13"/>
      <c r="NKM39" s="13"/>
      <c r="NKN39" s="13"/>
      <c r="NKO39" s="13"/>
      <c r="NKP39" s="13"/>
      <c r="NKQ39" s="13"/>
      <c r="NKR39" s="13"/>
      <c r="NKS39" s="13"/>
      <c r="NKT39" s="13"/>
      <c r="NKU39" s="13"/>
      <c r="NKV39" s="13"/>
      <c r="NKW39" s="13"/>
      <c r="NKX39" s="13"/>
      <c r="NKY39" s="13"/>
      <c r="NKZ39" s="13"/>
      <c r="NLA39" s="13"/>
      <c r="NLB39" s="13"/>
      <c r="NLC39" s="13"/>
      <c r="NLD39" s="13"/>
      <c r="NLE39" s="13"/>
      <c r="NLF39" s="13"/>
      <c r="NLG39" s="13"/>
      <c r="NLH39" s="13"/>
      <c r="NLI39" s="13"/>
      <c r="NLJ39" s="13"/>
      <c r="NLK39" s="13"/>
      <c r="NLL39" s="13"/>
      <c r="NLM39" s="13"/>
      <c r="NLN39" s="13"/>
      <c r="NLO39" s="13"/>
      <c r="NLP39" s="13"/>
      <c r="NLQ39" s="13"/>
      <c r="NLR39" s="13"/>
      <c r="NLS39" s="13"/>
      <c r="NLT39" s="13"/>
      <c r="NLU39" s="13"/>
      <c r="NLV39" s="13"/>
      <c r="NLW39" s="13"/>
      <c r="NLX39" s="13"/>
      <c r="NLY39" s="13"/>
      <c r="NLZ39" s="13"/>
      <c r="NMA39" s="13"/>
      <c r="NMB39" s="13"/>
      <c r="NMC39" s="13"/>
      <c r="NMD39" s="13"/>
      <c r="NME39" s="13"/>
      <c r="NMF39" s="13"/>
      <c r="NMG39" s="13"/>
      <c r="NMH39" s="13"/>
      <c r="NMI39" s="13"/>
      <c r="NMJ39" s="13"/>
      <c r="NMK39" s="13"/>
      <c r="NML39" s="13"/>
      <c r="NMM39" s="13"/>
      <c r="NMN39" s="13"/>
      <c r="NMO39" s="13"/>
      <c r="NMP39" s="13"/>
      <c r="NMQ39" s="13"/>
      <c r="NMR39" s="13"/>
      <c r="NMS39" s="13"/>
      <c r="NMT39" s="13"/>
      <c r="NMU39" s="13"/>
      <c r="NMV39" s="13"/>
      <c r="NMW39" s="13"/>
      <c r="NMX39" s="13"/>
      <c r="NMY39" s="13"/>
      <c r="NMZ39" s="13"/>
      <c r="NNA39" s="13"/>
      <c r="NNB39" s="13"/>
      <c r="NNC39" s="13"/>
      <c r="NND39" s="13"/>
      <c r="NNE39" s="13"/>
      <c r="NNF39" s="13"/>
      <c r="NNG39" s="13"/>
      <c r="NNH39" s="13"/>
      <c r="NNI39" s="13"/>
      <c r="NNJ39" s="13"/>
      <c r="NNK39" s="13"/>
      <c r="NNL39" s="13"/>
      <c r="NNM39" s="13"/>
      <c r="NNN39" s="13"/>
      <c r="NNO39" s="13"/>
      <c r="NNP39" s="13"/>
      <c r="NNQ39" s="13"/>
      <c r="NNR39" s="13"/>
      <c r="NNS39" s="13"/>
      <c r="NNT39" s="13"/>
      <c r="NNU39" s="13"/>
      <c r="NNV39" s="13"/>
      <c r="NNW39" s="13"/>
      <c r="NNX39" s="13"/>
      <c r="NNY39" s="13"/>
      <c r="NNZ39" s="13"/>
      <c r="NOA39" s="13"/>
      <c r="NOB39" s="13"/>
      <c r="NOC39" s="13"/>
      <c r="NOD39" s="13"/>
      <c r="NOE39" s="13"/>
      <c r="NOF39" s="13"/>
      <c r="NOG39" s="13"/>
      <c r="NOH39" s="13"/>
      <c r="NOI39" s="13"/>
      <c r="NOJ39" s="13"/>
      <c r="NOK39" s="13"/>
      <c r="NOL39" s="13"/>
      <c r="NOM39" s="13"/>
      <c r="NON39" s="13"/>
      <c r="NOO39" s="13"/>
      <c r="NOP39" s="13"/>
      <c r="NOQ39" s="13"/>
      <c r="NOR39" s="13"/>
      <c r="NOS39" s="13"/>
      <c r="NOT39" s="13"/>
      <c r="NOU39" s="13"/>
      <c r="NOV39" s="13"/>
      <c r="NOW39" s="13"/>
      <c r="NOX39" s="13"/>
      <c r="NOY39" s="13"/>
      <c r="NOZ39" s="13"/>
      <c r="NPA39" s="13"/>
      <c r="NPB39" s="13"/>
      <c r="NPC39" s="13"/>
      <c r="NPD39" s="13"/>
      <c r="NPE39" s="13"/>
      <c r="NPF39" s="13"/>
      <c r="NPG39" s="13"/>
      <c r="NPH39" s="13"/>
      <c r="NPI39" s="13"/>
      <c r="NPJ39" s="13"/>
      <c r="NPK39" s="13"/>
      <c r="NPL39" s="13"/>
      <c r="NPM39" s="13"/>
      <c r="NPN39" s="13"/>
      <c r="NPO39" s="13"/>
      <c r="NPP39" s="13"/>
      <c r="NPQ39" s="13"/>
      <c r="NPR39" s="13"/>
      <c r="NPS39" s="13"/>
      <c r="NPT39" s="13"/>
      <c r="NPU39" s="13"/>
      <c r="NPV39" s="13"/>
      <c r="NPW39" s="13"/>
      <c r="NPX39" s="13"/>
      <c r="NPY39" s="13"/>
      <c r="NPZ39" s="13"/>
      <c r="NQA39" s="13"/>
      <c r="NQB39" s="13"/>
      <c r="NQC39" s="13"/>
      <c r="NQD39" s="13"/>
      <c r="NQE39" s="13"/>
      <c r="NQF39" s="13"/>
      <c r="NQG39" s="13"/>
      <c r="NQH39" s="13"/>
      <c r="NQI39" s="13"/>
      <c r="NQJ39" s="13"/>
      <c r="NQK39" s="13"/>
      <c r="NQL39" s="13"/>
      <c r="NQM39" s="13"/>
      <c r="NQN39" s="13"/>
      <c r="NQO39" s="13"/>
      <c r="NQP39" s="13"/>
      <c r="NQQ39" s="13"/>
      <c r="NQR39" s="13"/>
      <c r="NQS39" s="13"/>
      <c r="NQT39" s="13"/>
      <c r="NQU39" s="13"/>
      <c r="NQV39" s="13"/>
      <c r="NQW39" s="13"/>
      <c r="NQX39" s="13"/>
      <c r="NQY39" s="13"/>
      <c r="NQZ39" s="13"/>
      <c r="NRA39" s="13"/>
      <c r="NRB39" s="13"/>
      <c r="NRC39" s="13"/>
      <c r="NRD39" s="13"/>
      <c r="NRE39" s="13"/>
      <c r="NRF39" s="13"/>
      <c r="NRG39" s="13"/>
      <c r="NRH39" s="13"/>
      <c r="NRI39" s="13"/>
      <c r="NRJ39" s="13"/>
      <c r="NRK39" s="13"/>
      <c r="NRL39" s="13"/>
      <c r="NRM39" s="13"/>
      <c r="NRN39" s="13"/>
      <c r="NRO39" s="13"/>
      <c r="NRP39" s="13"/>
      <c r="NRQ39" s="13"/>
      <c r="NRR39" s="13"/>
      <c r="NRS39" s="13"/>
      <c r="NRT39" s="13"/>
      <c r="NRU39" s="13"/>
      <c r="NRV39" s="13"/>
      <c r="NRW39" s="13"/>
      <c r="NRX39" s="13"/>
      <c r="NRY39" s="13"/>
      <c r="NRZ39" s="13"/>
      <c r="NSA39" s="13"/>
      <c r="NSB39" s="13"/>
      <c r="NSC39" s="13"/>
      <c r="NSD39" s="13"/>
      <c r="NSE39" s="13"/>
      <c r="NSF39" s="13"/>
      <c r="NSG39" s="13"/>
      <c r="NSH39" s="13"/>
      <c r="NSI39" s="13"/>
      <c r="NSJ39" s="13"/>
      <c r="NSK39" s="13"/>
      <c r="NSL39" s="13"/>
      <c r="NSM39" s="13"/>
      <c r="NSN39" s="13"/>
      <c r="NSO39" s="13"/>
      <c r="NSP39" s="13"/>
      <c r="NSQ39" s="13"/>
      <c r="NSR39" s="13"/>
      <c r="NSS39" s="13"/>
      <c r="NST39" s="13"/>
      <c r="NSU39" s="13"/>
      <c r="NSV39" s="13"/>
      <c r="NSW39" s="13"/>
      <c r="NSX39" s="13"/>
      <c r="NSY39" s="13"/>
      <c r="NSZ39" s="13"/>
      <c r="NTA39" s="13"/>
      <c r="NTB39" s="13"/>
      <c r="NTC39" s="13"/>
      <c r="NTD39" s="13"/>
      <c r="NTE39" s="13"/>
      <c r="NTF39" s="13"/>
      <c r="NTG39" s="13"/>
      <c r="NTH39" s="13"/>
      <c r="NTI39" s="13"/>
      <c r="NTJ39" s="13"/>
      <c r="NTK39" s="13"/>
      <c r="NTL39" s="13"/>
      <c r="NTM39" s="13"/>
      <c r="NTN39" s="13"/>
      <c r="NTO39" s="13"/>
      <c r="NTP39" s="13"/>
      <c r="NTQ39" s="13"/>
      <c r="NTR39" s="13"/>
      <c r="NTS39" s="13"/>
      <c r="NTT39" s="13"/>
      <c r="NTU39" s="13"/>
      <c r="NTV39" s="13"/>
      <c r="NTW39" s="13"/>
      <c r="NTX39" s="13"/>
      <c r="NTY39" s="13"/>
      <c r="NTZ39" s="13"/>
      <c r="NUA39" s="13"/>
      <c r="NUB39" s="13"/>
      <c r="NUC39" s="13"/>
      <c r="NUD39" s="13"/>
      <c r="NUE39" s="13"/>
      <c r="NUF39" s="13"/>
      <c r="NUG39" s="13"/>
      <c r="NUH39" s="13"/>
      <c r="NUI39" s="13"/>
      <c r="NUJ39" s="13"/>
      <c r="NUK39" s="13"/>
      <c r="NUL39" s="13"/>
      <c r="NUM39" s="13"/>
      <c r="NUN39" s="13"/>
      <c r="NUO39" s="13"/>
      <c r="NUP39" s="13"/>
      <c r="NUQ39" s="13"/>
      <c r="NUR39" s="13"/>
      <c r="NUS39" s="13"/>
      <c r="NUT39" s="13"/>
      <c r="NUU39" s="13"/>
      <c r="NUV39" s="13"/>
      <c r="NUW39" s="13"/>
      <c r="NUX39" s="13"/>
      <c r="NUY39" s="13"/>
      <c r="NUZ39" s="13"/>
      <c r="NVA39" s="13"/>
      <c r="NVB39" s="13"/>
      <c r="NVC39" s="13"/>
      <c r="NVD39" s="13"/>
      <c r="NVE39" s="13"/>
      <c r="NVF39" s="13"/>
      <c r="NVG39" s="13"/>
      <c r="NVH39" s="13"/>
      <c r="NVI39" s="13"/>
      <c r="NVJ39" s="13"/>
      <c r="NVK39" s="13"/>
      <c r="NVL39" s="13"/>
      <c r="NVM39" s="13"/>
      <c r="NVN39" s="13"/>
      <c r="NVO39" s="13"/>
      <c r="NVP39" s="13"/>
      <c r="NVQ39" s="13"/>
      <c r="NVR39" s="13"/>
      <c r="NVS39" s="13"/>
      <c r="NVT39" s="13"/>
      <c r="NVU39" s="13"/>
      <c r="NVV39" s="13"/>
      <c r="NVW39" s="13"/>
      <c r="NVX39" s="13"/>
      <c r="NVY39" s="13"/>
      <c r="NVZ39" s="13"/>
      <c r="NWA39" s="13"/>
      <c r="NWB39" s="13"/>
      <c r="NWC39" s="13"/>
      <c r="NWD39" s="13"/>
      <c r="NWE39" s="13"/>
      <c r="NWF39" s="13"/>
      <c r="NWG39" s="13"/>
      <c r="NWH39" s="13"/>
      <c r="NWI39" s="13"/>
      <c r="NWJ39" s="13"/>
      <c r="NWK39" s="13"/>
      <c r="NWL39" s="13"/>
      <c r="NWM39" s="13"/>
      <c r="NWN39" s="13"/>
      <c r="NWO39" s="13"/>
      <c r="NWP39" s="13"/>
      <c r="NWQ39" s="13"/>
      <c r="NWR39" s="13"/>
      <c r="NWS39" s="13"/>
      <c r="NWT39" s="13"/>
      <c r="NWU39" s="13"/>
      <c r="NWV39" s="13"/>
      <c r="NWW39" s="13"/>
      <c r="NWX39" s="13"/>
      <c r="NWY39" s="13"/>
      <c r="NWZ39" s="13"/>
      <c r="NXA39" s="13"/>
      <c r="NXB39" s="13"/>
      <c r="NXC39" s="13"/>
      <c r="NXD39" s="13"/>
      <c r="NXE39" s="13"/>
      <c r="NXF39" s="13"/>
      <c r="NXG39" s="13"/>
      <c r="NXH39" s="13"/>
      <c r="NXI39" s="13"/>
      <c r="NXJ39" s="13"/>
      <c r="NXK39" s="13"/>
      <c r="NXL39" s="13"/>
      <c r="NXM39" s="13"/>
      <c r="NXN39" s="13"/>
      <c r="NXO39" s="13"/>
      <c r="NXP39" s="13"/>
      <c r="NXQ39" s="13"/>
      <c r="NXR39" s="13"/>
      <c r="NXS39" s="13"/>
      <c r="NXT39" s="13"/>
      <c r="NXU39" s="13"/>
      <c r="NXV39" s="13"/>
      <c r="NXW39" s="13"/>
      <c r="NXX39" s="13"/>
      <c r="NXY39" s="13"/>
      <c r="NXZ39" s="13"/>
      <c r="NYA39" s="13"/>
      <c r="NYB39" s="13"/>
      <c r="NYC39" s="13"/>
      <c r="NYD39" s="13"/>
      <c r="NYE39" s="13"/>
      <c r="NYF39" s="13"/>
      <c r="NYG39" s="13"/>
      <c r="NYH39" s="13"/>
      <c r="NYI39" s="13"/>
      <c r="NYJ39" s="13"/>
      <c r="NYK39" s="13"/>
      <c r="NYL39" s="13"/>
      <c r="NYM39" s="13"/>
      <c r="NYN39" s="13"/>
      <c r="NYO39" s="13"/>
      <c r="NYP39" s="13"/>
      <c r="NYQ39" s="13"/>
      <c r="NYR39" s="13"/>
      <c r="NYS39" s="13"/>
      <c r="NYT39" s="13"/>
      <c r="NYU39" s="13"/>
      <c r="NYV39" s="13"/>
      <c r="NYW39" s="13"/>
      <c r="NYX39" s="13"/>
      <c r="NYY39" s="13"/>
      <c r="NYZ39" s="13"/>
      <c r="NZA39" s="13"/>
      <c r="NZB39" s="13"/>
      <c r="NZC39" s="13"/>
      <c r="NZD39" s="13"/>
      <c r="NZE39" s="13"/>
      <c r="NZF39" s="13"/>
      <c r="NZG39" s="13"/>
      <c r="NZH39" s="13"/>
      <c r="NZI39" s="13"/>
      <c r="NZJ39" s="13"/>
      <c r="NZK39" s="13"/>
      <c r="NZL39" s="13"/>
      <c r="NZM39" s="13"/>
      <c r="NZN39" s="13"/>
      <c r="NZO39" s="13"/>
      <c r="NZP39" s="13"/>
      <c r="NZQ39" s="13"/>
      <c r="NZR39" s="13"/>
      <c r="NZS39" s="13"/>
      <c r="NZT39" s="13"/>
      <c r="NZU39" s="13"/>
      <c r="NZV39" s="13"/>
      <c r="NZW39" s="13"/>
      <c r="NZX39" s="13"/>
      <c r="NZY39" s="13"/>
      <c r="NZZ39" s="13"/>
      <c r="OAA39" s="13"/>
      <c r="OAB39" s="13"/>
      <c r="OAC39" s="13"/>
      <c r="OAD39" s="13"/>
      <c r="OAE39" s="13"/>
      <c r="OAF39" s="13"/>
      <c r="OAG39" s="13"/>
      <c r="OAH39" s="13"/>
      <c r="OAI39" s="13"/>
      <c r="OAJ39" s="13"/>
      <c r="OAK39" s="13"/>
      <c r="OAL39" s="13"/>
      <c r="OAM39" s="13"/>
      <c r="OAN39" s="13"/>
      <c r="OAO39" s="13"/>
      <c r="OAP39" s="13"/>
      <c r="OAQ39" s="13"/>
      <c r="OAR39" s="13"/>
      <c r="OAS39" s="13"/>
      <c r="OAT39" s="13"/>
      <c r="OAU39" s="13"/>
      <c r="OAV39" s="13"/>
      <c r="OAW39" s="13"/>
      <c r="OAX39" s="13"/>
      <c r="OAY39" s="13"/>
      <c r="OAZ39" s="13"/>
      <c r="OBA39" s="13"/>
      <c r="OBB39" s="13"/>
      <c r="OBC39" s="13"/>
      <c r="OBD39" s="13"/>
      <c r="OBE39" s="13"/>
      <c r="OBF39" s="13"/>
      <c r="OBG39" s="13"/>
      <c r="OBH39" s="13"/>
      <c r="OBI39" s="13"/>
      <c r="OBJ39" s="13"/>
      <c r="OBK39" s="13"/>
      <c r="OBL39" s="13"/>
      <c r="OBM39" s="13"/>
      <c r="OBN39" s="13"/>
      <c r="OBO39" s="13"/>
      <c r="OBP39" s="13"/>
      <c r="OBQ39" s="13"/>
      <c r="OBR39" s="13"/>
      <c r="OBS39" s="13"/>
      <c r="OBT39" s="13"/>
      <c r="OBU39" s="13"/>
      <c r="OBV39" s="13"/>
      <c r="OBW39" s="13"/>
      <c r="OBX39" s="13"/>
      <c r="OBY39" s="13"/>
      <c r="OBZ39" s="13"/>
      <c r="OCA39" s="13"/>
      <c r="OCB39" s="13"/>
      <c r="OCC39" s="13"/>
      <c r="OCD39" s="13"/>
      <c r="OCE39" s="13"/>
      <c r="OCF39" s="13"/>
      <c r="OCG39" s="13"/>
      <c r="OCH39" s="13"/>
      <c r="OCI39" s="13"/>
      <c r="OCJ39" s="13"/>
      <c r="OCK39" s="13"/>
      <c r="OCL39" s="13"/>
      <c r="OCM39" s="13"/>
      <c r="OCN39" s="13"/>
      <c r="OCO39" s="13"/>
      <c r="OCP39" s="13"/>
      <c r="OCQ39" s="13"/>
      <c r="OCR39" s="13"/>
      <c r="OCS39" s="13"/>
      <c r="OCT39" s="13"/>
      <c r="OCU39" s="13"/>
      <c r="OCV39" s="13"/>
      <c r="OCW39" s="13"/>
      <c r="OCX39" s="13"/>
      <c r="OCY39" s="13"/>
      <c r="OCZ39" s="13"/>
      <c r="ODA39" s="13"/>
      <c r="ODB39" s="13"/>
      <c r="ODC39" s="13"/>
      <c r="ODD39" s="13"/>
      <c r="ODE39" s="13"/>
      <c r="ODF39" s="13"/>
      <c r="ODG39" s="13"/>
      <c r="ODH39" s="13"/>
      <c r="ODI39" s="13"/>
      <c r="ODJ39" s="13"/>
      <c r="ODK39" s="13"/>
      <c r="ODL39" s="13"/>
      <c r="ODM39" s="13"/>
      <c r="ODN39" s="13"/>
      <c r="ODO39" s="13"/>
      <c r="ODP39" s="13"/>
      <c r="ODQ39" s="13"/>
      <c r="ODR39" s="13"/>
      <c r="ODS39" s="13"/>
      <c r="ODT39" s="13"/>
      <c r="ODU39" s="13"/>
      <c r="ODV39" s="13"/>
      <c r="ODW39" s="13"/>
      <c r="ODX39" s="13"/>
      <c r="ODY39" s="13"/>
      <c r="ODZ39" s="13"/>
      <c r="OEA39" s="13"/>
      <c r="OEB39" s="13"/>
      <c r="OEC39" s="13"/>
      <c r="OED39" s="13"/>
      <c r="OEE39" s="13"/>
      <c r="OEF39" s="13"/>
      <c r="OEG39" s="13"/>
      <c r="OEH39" s="13"/>
      <c r="OEI39" s="13"/>
      <c r="OEJ39" s="13"/>
      <c r="OEK39" s="13"/>
      <c r="OEL39" s="13"/>
      <c r="OEM39" s="13"/>
      <c r="OEN39" s="13"/>
      <c r="OEO39" s="13"/>
      <c r="OEP39" s="13"/>
      <c r="OEQ39" s="13"/>
      <c r="OER39" s="13"/>
      <c r="OES39" s="13"/>
      <c r="OET39" s="13"/>
      <c r="OEU39" s="13"/>
      <c r="OEV39" s="13"/>
      <c r="OEW39" s="13"/>
      <c r="OEX39" s="13"/>
      <c r="OEY39" s="13"/>
      <c r="OEZ39" s="13"/>
      <c r="OFA39" s="13"/>
      <c r="OFB39" s="13"/>
      <c r="OFC39" s="13"/>
      <c r="OFD39" s="13"/>
      <c r="OFE39" s="13"/>
      <c r="OFF39" s="13"/>
      <c r="OFG39" s="13"/>
      <c r="OFH39" s="13"/>
      <c r="OFI39" s="13"/>
      <c r="OFJ39" s="13"/>
      <c r="OFK39" s="13"/>
      <c r="OFL39" s="13"/>
      <c r="OFM39" s="13"/>
      <c r="OFN39" s="13"/>
      <c r="OFO39" s="13"/>
      <c r="OFP39" s="13"/>
      <c r="OFQ39" s="13"/>
      <c r="OFR39" s="13"/>
      <c r="OFS39" s="13"/>
      <c r="OFT39" s="13"/>
      <c r="OFU39" s="13"/>
      <c r="OFV39" s="13"/>
      <c r="OFW39" s="13"/>
      <c r="OFX39" s="13"/>
      <c r="OFY39" s="13"/>
      <c r="OFZ39" s="13"/>
      <c r="OGA39" s="13"/>
      <c r="OGB39" s="13"/>
      <c r="OGC39" s="13"/>
      <c r="OGD39" s="13"/>
      <c r="OGE39" s="13"/>
      <c r="OGF39" s="13"/>
      <c r="OGG39" s="13"/>
      <c r="OGH39" s="13"/>
      <c r="OGI39" s="13"/>
      <c r="OGJ39" s="13"/>
      <c r="OGK39" s="13"/>
      <c r="OGL39" s="13"/>
      <c r="OGM39" s="13"/>
      <c r="OGN39" s="13"/>
      <c r="OGO39" s="13"/>
      <c r="OGP39" s="13"/>
      <c r="OGQ39" s="13"/>
      <c r="OGR39" s="13"/>
      <c r="OGS39" s="13"/>
      <c r="OGT39" s="13"/>
      <c r="OGU39" s="13"/>
      <c r="OGV39" s="13"/>
      <c r="OGW39" s="13"/>
      <c r="OGX39" s="13"/>
      <c r="OGY39" s="13"/>
      <c r="OGZ39" s="13"/>
      <c r="OHA39" s="13"/>
      <c r="OHB39" s="13"/>
      <c r="OHC39" s="13"/>
      <c r="OHD39" s="13"/>
      <c r="OHE39" s="13"/>
      <c r="OHF39" s="13"/>
      <c r="OHG39" s="13"/>
      <c r="OHH39" s="13"/>
      <c r="OHI39" s="13"/>
      <c r="OHJ39" s="13"/>
      <c r="OHK39" s="13"/>
      <c r="OHL39" s="13"/>
      <c r="OHM39" s="13"/>
      <c r="OHN39" s="13"/>
      <c r="OHO39" s="13"/>
      <c r="OHP39" s="13"/>
      <c r="OHQ39" s="13"/>
      <c r="OHR39" s="13"/>
      <c r="OHS39" s="13"/>
      <c r="OHT39" s="13"/>
      <c r="OHU39" s="13"/>
      <c r="OHV39" s="13"/>
      <c r="OHW39" s="13"/>
      <c r="OHX39" s="13"/>
      <c r="OHY39" s="13"/>
      <c r="OHZ39" s="13"/>
      <c r="OIA39" s="13"/>
      <c r="OIB39" s="13"/>
      <c r="OIC39" s="13"/>
      <c r="OID39" s="13"/>
      <c r="OIE39" s="13"/>
      <c r="OIF39" s="13"/>
      <c r="OIG39" s="13"/>
      <c r="OIH39" s="13"/>
      <c r="OII39" s="13"/>
      <c r="OIJ39" s="13"/>
      <c r="OIK39" s="13"/>
      <c r="OIL39" s="13"/>
      <c r="OIM39" s="13"/>
      <c r="OIN39" s="13"/>
      <c r="OIO39" s="13"/>
      <c r="OIP39" s="13"/>
      <c r="OIQ39" s="13"/>
      <c r="OIR39" s="13"/>
      <c r="OIS39" s="13"/>
      <c r="OIT39" s="13"/>
      <c r="OIU39" s="13"/>
      <c r="OIV39" s="13"/>
      <c r="OIW39" s="13"/>
      <c r="OIX39" s="13"/>
      <c r="OIY39" s="13"/>
      <c r="OIZ39" s="13"/>
      <c r="OJA39" s="13"/>
      <c r="OJB39" s="13"/>
      <c r="OJC39" s="13"/>
      <c r="OJD39" s="13"/>
      <c r="OJE39" s="13"/>
      <c r="OJF39" s="13"/>
      <c r="OJG39" s="13"/>
      <c r="OJH39" s="13"/>
      <c r="OJI39" s="13"/>
      <c r="OJJ39" s="13"/>
      <c r="OJK39" s="13"/>
      <c r="OJL39" s="13"/>
      <c r="OJM39" s="13"/>
      <c r="OJN39" s="13"/>
      <c r="OJO39" s="13"/>
      <c r="OJP39" s="13"/>
      <c r="OJQ39" s="13"/>
      <c r="OJR39" s="13"/>
      <c r="OJS39" s="13"/>
      <c r="OJT39" s="13"/>
      <c r="OJU39" s="13"/>
      <c r="OJV39" s="13"/>
      <c r="OJW39" s="13"/>
      <c r="OJX39" s="13"/>
      <c r="OJY39" s="13"/>
      <c r="OJZ39" s="13"/>
      <c r="OKA39" s="13"/>
      <c r="OKB39" s="13"/>
      <c r="OKC39" s="13"/>
      <c r="OKD39" s="13"/>
      <c r="OKE39" s="13"/>
      <c r="OKF39" s="13"/>
      <c r="OKG39" s="13"/>
      <c r="OKH39" s="13"/>
      <c r="OKI39" s="13"/>
      <c r="OKJ39" s="13"/>
      <c r="OKK39" s="13"/>
      <c r="OKL39" s="13"/>
      <c r="OKM39" s="13"/>
      <c r="OKN39" s="13"/>
      <c r="OKO39" s="13"/>
      <c r="OKP39" s="13"/>
      <c r="OKQ39" s="13"/>
      <c r="OKR39" s="13"/>
      <c r="OKS39" s="13"/>
      <c r="OKT39" s="13"/>
      <c r="OKU39" s="13"/>
      <c r="OKV39" s="13"/>
      <c r="OKW39" s="13"/>
      <c r="OKX39" s="13"/>
      <c r="OKY39" s="13"/>
      <c r="OKZ39" s="13"/>
      <c r="OLA39" s="13"/>
      <c r="OLB39" s="13"/>
      <c r="OLC39" s="13"/>
      <c r="OLD39" s="13"/>
      <c r="OLE39" s="13"/>
      <c r="OLF39" s="13"/>
      <c r="OLG39" s="13"/>
      <c r="OLH39" s="13"/>
      <c r="OLI39" s="13"/>
      <c r="OLJ39" s="13"/>
      <c r="OLK39" s="13"/>
      <c r="OLL39" s="13"/>
      <c r="OLM39" s="13"/>
      <c r="OLN39" s="13"/>
      <c r="OLO39" s="13"/>
      <c r="OLP39" s="13"/>
      <c r="OLQ39" s="13"/>
      <c r="OLR39" s="13"/>
      <c r="OLS39" s="13"/>
      <c r="OLT39" s="13"/>
      <c r="OLU39" s="13"/>
      <c r="OLV39" s="13"/>
      <c r="OLW39" s="13"/>
      <c r="OLX39" s="13"/>
      <c r="OLY39" s="13"/>
      <c r="OLZ39" s="13"/>
      <c r="OMA39" s="13"/>
      <c r="OMB39" s="13"/>
      <c r="OMC39" s="13"/>
      <c r="OMD39" s="13"/>
      <c r="OME39" s="13"/>
      <c r="OMF39" s="13"/>
      <c r="OMG39" s="13"/>
      <c r="OMH39" s="13"/>
      <c r="OMI39" s="13"/>
      <c r="OMJ39" s="13"/>
      <c r="OMK39" s="13"/>
      <c r="OML39" s="13"/>
      <c r="OMM39" s="13"/>
      <c r="OMN39" s="13"/>
      <c r="OMO39" s="13"/>
      <c r="OMP39" s="13"/>
      <c r="OMQ39" s="13"/>
      <c r="OMR39" s="13"/>
      <c r="OMS39" s="13"/>
      <c r="OMT39" s="13"/>
      <c r="OMU39" s="13"/>
      <c r="OMV39" s="13"/>
      <c r="OMW39" s="13"/>
      <c r="OMX39" s="13"/>
      <c r="OMY39" s="13"/>
      <c r="OMZ39" s="13"/>
      <c r="ONA39" s="13"/>
      <c r="ONB39" s="13"/>
      <c r="ONC39" s="13"/>
      <c r="OND39" s="13"/>
      <c r="ONE39" s="13"/>
      <c r="ONF39" s="13"/>
      <c r="ONG39" s="13"/>
      <c r="ONH39" s="13"/>
      <c r="ONI39" s="13"/>
      <c r="ONJ39" s="13"/>
      <c r="ONK39" s="13"/>
      <c r="ONL39" s="13"/>
      <c r="ONM39" s="13"/>
      <c r="ONN39" s="13"/>
      <c r="ONO39" s="13"/>
      <c r="ONP39" s="13"/>
      <c r="ONQ39" s="13"/>
      <c r="ONR39" s="13"/>
      <c r="ONS39" s="13"/>
      <c r="ONT39" s="13"/>
      <c r="ONU39" s="13"/>
      <c r="ONV39" s="13"/>
      <c r="ONW39" s="13"/>
      <c r="ONX39" s="13"/>
      <c r="ONY39" s="13"/>
      <c r="ONZ39" s="13"/>
      <c r="OOA39" s="13"/>
      <c r="OOB39" s="13"/>
      <c r="OOC39" s="13"/>
      <c r="OOD39" s="13"/>
      <c r="OOE39" s="13"/>
      <c r="OOF39" s="13"/>
      <c r="OOG39" s="13"/>
      <c r="OOH39" s="13"/>
      <c r="OOI39" s="13"/>
      <c r="OOJ39" s="13"/>
      <c r="OOK39" s="13"/>
      <c r="OOL39" s="13"/>
      <c r="OOM39" s="13"/>
      <c r="OON39" s="13"/>
      <c r="OOO39" s="13"/>
      <c r="OOP39" s="13"/>
      <c r="OOQ39" s="13"/>
      <c r="OOR39" s="13"/>
      <c r="OOS39" s="13"/>
      <c r="OOT39" s="13"/>
      <c r="OOU39" s="13"/>
      <c r="OOV39" s="13"/>
      <c r="OOW39" s="13"/>
      <c r="OOX39" s="13"/>
      <c r="OOY39" s="13"/>
      <c r="OOZ39" s="13"/>
      <c r="OPA39" s="13"/>
      <c r="OPB39" s="13"/>
      <c r="OPC39" s="13"/>
      <c r="OPD39" s="13"/>
      <c r="OPE39" s="13"/>
      <c r="OPF39" s="13"/>
      <c r="OPG39" s="13"/>
      <c r="OPH39" s="13"/>
      <c r="OPI39" s="13"/>
      <c r="OPJ39" s="13"/>
      <c r="OPK39" s="13"/>
      <c r="OPL39" s="13"/>
      <c r="OPM39" s="13"/>
      <c r="OPN39" s="13"/>
      <c r="OPO39" s="13"/>
      <c r="OPP39" s="13"/>
      <c r="OPQ39" s="13"/>
      <c r="OPR39" s="13"/>
      <c r="OPS39" s="13"/>
      <c r="OPT39" s="13"/>
      <c r="OPU39" s="13"/>
      <c r="OPV39" s="13"/>
      <c r="OPW39" s="13"/>
      <c r="OPX39" s="13"/>
      <c r="OPY39" s="13"/>
      <c r="OPZ39" s="13"/>
      <c r="OQA39" s="13"/>
      <c r="OQB39" s="13"/>
      <c r="OQC39" s="13"/>
      <c r="OQD39" s="13"/>
      <c r="OQE39" s="13"/>
      <c r="OQF39" s="13"/>
      <c r="OQG39" s="13"/>
      <c r="OQH39" s="13"/>
      <c r="OQI39" s="13"/>
      <c r="OQJ39" s="13"/>
      <c r="OQK39" s="13"/>
      <c r="OQL39" s="13"/>
      <c r="OQM39" s="13"/>
      <c r="OQN39" s="13"/>
      <c r="OQO39" s="13"/>
      <c r="OQP39" s="13"/>
      <c r="OQQ39" s="13"/>
      <c r="OQR39" s="13"/>
      <c r="OQS39" s="13"/>
      <c r="OQT39" s="13"/>
      <c r="OQU39" s="13"/>
      <c r="OQV39" s="13"/>
      <c r="OQW39" s="13"/>
      <c r="OQX39" s="13"/>
      <c r="OQY39" s="13"/>
      <c r="OQZ39" s="13"/>
      <c r="ORA39" s="13"/>
      <c r="ORB39" s="13"/>
      <c r="ORC39" s="13"/>
      <c r="ORD39" s="13"/>
      <c r="ORE39" s="13"/>
      <c r="ORF39" s="13"/>
      <c r="ORG39" s="13"/>
      <c r="ORH39" s="13"/>
      <c r="ORI39" s="13"/>
      <c r="ORJ39" s="13"/>
      <c r="ORK39" s="13"/>
      <c r="ORL39" s="13"/>
      <c r="ORM39" s="13"/>
      <c r="ORN39" s="13"/>
      <c r="ORO39" s="13"/>
      <c r="ORP39" s="13"/>
      <c r="ORQ39" s="13"/>
      <c r="ORR39" s="13"/>
      <c r="ORS39" s="13"/>
      <c r="ORT39" s="13"/>
      <c r="ORU39" s="13"/>
      <c r="ORV39" s="13"/>
      <c r="ORW39" s="13"/>
      <c r="ORX39" s="13"/>
      <c r="ORY39" s="13"/>
      <c r="ORZ39" s="13"/>
      <c r="OSA39" s="13"/>
      <c r="OSB39" s="13"/>
      <c r="OSC39" s="13"/>
      <c r="OSD39" s="13"/>
      <c r="OSE39" s="13"/>
      <c r="OSF39" s="13"/>
      <c r="OSG39" s="13"/>
      <c r="OSH39" s="13"/>
      <c r="OSI39" s="13"/>
      <c r="OSJ39" s="13"/>
      <c r="OSK39" s="13"/>
      <c r="OSL39" s="13"/>
      <c r="OSM39" s="13"/>
      <c r="OSN39" s="13"/>
      <c r="OSO39" s="13"/>
      <c r="OSP39" s="13"/>
      <c r="OSQ39" s="13"/>
      <c r="OSR39" s="13"/>
      <c r="OSS39" s="13"/>
      <c r="OST39" s="13"/>
      <c r="OSU39" s="13"/>
      <c r="OSV39" s="13"/>
      <c r="OSW39" s="13"/>
      <c r="OSX39" s="13"/>
      <c r="OSY39" s="13"/>
      <c r="OSZ39" s="13"/>
      <c r="OTA39" s="13"/>
      <c r="OTB39" s="13"/>
      <c r="OTC39" s="13"/>
      <c r="OTD39" s="13"/>
      <c r="OTE39" s="13"/>
      <c r="OTF39" s="13"/>
      <c r="OTG39" s="13"/>
      <c r="OTH39" s="13"/>
      <c r="OTI39" s="13"/>
      <c r="OTJ39" s="13"/>
      <c r="OTK39" s="13"/>
      <c r="OTL39" s="13"/>
      <c r="OTM39" s="13"/>
      <c r="OTN39" s="13"/>
      <c r="OTO39" s="13"/>
      <c r="OTP39" s="13"/>
      <c r="OTQ39" s="13"/>
      <c r="OTR39" s="13"/>
      <c r="OTS39" s="13"/>
      <c r="OTT39" s="13"/>
      <c r="OTU39" s="13"/>
      <c r="OTV39" s="13"/>
      <c r="OTW39" s="13"/>
      <c r="OTX39" s="13"/>
      <c r="OTY39" s="13"/>
      <c r="OTZ39" s="13"/>
      <c r="OUA39" s="13"/>
      <c r="OUB39" s="13"/>
      <c r="OUC39" s="13"/>
      <c r="OUD39" s="13"/>
      <c r="OUE39" s="13"/>
      <c r="OUF39" s="13"/>
      <c r="OUG39" s="13"/>
      <c r="OUH39" s="13"/>
      <c r="OUI39" s="13"/>
      <c r="OUJ39" s="13"/>
      <c r="OUK39" s="13"/>
      <c r="OUL39" s="13"/>
      <c r="OUM39" s="13"/>
      <c r="OUN39" s="13"/>
      <c r="OUO39" s="13"/>
      <c r="OUP39" s="13"/>
      <c r="OUQ39" s="13"/>
      <c r="OUR39" s="13"/>
      <c r="OUS39" s="13"/>
      <c r="OUT39" s="13"/>
      <c r="OUU39" s="13"/>
      <c r="OUV39" s="13"/>
      <c r="OUW39" s="13"/>
      <c r="OUX39" s="13"/>
      <c r="OUY39" s="13"/>
      <c r="OUZ39" s="13"/>
      <c r="OVA39" s="13"/>
      <c r="OVB39" s="13"/>
      <c r="OVC39" s="13"/>
      <c r="OVD39" s="13"/>
      <c r="OVE39" s="13"/>
      <c r="OVF39" s="13"/>
      <c r="OVG39" s="13"/>
      <c r="OVH39" s="13"/>
      <c r="OVI39" s="13"/>
      <c r="OVJ39" s="13"/>
      <c r="OVK39" s="13"/>
      <c r="OVL39" s="13"/>
      <c r="OVM39" s="13"/>
      <c r="OVN39" s="13"/>
      <c r="OVO39" s="13"/>
      <c r="OVP39" s="13"/>
      <c r="OVQ39" s="13"/>
      <c r="OVR39" s="13"/>
      <c r="OVS39" s="13"/>
      <c r="OVT39" s="13"/>
      <c r="OVU39" s="13"/>
      <c r="OVV39" s="13"/>
      <c r="OVW39" s="13"/>
      <c r="OVX39" s="13"/>
      <c r="OVY39" s="13"/>
      <c r="OVZ39" s="13"/>
      <c r="OWA39" s="13"/>
      <c r="OWB39" s="13"/>
      <c r="OWC39" s="13"/>
      <c r="OWD39" s="13"/>
      <c r="OWE39" s="13"/>
      <c r="OWF39" s="13"/>
      <c r="OWG39" s="13"/>
      <c r="OWH39" s="13"/>
      <c r="OWI39" s="13"/>
      <c r="OWJ39" s="13"/>
      <c r="OWK39" s="13"/>
      <c r="OWL39" s="13"/>
      <c r="OWM39" s="13"/>
      <c r="OWN39" s="13"/>
      <c r="OWO39" s="13"/>
      <c r="OWP39" s="13"/>
      <c r="OWQ39" s="13"/>
      <c r="OWR39" s="13"/>
      <c r="OWS39" s="13"/>
      <c r="OWT39" s="13"/>
      <c r="OWU39" s="13"/>
      <c r="OWV39" s="13"/>
      <c r="OWW39" s="13"/>
      <c r="OWX39" s="13"/>
      <c r="OWY39" s="13"/>
      <c r="OWZ39" s="13"/>
      <c r="OXA39" s="13"/>
      <c r="OXB39" s="13"/>
      <c r="OXC39" s="13"/>
      <c r="OXD39" s="13"/>
      <c r="OXE39" s="13"/>
      <c r="OXF39" s="13"/>
      <c r="OXG39" s="13"/>
      <c r="OXH39" s="13"/>
      <c r="OXI39" s="13"/>
      <c r="OXJ39" s="13"/>
      <c r="OXK39" s="13"/>
      <c r="OXL39" s="13"/>
      <c r="OXM39" s="13"/>
      <c r="OXN39" s="13"/>
      <c r="OXO39" s="13"/>
      <c r="OXP39" s="13"/>
      <c r="OXQ39" s="13"/>
      <c r="OXR39" s="13"/>
      <c r="OXS39" s="13"/>
      <c r="OXT39" s="13"/>
      <c r="OXU39" s="13"/>
      <c r="OXV39" s="13"/>
      <c r="OXW39" s="13"/>
      <c r="OXX39" s="13"/>
      <c r="OXY39" s="13"/>
      <c r="OXZ39" s="13"/>
      <c r="OYA39" s="13"/>
      <c r="OYB39" s="13"/>
      <c r="OYC39" s="13"/>
      <c r="OYD39" s="13"/>
      <c r="OYE39" s="13"/>
      <c r="OYF39" s="13"/>
      <c r="OYG39" s="13"/>
      <c r="OYH39" s="13"/>
      <c r="OYI39" s="13"/>
      <c r="OYJ39" s="13"/>
      <c r="OYK39" s="13"/>
      <c r="OYL39" s="13"/>
      <c r="OYM39" s="13"/>
      <c r="OYN39" s="13"/>
      <c r="OYO39" s="13"/>
      <c r="OYP39" s="13"/>
      <c r="OYQ39" s="13"/>
      <c r="OYR39" s="13"/>
      <c r="OYS39" s="13"/>
      <c r="OYT39" s="13"/>
      <c r="OYU39" s="13"/>
      <c r="OYV39" s="13"/>
      <c r="OYW39" s="13"/>
      <c r="OYX39" s="13"/>
      <c r="OYY39" s="13"/>
      <c r="OYZ39" s="13"/>
      <c r="OZA39" s="13"/>
      <c r="OZB39" s="13"/>
      <c r="OZC39" s="13"/>
      <c r="OZD39" s="13"/>
      <c r="OZE39" s="13"/>
      <c r="OZF39" s="13"/>
      <c r="OZG39" s="13"/>
      <c r="OZH39" s="13"/>
      <c r="OZI39" s="13"/>
      <c r="OZJ39" s="13"/>
      <c r="OZK39" s="13"/>
      <c r="OZL39" s="13"/>
      <c r="OZM39" s="13"/>
      <c r="OZN39" s="13"/>
      <c r="OZO39" s="13"/>
      <c r="OZP39" s="13"/>
      <c r="OZQ39" s="13"/>
      <c r="OZR39" s="13"/>
      <c r="OZS39" s="13"/>
      <c r="OZT39" s="13"/>
      <c r="OZU39" s="13"/>
      <c r="OZV39" s="13"/>
      <c r="OZW39" s="13"/>
      <c r="OZX39" s="13"/>
      <c r="OZY39" s="13"/>
      <c r="OZZ39" s="13"/>
      <c r="PAA39" s="13"/>
      <c r="PAB39" s="13"/>
      <c r="PAC39" s="13"/>
      <c r="PAD39" s="13"/>
      <c r="PAE39" s="13"/>
      <c r="PAF39" s="13"/>
      <c r="PAG39" s="13"/>
      <c r="PAH39" s="13"/>
      <c r="PAI39" s="13"/>
      <c r="PAJ39" s="13"/>
      <c r="PAK39" s="13"/>
      <c r="PAL39" s="13"/>
      <c r="PAM39" s="13"/>
      <c r="PAN39" s="13"/>
      <c r="PAO39" s="13"/>
      <c r="PAP39" s="13"/>
      <c r="PAQ39" s="13"/>
      <c r="PAR39" s="13"/>
      <c r="PAS39" s="13"/>
      <c r="PAT39" s="13"/>
      <c r="PAU39" s="13"/>
      <c r="PAV39" s="13"/>
      <c r="PAW39" s="13"/>
      <c r="PAX39" s="13"/>
      <c r="PAY39" s="13"/>
      <c r="PAZ39" s="13"/>
      <c r="PBA39" s="13"/>
      <c r="PBB39" s="13"/>
      <c r="PBC39" s="13"/>
      <c r="PBD39" s="13"/>
      <c r="PBE39" s="13"/>
      <c r="PBF39" s="13"/>
      <c r="PBG39" s="13"/>
      <c r="PBH39" s="13"/>
      <c r="PBI39" s="13"/>
      <c r="PBJ39" s="13"/>
      <c r="PBK39" s="13"/>
      <c r="PBL39" s="13"/>
      <c r="PBM39" s="13"/>
      <c r="PBN39" s="13"/>
      <c r="PBO39" s="13"/>
      <c r="PBP39" s="13"/>
      <c r="PBQ39" s="13"/>
      <c r="PBR39" s="13"/>
      <c r="PBS39" s="13"/>
      <c r="PBT39" s="13"/>
      <c r="PBU39" s="13"/>
      <c r="PBV39" s="13"/>
      <c r="PBW39" s="13"/>
      <c r="PBX39" s="13"/>
      <c r="PBY39" s="13"/>
      <c r="PBZ39" s="13"/>
      <c r="PCA39" s="13"/>
      <c r="PCB39" s="13"/>
      <c r="PCC39" s="13"/>
      <c r="PCD39" s="13"/>
      <c r="PCE39" s="13"/>
      <c r="PCF39" s="13"/>
      <c r="PCG39" s="13"/>
      <c r="PCH39" s="13"/>
      <c r="PCI39" s="13"/>
      <c r="PCJ39" s="13"/>
      <c r="PCK39" s="13"/>
      <c r="PCL39" s="13"/>
      <c r="PCM39" s="13"/>
      <c r="PCN39" s="13"/>
      <c r="PCO39" s="13"/>
      <c r="PCP39" s="13"/>
      <c r="PCQ39" s="13"/>
      <c r="PCR39" s="13"/>
      <c r="PCS39" s="13"/>
      <c r="PCT39" s="13"/>
      <c r="PCU39" s="13"/>
      <c r="PCV39" s="13"/>
      <c r="PCW39" s="13"/>
      <c r="PCX39" s="13"/>
      <c r="PCY39" s="13"/>
      <c r="PCZ39" s="13"/>
      <c r="PDA39" s="13"/>
      <c r="PDB39" s="13"/>
      <c r="PDC39" s="13"/>
      <c r="PDD39" s="13"/>
      <c r="PDE39" s="13"/>
      <c r="PDF39" s="13"/>
      <c r="PDG39" s="13"/>
      <c r="PDH39" s="13"/>
      <c r="PDI39" s="13"/>
      <c r="PDJ39" s="13"/>
      <c r="PDK39" s="13"/>
      <c r="PDL39" s="13"/>
      <c r="PDM39" s="13"/>
      <c r="PDN39" s="13"/>
      <c r="PDO39" s="13"/>
      <c r="PDP39" s="13"/>
      <c r="PDQ39" s="13"/>
      <c r="PDR39" s="13"/>
      <c r="PDS39" s="13"/>
      <c r="PDT39" s="13"/>
      <c r="PDU39" s="13"/>
      <c r="PDV39" s="13"/>
      <c r="PDW39" s="13"/>
      <c r="PDX39" s="13"/>
      <c r="PDY39" s="13"/>
      <c r="PDZ39" s="13"/>
      <c r="PEA39" s="13"/>
      <c r="PEB39" s="13"/>
      <c r="PEC39" s="13"/>
      <c r="PED39" s="13"/>
      <c r="PEE39" s="13"/>
      <c r="PEF39" s="13"/>
      <c r="PEG39" s="13"/>
      <c r="PEH39" s="13"/>
      <c r="PEI39" s="13"/>
      <c r="PEJ39" s="13"/>
      <c r="PEK39" s="13"/>
      <c r="PEL39" s="13"/>
      <c r="PEM39" s="13"/>
      <c r="PEN39" s="13"/>
      <c r="PEO39" s="13"/>
      <c r="PEP39" s="13"/>
      <c r="PEQ39" s="13"/>
      <c r="PER39" s="13"/>
      <c r="PES39" s="13"/>
      <c r="PET39" s="13"/>
      <c r="PEU39" s="13"/>
      <c r="PEV39" s="13"/>
      <c r="PEW39" s="13"/>
      <c r="PEX39" s="13"/>
      <c r="PEY39" s="13"/>
      <c r="PEZ39" s="13"/>
      <c r="PFA39" s="13"/>
      <c r="PFB39" s="13"/>
      <c r="PFC39" s="13"/>
      <c r="PFD39" s="13"/>
      <c r="PFE39" s="13"/>
      <c r="PFF39" s="13"/>
      <c r="PFG39" s="13"/>
      <c r="PFH39" s="13"/>
      <c r="PFI39" s="13"/>
      <c r="PFJ39" s="13"/>
      <c r="PFK39" s="13"/>
      <c r="PFL39" s="13"/>
      <c r="PFM39" s="13"/>
      <c r="PFN39" s="13"/>
      <c r="PFO39" s="13"/>
      <c r="PFP39" s="13"/>
      <c r="PFQ39" s="13"/>
      <c r="PFR39" s="13"/>
      <c r="PFS39" s="13"/>
      <c r="PFT39" s="13"/>
      <c r="PFU39" s="13"/>
      <c r="PFV39" s="13"/>
      <c r="PFW39" s="13"/>
      <c r="PFX39" s="13"/>
      <c r="PFY39" s="13"/>
      <c r="PFZ39" s="13"/>
      <c r="PGA39" s="13"/>
      <c r="PGB39" s="13"/>
      <c r="PGC39" s="13"/>
      <c r="PGD39" s="13"/>
      <c r="PGE39" s="13"/>
      <c r="PGF39" s="13"/>
      <c r="PGG39" s="13"/>
      <c r="PGH39" s="13"/>
      <c r="PGI39" s="13"/>
      <c r="PGJ39" s="13"/>
      <c r="PGK39" s="13"/>
      <c r="PGL39" s="13"/>
      <c r="PGM39" s="13"/>
      <c r="PGN39" s="13"/>
      <c r="PGO39" s="13"/>
      <c r="PGP39" s="13"/>
      <c r="PGQ39" s="13"/>
      <c r="PGR39" s="13"/>
      <c r="PGS39" s="13"/>
      <c r="PGT39" s="13"/>
      <c r="PGU39" s="13"/>
      <c r="PGV39" s="13"/>
      <c r="PGW39" s="13"/>
      <c r="PGX39" s="13"/>
      <c r="PGY39" s="13"/>
      <c r="PGZ39" s="13"/>
      <c r="PHA39" s="13"/>
      <c r="PHB39" s="13"/>
      <c r="PHC39" s="13"/>
      <c r="PHD39" s="13"/>
      <c r="PHE39" s="13"/>
      <c r="PHF39" s="13"/>
      <c r="PHG39" s="13"/>
      <c r="PHH39" s="13"/>
      <c r="PHI39" s="13"/>
      <c r="PHJ39" s="13"/>
      <c r="PHK39" s="13"/>
      <c r="PHL39" s="13"/>
      <c r="PHM39" s="13"/>
      <c r="PHN39" s="13"/>
      <c r="PHO39" s="13"/>
      <c r="PHP39" s="13"/>
      <c r="PHQ39" s="13"/>
      <c r="PHR39" s="13"/>
      <c r="PHS39" s="13"/>
      <c r="PHT39" s="13"/>
      <c r="PHU39" s="13"/>
      <c r="PHV39" s="13"/>
      <c r="PHW39" s="13"/>
      <c r="PHX39" s="13"/>
      <c r="PHY39" s="13"/>
      <c r="PHZ39" s="13"/>
      <c r="PIA39" s="13"/>
      <c r="PIB39" s="13"/>
      <c r="PIC39" s="13"/>
      <c r="PID39" s="13"/>
      <c r="PIE39" s="13"/>
      <c r="PIF39" s="13"/>
      <c r="PIG39" s="13"/>
      <c r="PIH39" s="13"/>
      <c r="PII39" s="13"/>
      <c r="PIJ39" s="13"/>
      <c r="PIK39" s="13"/>
      <c r="PIL39" s="13"/>
      <c r="PIM39" s="13"/>
      <c r="PIN39" s="13"/>
      <c r="PIO39" s="13"/>
      <c r="PIP39" s="13"/>
      <c r="PIQ39" s="13"/>
      <c r="PIR39" s="13"/>
      <c r="PIS39" s="13"/>
      <c r="PIT39" s="13"/>
      <c r="PIU39" s="13"/>
      <c r="PIV39" s="13"/>
      <c r="PIW39" s="13"/>
      <c r="PIX39" s="13"/>
      <c r="PIY39" s="13"/>
      <c r="PIZ39" s="13"/>
      <c r="PJA39" s="13"/>
      <c r="PJB39" s="13"/>
      <c r="PJC39" s="13"/>
      <c r="PJD39" s="13"/>
      <c r="PJE39" s="13"/>
      <c r="PJF39" s="13"/>
      <c r="PJG39" s="13"/>
      <c r="PJH39" s="13"/>
      <c r="PJI39" s="13"/>
      <c r="PJJ39" s="13"/>
      <c r="PJK39" s="13"/>
      <c r="PJL39" s="13"/>
      <c r="PJM39" s="13"/>
      <c r="PJN39" s="13"/>
      <c r="PJO39" s="13"/>
      <c r="PJP39" s="13"/>
      <c r="PJQ39" s="13"/>
      <c r="PJR39" s="13"/>
      <c r="PJS39" s="13"/>
      <c r="PJT39" s="13"/>
      <c r="PJU39" s="13"/>
      <c r="PJV39" s="13"/>
      <c r="PJW39" s="13"/>
      <c r="PJX39" s="13"/>
      <c r="PJY39" s="13"/>
      <c r="PJZ39" s="13"/>
      <c r="PKA39" s="13"/>
      <c r="PKB39" s="13"/>
      <c r="PKC39" s="13"/>
      <c r="PKD39" s="13"/>
      <c r="PKE39" s="13"/>
      <c r="PKF39" s="13"/>
      <c r="PKG39" s="13"/>
      <c r="PKH39" s="13"/>
      <c r="PKI39" s="13"/>
      <c r="PKJ39" s="13"/>
      <c r="PKK39" s="13"/>
      <c r="PKL39" s="13"/>
      <c r="PKM39" s="13"/>
      <c r="PKN39" s="13"/>
      <c r="PKO39" s="13"/>
      <c r="PKP39" s="13"/>
      <c r="PKQ39" s="13"/>
      <c r="PKR39" s="13"/>
      <c r="PKS39" s="13"/>
      <c r="PKT39" s="13"/>
      <c r="PKU39" s="13"/>
      <c r="PKV39" s="13"/>
      <c r="PKW39" s="13"/>
      <c r="PKX39" s="13"/>
      <c r="PKY39" s="13"/>
      <c r="PKZ39" s="13"/>
      <c r="PLA39" s="13"/>
      <c r="PLB39" s="13"/>
      <c r="PLC39" s="13"/>
      <c r="PLD39" s="13"/>
      <c r="PLE39" s="13"/>
      <c r="PLF39" s="13"/>
      <c r="PLG39" s="13"/>
      <c r="PLH39" s="13"/>
      <c r="PLI39" s="13"/>
      <c r="PLJ39" s="13"/>
      <c r="PLK39" s="13"/>
      <c r="PLL39" s="13"/>
      <c r="PLM39" s="13"/>
      <c r="PLN39" s="13"/>
      <c r="PLO39" s="13"/>
      <c r="PLP39" s="13"/>
      <c r="PLQ39" s="13"/>
      <c r="PLR39" s="13"/>
      <c r="PLS39" s="13"/>
      <c r="PLT39" s="13"/>
      <c r="PLU39" s="13"/>
      <c r="PLV39" s="13"/>
      <c r="PLW39" s="13"/>
      <c r="PLX39" s="13"/>
      <c r="PLY39" s="13"/>
      <c r="PLZ39" s="13"/>
      <c r="PMA39" s="13"/>
      <c r="PMB39" s="13"/>
      <c r="PMC39" s="13"/>
      <c r="PMD39" s="13"/>
      <c r="PME39" s="13"/>
      <c r="PMF39" s="13"/>
      <c r="PMG39" s="13"/>
      <c r="PMH39" s="13"/>
      <c r="PMI39" s="13"/>
      <c r="PMJ39" s="13"/>
      <c r="PMK39" s="13"/>
      <c r="PML39" s="13"/>
      <c r="PMM39" s="13"/>
      <c r="PMN39" s="13"/>
      <c r="PMO39" s="13"/>
      <c r="PMP39" s="13"/>
      <c r="PMQ39" s="13"/>
      <c r="PMR39" s="13"/>
      <c r="PMS39" s="13"/>
      <c r="PMT39" s="13"/>
      <c r="PMU39" s="13"/>
      <c r="PMV39" s="13"/>
      <c r="PMW39" s="13"/>
      <c r="PMX39" s="13"/>
      <c r="PMY39" s="13"/>
      <c r="PMZ39" s="13"/>
      <c r="PNA39" s="13"/>
      <c r="PNB39" s="13"/>
      <c r="PNC39" s="13"/>
      <c r="PND39" s="13"/>
      <c r="PNE39" s="13"/>
      <c r="PNF39" s="13"/>
      <c r="PNG39" s="13"/>
      <c r="PNH39" s="13"/>
      <c r="PNI39" s="13"/>
      <c r="PNJ39" s="13"/>
      <c r="PNK39" s="13"/>
      <c r="PNL39" s="13"/>
      <c r="PNM39" s="13"/>
      <c r="PNN39" s="13"/>
      <c r="PNO39" s="13"/>
      <c r="PNP39" s="13"/>
      <c r="PNQ39" s="13"/>
      <c r="PNR39" s="13"/>
      <c r="PNS39" s="13"/>
      <c r="PNT39" s="13"/>
      <c r="PNU39" s="13"/>
      <c r="PNV39" s="13"/>
      <c r="PNW39" s="13"/>
      <c r="PNX39" s="13"/>
      <c r="PNY39" s="13"/>
      <c r="PNZ39" s="13"/>
      <c r="POA39" s="13"/>
      <c r="POB39" s="13"/>
      <c r="POC39" s="13"/>
      <c r="POD39" s="13"/>
      <c r="POE39" s="13"/>
      <c r="POF39" s="13"/>
      <c r="POG39" s="13"/>
      <c r="POH39" s="13"/>
      <c r="POI39" s="13"/>
      <c r="POJ39" s="13"/>
      <c r="POK39" s="13"/>
      <c r="POL39" s="13"/>
      <c r="POM39" s="13"/>
      <c r="PON39" s="13"/>
      <c r="POO39" s="13"/>
      <c r="POP39" s="13"/>
      <c r="POQ39" s="13"/>
      <c r="POR39" s="13"/>
      <c r="POS39" s="13"/>
      <c r="POT39" s="13"/>
      <c r="POU39" s="13"/>
      <c r="POV39" s="13"/>
      <c r="POW39" s="13"/>
      <c r="POX39" s="13"/>
      <c r="POY39" s="13"/>
      <c r="POZ39" s="13"/>
      <c r="PPA39" s="13"/>
      <c r="PPB39" s="13"/>
      <c r="PPC39" s="13"/>
      <c r="PPD39" s="13"/>
      <c r="PPE39" s="13"/>
      <c r="PPF39" s="13"/>
      <c r="PPG39" s="13"/>
      <c r="PPH39" s="13"/>
      <c r="PPI39" s="13"/>
      <c r="PPJ39" s="13"/>
      <c r="PPK39" s="13"/>
      <c r="PPL39" s="13"/>
      <c r="PPM39" s="13"/>
      <c r="PPN39" s="13"/>
      <c r="PPO39" s="13"/>
      <c r="PPP39" s="13"/>
      <c r="PPQ39" s="13"/>
      <c r="PPR39" s="13"/>
      <c r="PPS39" s="13"/>
      <c r="PPT39" s="13"/>
      <c r="PPU39" s="13"/>
      <c r="PPV39" s="13"/>
      <c r="PPW39" s="13"/>
      <c r="PPX39" s="13"/>
      <c r="PPY39" s="13"/>
      <c r="PPZ39" s="13"/>
      <c r="PQA39" s="13"/>
      <c r="PQB39" s="13"/>
      <c r="PQC39" s="13"/>
      <c r="PQD39" s="13"/>
      <c r="PQE39" s="13"/>
      <c r="PQF39" s="13"/>
      <c r="PQG39" s="13"/>
      <c r="PQH39" s="13"/>
      <c r="PQI39" s="13"/>
      <c r="PQJ39" s="13"/>
      <c r="PQK39" s="13"/>
      <c r="PQL39" s="13"/>
      <c r="PQM39" s="13"/>
      <c r="PQN39" s="13"/>
      <c r="PQO39" s="13"/>
      <c r="PQP39" s="13"/>
      <c r="PQQ39" s="13"/>
      <c r="PQR39" s="13"/>
      <c r="PQS39" s="13"/>
      <c r="PQT39" s="13"/>
      <c r="PQU39" s="13"/>
      <c r="PQV39" s="13"/>
      <c r="PQW39" s="13"/>
      <c r="PQX39" s="13"/>
      <c r="PQY39" s="13"/>
      <c r="PQZ39" s="13"/>
      <c r="PRA39" s="13"/>
      <c r="PRB39" s="13"/>
      <c r="PRC39" s="13"/>
      <c r="PRD39" s="13"/>
      <c r="PRE39" s="13"/>
      <c r="PRF39" s="13"/>
      <c r="PRG39" s="13"/>
      <c r="PRH39" s="13"/>
      <c r="PRI39" s="13"/>
      <c r="PRJ39" s="13"/>
      <c r="PRK39" s="13"/>
      <c r="PRL39" s="13"/>
      <c r="PRM39" s="13"/>
      <c r="PRN39" s="13"/>
      <c r="PRO39" s="13"/>
      <c r="PRP39" s="13"/>
      <c r="PRQ39" s="13"/>
      <c r="PRR39" s="13"/>
      <c r="PRS39" s="13"/>
      <c r="PRT39" s="13"/>
      <c r="PRU39" s="13"/>
      <c r="PRV39" s="13"/>
      <c r="PRW39" s="13"/>
      <c r="PRX39" s="13"/>
      <c r="PRY39" s="13"/>
      <c r="PRZ39" s="13"/>
      <c r="PSA39" s="13"/>
      <c r="PSB39" s="13"/>
      <c r="PSC39" s="13"/>
      <c r="PSD39" s="13"/>
      <c r="PSE39" s="13"/>
      <c r="PSF39" s="13"/>
      <c r="PSG39" s="13"/>
      <c r="PSH39" s="13"/>
      <c r="PSI39" s="13"/>
      <c r="PSJ39" s="13"/>
      <c r="PSK39" s="13"/>
      <c r="PSL39" s="13"/>
      <c r="PSM39" s="13"/>
      <c r="PSN39" s="13"/>
      <c r="PSO39" s="13"/>
      <c r="PSP39" s="13"/>
      <c r="PSQ39" s="13"/>
      <c r="PSR39" s="13"/>
      <c r="PSS39" s="13"/>
      <c r="PST39" s="13"/>
      <c r="PSU39" s="13"/>
      <c r="PSV39" s="13"/>
      <c r="PSW39" s="13"/>
      <c r="PSX39" s="13"/>
      <c r="PSY39" s="13"/>
      <c r="PSZ39" s="13"/>
      <c r="PTA39" s="13"/>
      <c r="PTB39" s="13"/>
      <c r="PTC39" s="13"/>
      <c r="PTD39" s="13"/>
      <c r="PTE39" s="13"/>
      <c r="PTF39" s="13"/>
      <c r="PTG39" s="13"/>
      <c r="PTH39" s="13"/>
      <c r="PTI39" s="13"/>
      <c r="PTJ39" s="13"/>
      <c r="PTK39" s="13"/>
      <c r="PTL39" s="13"/>
      <c r="PTM39" s="13"/>
      <c r="PTN39" s="13"/>
      <c r="PTO39" s="13"/>
      <c r="PTP39" s="13"/>
      <c r="PTQ39" s="13"/>
      <c r="PTR39" s="13"/>
      <c r="PTS39" s="13"/>
      <c r="PTT39" s="13"/>
      <c r="PTU39" s="13"/>
      <c r="PTV39" s="13"/>
      <c r="PTW39" s="13"/>
      <c r="PTX39" s="13"/>
      <c r="PTY39" s="13"/>
      <c r="PTZ39" s="13"/>
      <c r="PUA39" s="13"/>
      <c r="PUB39" s="13"/>
      <c r="PUC39" s="13"/>
      <c r="PUD39" s="13"/>
      <c r="PUE39" s="13"/>
      <c r="PUF39" s="13"/>
      <c r="PUG39" s="13"/>
      <c r="PUH39" s="13"/>
      <c r="PUI39" s="13"/>
      <c r="PUJ39" s="13"/>
      <c r="PUK39" s="13"/>
      <c r="PUL39" s="13"/>
      <c r="PUM39" s="13"/>
      <c r="PUN39" s="13"/>
      <c r="PUO39" s="13"/>
      <c r="PUP39" s="13"/>
      <c r="PUQ39" s="13"/>
      <c r="PUR39" s="13"/>
      <c r="PUS39" s="13"/>
      <c r="PUT39" s="13"/>
      <c r="PUU39" s="13"/>
      <c r="PUV39" s="13"/>
      <c r="PUW39" s="13"/>
      <c r="PUX39" s="13"/>
      <c r="PUY39" s="13"/>
      <c r="PUZ39" s="13"/>
      <c r="PVA39" s="13"/>
      <c r="PVB39" s="13"/>
      <c r="PVC39" s="13"/>
      <c r="PVD39" s="13"/>
      <c r="PVE39" s="13"/>
      <c r="PVF39" s="13"/>
      <c r="PVG39" s="13"/>
      <c r="PVH39" s="13"/>
      <c r="PVI39" s="13"/>
      <c r="PVJ39" s="13"/>
      <c r="PVK39" s="13"/>
      <c r="PVL39" s="13"/>
      <c r="PVM39" s="13"/>
      <c r="PVN39" s="13"/>
      <c r="PVO39" s="13"/>
      <c r="PVP39" s="13"/>
      <c r="PVQ39" s="13"/>
      <c r="PVR39" s="13"/>
      <c r="PVS39" s="13"/>
      <c r="PVT39" s="13"/>
      <c r="PVU39" s="13"/>
      <c r="PVV39" s="13"/>
      <c r="PVW39" s="13"/>
      <c r="PVX39" s="13"/>
      <c r="PVY39" s="13"/>
      <c r="PVZ39" s="13"/>
      <c r="PWA39" s="13"/>
      <c r="PWB39" s="13"/>
      <c r="PWC39" s="13"/>
      <c r="PWD39" s="13"/>
      <c r="PWE39" s="13"/>
      <c r="PWF39" s="13"/>
      <c r="PWG39" s="13"/>
      <c r="PWH39" s="13"/>
      <c r="PWI39" s="13"/>
      <c r="PWJ39" s="13"/>
      <c r="PWK39" s="13"/>
      <c r="PWL39" s="13"/>
      <c r="PWM39" s="13"/>
      <c r="PWN39" s="13"/>
      <c r="PWO39" s="13"/>
      <c r="PWP39" s="13"/>
      <c r="PWQ39" s="13"/>
      <c r="PWR39" s="13"/>
      <c r="PWS39" s="13"/>
      <c r="PWT39" s="13"/>
      <c r="PWU39" s="13"/>
      <c r="PWV39" s="13"/>
      <c r="PWW39" s="13"/>
      <c r="PWX39" s="13"/>
      <c r="PWY39" s="13"/>
      <c r="PWZ39" s="13"/>
      <c r="PXA39" s="13"/>
      <c r="PXB39" s="13"/>
      <c r="PXC39" s="13"/>
      <c r="PXD39" s="13"/>
      <c r="PXE39" s="13"/>
      <c r="PXF39" s="13"/>
      <c r="PXG39" s="13"/>
      <c r="PXH39" s="13"/>
      <c r="PXI39" s="13"/>
      <c r="PXJ39" s="13"/>
      <c r="PXK39" s="13"/>
      <c r="PXL39" s="13"/>
      <c r="PXM39" s="13"/>
      <c r="PXN39" s="13"/>
      <c r="PXO39" s="13"/>
      <c r="PXP39" s="13"/>
      <c r="PXQ39" s="13"/>
      <c r="PXR39" s="13"/>
      <c r="PXS39" s="13"/>
      <c r="PXT39" s="13"/>
      <c r="PXU39" s="13"/>
      <c r="PXV39" s="13"/>
      <c r="PXW39" s="13"/>
      <c r="PXX39" s="13"/>
      <c r="PXY39" s="13"/>
      <c r="PXZ39" s="13"/>
      <c r="PYA39" s="13"/>
      <c r="PYB39" s="13"/>
      <c r="PYC39" s="13"/>
      <c r="PYD39" s="13"/>
      <c r="PYE39" s="13"/>
      <c r="PYF39" s="13"/>
      <c r="PYG39" s="13"/>
      <c r="PYH39" s="13"/>
      <c r="PYI39" s="13"/>
      <c r="PYJ39" s="13"/>
      <c r="PYK39" s="13"/>
      <c r="PYL39" s="13"/>
      <c r="PYM39" s="13"/>
      <c r="PYN39" s="13"/>
      <c r="PYO39" s="13"/>
      <c r="PYP39" s="13"/>
      <c r="PYQ39" s="13"/>
      <c r="PYR39" s="13"/>
      <c r="PYS39" s="13"/>
      <c r="PYT39" s="13"/>
      <c r="PYU39" s="13"/>
      <c r="PYV39" s="13"/>
      <c r="PYW39" s="13"/>
      <c r="PYX39" s="13"/>
      <c r="PYY39" s="13"/>
      <c r="PYZ39" s="13"/>
      <c r="PZA39" s="13"/>
      <c r="PZB39" s="13"/>
      <c r="PZC39" s="13"/>
      <c r="PZD39" s="13"/>
      <c r="PZE39" s="13"/>
      <c r="PZF39" s="13"/>
      <c r="PZG39" s="13"/>
      <c r="PZH39" s="13"/>
      <c r="PZI39" s="13"/>
      <c r="PZJ39" s="13"/>
      <c r="PZK39" s="13"/>
      <c r="PZL39" s="13"/>
      <c r="PZM39" s="13"/>
      <c r="PZN39" s="13"/>
      <c r="PZO39" s="13"/>
      <c r="PZP39" s="13"/>
      <c r="PZQ39" s="13"/>
      <c r="PZR39" s="13"/>
      <c r="PZS39" s="13"/>
      <c r="PZT39" s="13"/>
      <c r="PZU39" s="13"/>
      <c r="PZV39" s="13"/>
      <c r="PZW39" s="13"/>
      <c r="PZX39" s="13"/>
      <c r="PZY39" s="13"/>
      <c r="PZZ39" s="13"/>
      <c r="QAA39" s="13"/>
      <c r="QAB39" s="13"/>
      <c r="QAC39" s="13"/>
      <c r="QAD39" s="13"/>
      <c r="QAE39" s="13"/>
      <c r="QAF39" s="13"/>
      <c r="QAG39" s="13"/>
      <c r="QAH39" s="13"/>
      <c r="QAI39" s="13"/>
      <c r="QAJ39" s="13"/>
      <c r="QAK39" s="13"/>
      <c r="QAL39" s="13"/>
      <c r="QAM39" s="13"/>
      <c r="QAN39" s="13"/>
      <c r="QAO39" s="13"/>
      <c r="QAP39" s="13"/>
      <c r="QAQ39" s="13"/>
      <c r="QAR39" s="13"/>
      <c r="QAS39" s="13"/>
      <c r="QAT39" s="13"/>
      <c r="QAU39" s="13"/>
      <c r="QAV39" s="13"/>
      <c r="QAW39" s="13"/>
      <c r="QAX39" s="13"/>
      <c r="QAY39" s="13"/>
      <c r="QAZ39" s="13"/>
      <c r="QBA39" s="13"/>
      <c r="QBB39" s="13"/>
      <c r="QBC39" s="13"/>
      <c r="QBD39" s="13"/>
      <c r="QBE39" s="13"/>
      <c r="QBF39" s="13"/>
      <c r="QBG39" s="13"/>
      <c r="QBH39" s="13"/>
      <c r="QBI39" s="13"/>
      <c r="QBJ39" s="13"/>
      <c r="QBK39" s="13"/>
      <c r="QBL39" s="13"/>
      <c r="QBM39" s="13"/>
      <c r="QBN39" s="13"/>
      <c r="QBO39" s="13"/>
      <c r="QBP39" s="13"/>
      <c r="QBQ39" s="13"/>
      <c r="QBR39" s="13"/>
      <c r="QBS39" s="13"/>
      <c r="QBT39" s="13"/>
      <c r="QBU39" s="13"/>
      <c r="QBV39" s="13"/>
      <c r="QBW39" s="13"/>
      <c r="QBX39" s="13"/>
      <c r="QBY39" s="13"/>
      <c r="QBZ39" s="13"/>
      <c r="QCA39" s="13"/>
      <c r="QCB39" s="13"/>
      <c r="QCC39" s="13"/>
      <c r="QCD39" s="13"/>
      <c r="QCE39" s="13"/>
      <c r="QCF39" s="13"/>
      <c r="QCG39" s="13"/>
      <c r="QCH39" s="13"/>
      <c r="QCI39" s="13"/>
      <c r="QCJ39" s="13"/>
      <c r="QCK39" s="13"/>
      <c r="QCL39" s="13"/>
      <c r="QCM39" s="13"/>
      <c r="QCN39" s="13"/>
      <c r="QCO39" s="13"/>
      <c r="QCP39" s="13"/>
      <c r="QCQ39" s="13"/>
      <c r="QCR39" s="13"/>
      <c r="QCS39" s="13"/>
      <c r="QCT39" s="13"/>
      <c r="QCU39" s="13"/>
      <c r="QCV39" s="13"/>
      <c r="QCW39" s="13"/>
      <c r="QCX39" s="13"/>
      <c r="QCY39" s="13"/>
      <c r="QCZ39" s="13"/>
      <c r="QDA39" s="13"/>
      <c r="QDB39" s="13"/>
      <c r="QDC39" s="13"/>
      <c r="QDD39" s="13"/>
      <c r="QDE39" s="13"/>
      <c r="QDF39" s="13"/>
      <c r="QDG39" s="13"/>
      <c r="QDH39" s="13"/>
      <c r="QDI39" s="13"/>
      <c r="QDJ39" s="13"/>
      <c r="QDK39" s="13"/>
      <c r="QDL39" s="13"/>
      <c r="QDM39" s="13"/>
      <c r="QDN39" s="13"/>
      <c r="QDO39" s="13"/>
      <c r="QDP39" s="13"/>
      <c r="QDQ39" s="13"/>
      <c r="QDR39" s="13"/>
      <c r="QDS39" s="13"/>
      <c r="QDT39" s="13"/>
      <c r="QDU39" s="13"/>
      <c r="QDV39" s="13"/>
      <c r="QDW39" s="13"/>
      <c r="QDX39" s="13"/>
      <c r="QDY39" s="13"/>
      <c r="QDZ39" s="13"/>
      <c r="QEA39" s="13"/>
      <c r="QEB39" s="13"/>
      <c r="QEC39" s="13"/>
      <c r="QED39" s="13"/>
      <c r="QEE39" s="13"/>
      <c r="QEF39" s="13"/>
      <c r="QEG39" s="13"/>
      <c r="QEH39" s="13"/>
      <c r="QEI39" s="13"/>
      <c r="QEJ39" s="13"/>
      <c r="QEK39" s="13"/>
      <c r="QEL39" s="13"/>
      <c r="QEM39" s="13"/>
      <c r="QEN39" s="13"/>
      <c r="QEO39" s="13"/>
      <c r="QEP39" s="13"/>
      <c r="QEQ39" s="13"/>
      <c r="QER39" s="13"/>
      <c r="QES39" s="13"/>
      <c r="QET39" s="13"/>
      <c r="QEU39" s="13"/>
      <c r="QEV39" s="13"/>
      <c r="QEW39" s="13"/>
      <c r="QEX39" s="13"/>
      <c r="QEY39" s="13"/>
      <c r="QEZ39" s="13"/>
      <c r="QFA39" s="13"/>
      <c r="QFB39" s="13"/>
      <c r="QFC39" s="13"/>
      <c r="QFD39" s="13"/>
      <c r="QFE39" s="13"/>
      <c r="QFF39" s="13"/>
      <c r="QFG39" s="13"/>
      <c r="QFH39" s="13"/>
      <c r="QFI39" s="13"/>
      <c r="QFJ39" s="13"/>
      <c r="QFK39" s="13"/>
      <c r="QFL39" s="13"/>
      <c r="QFM39" s="13"/>
      <c r="QFN39" s="13"/>
      <c r="QFO39" s="13"/>
      <c r="QFP39" s="13"/>
      <c r="QFQ39" s="13"/>
      <c r="QFR39" s="13"/>
      <c r="QFS39" s="13"/>
      <c r="QFT39" s="13"/>
      <c r="QFU39" s="13"/>
      <c r="QFV39" s="13"/>
      <c r="QFW39" s="13"/>
      <c r="QFX39" s="13"/>
      <c r="QFY39" s="13"/>
      <c r="QFZ39" s="13"/>
      <c r="QGA39" s="13"/>
      <c r="QGB39" s="13"/>
      <c r="QGC39" s="13"/>
      <c r="QGD39" s="13"/>
      <c r="QGE39" s="13"/>
      <c r="QGF39" s="13"/>
      <c r="QGG39" s="13"/>
      <c r="QGH39" s="13"/>
      <c r="QGI39" s="13"/>
      <c r="QGJ39" s="13"/>
      <c r="QGK39" s="13"/>
      <c r="QGL39" s="13"/>
      <c r="QGM39" s="13"/>
      <c r="QGN39" s="13"/>
      <c r="QGO39" s="13"/>
      <c r="QGP39" s="13"/>
      <c r="QGQ39" s="13"/>
      <c r="QGR39" s="13"/>
      <c r="QGS39" s="13"/>
      <c r="QGT39" s="13"/>
      <c r="QGU39" s="13"/>
      <c r="QGV39" s="13"/>
      <c r="QGW39" s="13"/>
      <c r="QGX39" s="13"/>
      <c r="QGY39" s="13"/>
      <c r="QGZ39" s="13"/>
      <c r="QHA39" s="13"/>
      <c r="QHB39" s="13"/>
      <c r="QHC39" s="13"/>
      <c r="QHD39" s="13"/>
      <c r="QHE39" s="13"/>
      <c r="QHF39" s="13"/>
      <c r="QHG39" s="13"/>
      <c r="QHH39" s="13"/>
      <c r="QHI39" s="13"/>
      <c r="QHJ39" s="13"/>
      <c r="QHK39" s="13"/>
      <c r="QHL39" s="13"/>
      <c r="QHM39" s="13"/>
      <c r="QHN39" s="13"/>
      <c r="QHO39" s="13"/>
      <c r="QHP39" s="13"/>
      <c r="QHQ39" s="13"/>
      <c r="QHR39" s="13"/>
      <c r="QHS39" s="13"/>
      <c r="QHT39" s="13"/>
      <c r="QHU39" s="13"/>
      <c r="QHV39" s="13"/>
      <c r="QHW39" s="13"/>
      <c r="QHX39" s="13"/>
      <c r="QHY39" s="13"/>
      <c r="QHZ39" s="13"/>
      <c r="QIA39" s="13"/>
      <c r="QIB39" s="13"/>
      <c r="QIC39" s="13"/>
      <c r="QID39" s="13"/>
      <c r="QIE39" s="13"/>
      <c r="QIF39" s="13"/>
      <c r="QIG39" s="13"/>
      <c r="QIH39" s="13"/>
      <c r="QII39" s="13"/>
      <c r="QIJ39" s="13"/>
      <c r="QIK39" s="13"/>
      <c r="QIL39" s="13"/>
      <c r="QIM39" s="13"/>
      <c r="QIN39" s="13"/>
      <c r="QIO39" s="13"/>
      <c r="QIP39" s="13"/>
      <c r="QIQ39" s="13"/>
      <c r="QIR39" s="13"/>
      <c r="QIS39" s="13"/>
      <c r="QIT39" s="13"/>
      <c r="QIU39" s="13"/>
      <c r="QIV39" s="13"/>
      <c r="QIW39" s="13"/>
      <c r="QIX39" s="13"/>
      <c r="QIY39" s="13"/>
      <c r="QIZ39" s="13"/>
      <c r="QJA39" s="13"/>
      <c r="QJB39" s="13"/>
      <c r="QJC39" s="13"/>
      <c r="QJD39" s="13"/>
      <c r="QJE39" s="13"/>
      <c r="QJF39" s="13"/>
      <c r="QJG39" s="13"/>
      <c r="QJH39" s="13"/>
      <c r="QJI39" s="13"/>
      <c r="QJJ39" s="13"/>
      <c r="QJK39" s="13"/>
      <c r="QJL39" s="13"/>
      <c r="QJM39" s="13"/>
      <c r="QJN39" s="13"/>
      <c r="QJO39" s="13"/>
      <c r="QJP39" s="13"/>
      <c r="QJQ39" s="13"/>
      <c r="QJR39" s="13"/>
      <c r="QJS39" s="13"/>
      <c r="QJT39" s="13"/>
      <c r="QJU39" s="13"/>
      <c r="QJV39" s="13"/>
      <c r="QJW39" s="13"/>
      <c r="QJX39" s="13"/>
      <c r="QJY39" s="13"/>
      <c r="QJZ39" s="13"/>
      <c r="QKA39" s="13"/>
      <c r="QKB39" s="13"/>
      <c r="QKC39" s="13"/>
      <c r="QKD39" s="13"/>
      <c r="QKE39" s="13"/>
      <c r="QKF39" s="13"/>
      <c r="QKG39" s="13"/>
      <c r="QKH39" s="13"/>
      <c r="QKI39" s="13"/>
      <c r="QKJ39" s="13"/>
      <c r="QKK39" s="13"/>
      <c r="QKL39" s="13"/>
      <c r="QKM39" s="13"/>
      <c r="QKN39" s="13"/>
      <c r="QKO39" s="13"/>
      <c r="QKP39" s="13"/>
      <c r="QKQ39" s="13"/>
      <c r="QKR39" s="13"/>
      <c r="QKS39" s="13"/>
      <c r="QKT39" s="13"/>
      <c r="QKU39" s="13"/>
      <c r="QKV39" s="13"/>
      <c r="QKW39" s="13"/>
      <c r="QKX39" s="13"/>
      <c r="QKY39" s="13"/>
      <c r="QKZ39" s="13"/>
      <c r="QLA39" s="13"/>
      <c r="QLB39" s="13"/>
      <c r="QLC39" s="13"/>
      <c r="QLD39" s="13"/>
      <c r="QLE39" s="13"/>
      <c r="QLF39" s="13"/>
      <c r="QLG39" s="13"/>
      <c r="QLH39" s="13"/>
      <c r="QLI39" s="13"/>
      <c r="QLJ39" s="13"/>
      <c r="QLK39" s="13"/>
      <c r="QLL39" s="13"/>
      <c r="QLM39" s="13"/>
      <c r="QLN39" s="13"/>
      <c r="QLO39" s="13"/>
      <c r="QLP39" s="13"/>
      <c r="QLQ39" s="13"/>
      <c r="QLR39" s="13"/>
      <c r="QLS39" s="13"/>
      <c r="QLT39" s="13"/>
      <c r="QLU39" s="13"/>
      <c r="QLV39" s="13"/>
      <c r="QLW39" s="13"/>
      <c r="QLX39" s="13"/>
      <c r="QLY39" s="13"/>
      <c r="QLZ39" s="13"/>
      <c r="QMA39" s="13"/>
      <c r="QMB39" s="13"/>
      <c r="QMC39" s="13"/>
      <c r="QMD39" s="13"/>
      <c r="QME39" s="13"/>
      <c r="QMF39" s="13"/>
      <c r="QMG39" s="13"/>
      <c r="QMH39" s="13"/>
      <c r="QMI39" s="13"/>
      <c r="QMJ39" s="13"/>
      <c r="QMK39" s="13"/>
      <c r="QML39" s="13"/>
      <c r="QMM39" s="13"/>
      <c r="QMN39" s="13"/>
      <c r="QMO39" s="13"/>
      <c r="QMP39" s="13"/>
      <c r="QMQ39" s="13"/>
      <c r="QMR39" s="13"/>
      <c r="QMS39" s="13"/>
      <c r="QMT39" s="13"/>
      <c r="QMU39" s="13"/>
      <c r="QMV39" s="13"/>
      <c r="QMW39" s="13"/>
      <c r="QMX39" s="13"/>
      <c r="QMY39" s="13"/>
      <c r="QMZ39" s="13"/>
      <c r="QNA39" s="13"/>
      <c r="QNB39" s="13"/>
      <c r="QNC39" s="13"/>
      <c r="QND39" s="13"/>
      <c r="QNE39" s="13"/>
      <c r="QNF39" s="13"/>
      <c r="QNG39" s="13"/>
      <c r="QNH39" s="13"/>
      <c r="QNI39" s="13"/>
      <c r="QNJ39" s="13"/>
      <c r="QNK39" s="13"/>
      <c r="QNL39" s="13"/>
      <c r="QNM39" s="13"/>
      <c r="QNN39" s="13"/>
      <c r="QNO39" s="13"/>
      <c r="QNP39" s="13"/>
      <c r="QNQ39" s="13"/>
      <c r="QNR39" s="13"/>
      <c r="QNS39" s="13"/>
      <c r="QNT39" s="13"/>
      <c r="QNU39" s="13"/>
      <c r="QNV39" s="13"/>
      <c r="QNW39" s="13"/>
      <c r="QNX39" s="13"/>
      <c r="QNY39" s="13"/>
      <c r="QNZ39" s="13"/>
      <c r="QOA39" s="13"/>
      <c r="QOB39" s="13"/>
      <c r="QOC39" s="13"/>
      <c r="QOD39" s="13"/>
      <c r="QOE39" s="13"/>
      <c r="QOF39" s="13"/>
      <c r="QOG39" s="13"/>
      <c r="QOH39" s="13"/>
      <c r="QOI39" s="13"/>
      <c r="QOJ39" s="13"/>
      <c r="QOK39" s="13"/>
      <c r="QOL39" s="13"/>
      <c r="QOM39" s="13"/>
      <c r="QON39" s="13"/>
      <c r="QOO39" s="13"/>
      <c r="QOP39" s="13"/>
      <c r="QOQ39" s="13"/>
      <c r="QOR39" s="13"/>
      <c r="QOS39" s="13"/>
      <c r="QOT39" s="13"/>
      <c r="QOU39" s="13"/>
      <c r="QOV39" s="13"/>
      <c r="QOW39" s="13"/>
      <c r="QOX39" s="13"/>
      <c r="QOY39" s="13"/>
      <c r="QOZ39" s="13"/>
      <c r="QPA39" s="13"/>
      <c r="QPB39" s="13"/>
      <c r="QPC39" s="13"/>
      <c r="QPD39" s="13"/>
      <c r="QPE39" s="13"/>
      <c r="QPF39" s="13"/>
      <c r="QPG39" s="13"/>
      <c r="QPH39" s="13"/>
      <c r="QPI39" s="13"/>
      <c r="QPJ39" s="13"/>
      <c r="QPK39" s="13"/>
      <c r="QPL39" s="13"/>
      <c r="QPM39" s="13"/>
      <c r="QPN39" s="13"/>
      <c r="QPO39" s="13"/>
      <c r="QPP39" s="13"/>
      <c r="QPQ39" s="13"/>
      <c r="QPR39" s="13"/>
      <c r="QPS39" s="13"/>
      <c r="QPT39" s="13"/>
      <c r="QPU39" s="13"/>
      <c r="QPV39" s="13"/>
      <c r="QPW39" s="13"/>
      <c r="QPX39" s="13"/>
      <c r="QPY39" s="13"/>
      <c r="QPZ39" s="13"/>
      <c r="QQA39" s="13"/>
      <c r="QQB39" s="13"/>
      <c r="QQC39" s="13"/>
      <c r="QQD39" s="13"/>
      <c r="QQE39" s="13"/>
      <c r="QQF39" s="13"/>
      <c r="QQG39" s="13"/>
      <c r="QQH39" s="13"/>
      <c r="QQI39" s="13"/>
      <c r="QQJ39" s="13"/>
      <c r="QQK39" s="13"/>
      <c r="QQL39" s="13"/>
      <c r="QQM39" s="13"/>
      <c r="QQN39" s="13"/>
      <c r="QQO39" s="13"/>
      <c r="QQP39" s="13"/>
      <c r="QQQ39" s="13"/>
      <c r="QQR39" s="13"/>
      <c r="QQS39" s="13"/>
      <c r="QQT39" s="13"/>
      <c r="QQU39" s="13"/>
      <c r="QQV39" s="13"/>
      <c r="QQW39" s="13"/>
      <c r="QQX39" s="13"/>
      <c r="QQY39" s="13"/>
      <c r="QQZ39" s="13"/>
      <c r="QRA39" s="13"/>
      <c r="QRB39" s="13"/>
      <c r="QRC39" s="13"/>
      <c r="QRD39" s="13"/>
      <c r="QRE39" s="13"/>
      <c r="QRF39" s="13"/>
      <c r="QRG39" s="13"/>
      <c r="QRH39" s="13"/>
      <c r="QRI39" s="13"/>
      <c r="QRJ39" s="13"/>
      <c r="QRK39" s="13"/>
      <c r="QRL39" s="13"/>
      <c r="QRM39" s="13"/>
      <c r="QRN39" s="13"/>
      <c r="QRO39" s="13"/>
      <c r="QRP39" s="13"/>
      <c r="QRQ39" s="13"/>
      <c r="QRR39" s="13"/>
      <c r="QRS39" s="13"/>
      <c r="QRT39" s="13"/>
      <c r="QRU39" s="13"/>
      <c r="QRV39" s="13"/>
      <c r="QRW39" s="13"/>
      <c r="QRX39" s="13"/>
      <c r="QRY39" s="13"/>
      <c r="QRZ39" s="13"/>
      <c r="QSA39" s="13"/>
      <c r="QSB39" s="13"/>
      <c r="QSC39" s="13"/>
      <c r="QSD39" s="13"/>
      <c r="QSE39" s="13"/>
      <c r="QSF39" s="13"/>
      <c r="QSG39" s="13"/>
      <c r="QSH39" s="13"/>
      <c r="QSI39" s="13"/>
      <c r="QSJ39" s="13"/>
      <c r="QSK39" s="13"/>
      <c r="QSL39" s="13"/>
      <c r="QSM39" s="13"/>
      <c r="QSN39" s="13"/>
      <c r="QSO39" s="13"/>
      <c r="QSP39" s="13"/>
      <c r="QSQ39" s="13"/>
      <c r="QSR39" s="13"/>
      <c r="QSS39" s="13"/>
      <c r="QST39" s="13"/>
      <c r="QSU39" s="13"/>
      <c r="QSV39" s="13"/>
      <c r="QSW39" s="13"/>
      <c r="QSX39" s="13"/>
      <c r="QSY39" s="13"/>
      <c r="QSZ39" s="13"/>
      <c r="QTA39" s="13"/>
      <c r="QTB39" s="13"/>
      <c r="QTC39" s="13"/>
      <c r="QTD39" s="13"/>
      <c r="QTE39" s="13"/>
      <c r="QTF39" s="13"/>
      <c r="QTG39" s="13"/>
      <c r="QTH39" s="13"/>
      <c r="QTI39" s="13"/>
      <c r="QTJ39" s="13"/>
      <c r="QTK39" s="13"/>
      <c r="QTL39" s="13"/>
      <c r="QTM39" s="13"/>
      <c r="QTN39" s="13"/>
      <c r="QTO39" s="13"/>
      <c r="QTP39" s="13"/>
      <c r="QTQ39" s="13"/>
      <c r="QTR39" s="13"/>
      <c r="QTS39" s="13"/>
      <c r="QTT39" s="13"/>
      <c r="QTU39" s="13"/>
      <c r="QTV39" s="13"/>
      <c r="QTW39" s="13"/>
      <c r="QTX39" s="13"/>
      <c r="QTY39" s="13"/>
      <c r="QTZ39" s="13"/>
      <c r="QUA39" s="13"/>
      <c r="QUB39" s="13"/>
      <c r="QUC39" s="13"/>
      <c r="QUD39" s="13"/>
      <c r="QUE39" s="13"/>
      <c r="QUF39" s="13"/>
      <c r="QUG39" s="13"/>
      <c r="QUH39" s="13"/>
      <c r="QUI39" s="13"/>
      <c r="QUJ39" s="13"/>
      <c r="QUK39" s="13"/>
      <c r="QUL39" s="13"/>
      <c r="QUM39" s="13"/>
      <c r="QUN39" s="13"/>
      <c r="QUO39" s="13"/>
      <c r="QUP39" s="13"/>
      <c r="QUQ39" s="13"/>
      <c r="QUR39" s="13"/>
      <c r="QUS39" s="13"/>
      <c r="QUT39" s="13"/>
      <c r="QUU39" s="13"/>
      <c r="QUV39" s="13"/>
      <c r="QUW39" s="13"/>
      <c r="QUX39" s="13"/>
      <c r="QUY39" s="13"/>
      <c r="QUZ39" s="13"/>
      <c r="QVA39" s="13"/>
      <c r="QVB39" s="13"/>
      <c r="QVC39" s="13"/>
      <c r="QVD39" s="13"/>
      <c r="QVE39" s="13"/>
      <c r="QVF39" s="13"/>
      <c r="QVG39" s="13"/>
      <c r="QVH39" s="13"/>
      <c r="QVI39" s="13"/>
      <c r="QVJ39" s="13"/>
      <c r="QVK39" s="13"/>
      <c r="QVL39" s="13"/>
      <c r="QVM39" s="13"/>
      <c r="QVN39" s="13"/>
      <c r="QVO39" s="13"/>
      <c r="QVP39" s="13"/>
      <c r="QVQ39" s="13"/>
      <c r="QVR39" s="13"/>
      <c r="QVS39" s="13"/>
      <c r="QVT39" s="13"/>
      <c r="QVU39" s="13"/>
      <c r="QVV39" s="13"/>
      <c r="QVW39" s="13"/>
      <c r="QVX39" s="13"/>
      <c r="QVY39" s="13"/>
      <c r="QVZ39" s="13"/>
      <c r="QWA39" s="13"/>
      <c r="QWB39" s="13"/>
      <c r="QWC39" s="13"/>
      <c r="QWD39" s="13"/>
      <c r="QWE39" s="13"/>
      <c r="QWF39" s="13"/>
      <c r="QWG39" s="13"/>
      <c r="QWH39" s="13"/>
      <c r="QWI39" s="13"/>
      <c r="QWJ39" s="13"/>
      <c r="QWK39" s="13"/>
      <c r="QWL39" s="13"/>
      <c r="QWM39" s="13"/>
      <c r="QWN39" s="13"/>
      <c r="QWO39" s="13"/>
      <c r="QWP39" s="13"/>
      <c r="QWQ39" s="13"/>
      <c r="QWR39" s="13"/>
      <c r="QWS39" s="13"/>
      <c r="QWT39" s="13"/>
      <c r="QWU39" s="13"/>
      <c r="QWV39" s="13"/>
      <c r="QWW39" s="13"/>
      <c r="QWX39" s="13"/>
      <c r="QWY39" s="13"/>
      <c r="QWZ39" s="13"/>
      <c r="QXA39" s="13"/>
      <c r="QXB39" s="13"/>
      <c r="QXC39" s="13"/>
      <c r="QXD39" s="13"/>
      <c r="QXE39" s="13"/>
      <c r="QXF39" s="13"/>
      <c r="QXG39" s="13"/>
      <c r="QXH39" s="13"/>
      <c r="QXI39" s="13"/>
      <c r="QXJ39" s="13"/>
      <c r="QXK39" s="13"/>
      <c r="QXL39" s="13"/>
      <c r="QXM39" s="13"/>
      <c r="QXN39" s="13"/>
      <c r="QXO39" s="13"/>
      <c r="QXP39" s="13"/>
      <c r="QXQ39" s="13"/>
      <c r="QXR39" s="13"/>
      <c r="QXS39" s="13"/>
      <c r="QXT39" s="13"/>
      <c r="QXU39" s="13"/>
      <c r="QXV39" s="13"/>
      <c r="QXW39" s="13"/>
      <c r="QXX39" s="13"/>
      <c r="QXY39" s="13"/>
      <c r="QXZ39" s="13"/>
      <c r="QYA39" s="13"/>
      <c r="QYB39" s="13"/>
      <c r="QYC39" s="13"/>
      <c r="QYD39" s="13"/>
      <c r="QYE39" s="13"/>
      <c r="QYF39" s="13"/>
      <c r="QYG39" s="13"/>
      <c r="QYH39" s="13"/>
      <c r="QYI39" s="13"/>
      <c r="QYJ39" s="13"/>
      <c r="QYK39" s="13"/>
      <c r="QYL39" s="13"/>
      <c r="QYM39" s="13"/>
      <c r="QYN39" s="13"/>
      <c r="QYO39" s="13"/>
      <c r="QYP39" s="13"/>
      <c r="QYQ39" s="13"/>
      <c r="QYR39" s="13"/>
      <c r="QYS39" s="13"/>
      <c r="QYT39" s="13"/>
      <c r="QYU39" s="13"/>
      <c r="QYV39" s="13"/>
      <c r="QYW39" s="13"/>
      <c r="QYX39" s="13"/>
      <c r="QYY39" s="13"/>
      <c r="QYZ39" s="13"/>
      <c r="QZA39" s="13"/>
      <c r="QZB39" s="13"/>
      <c r="QZC39" s="13"/>
      <c r="QZD39" s="13"/>
      <c r="QZE39" s="13"/>
      <c r="QZF39" s="13"/>
      <c r="QZG39" s="13"/>
      <c r="QZH39" s="13"/>
      <c r="QZI39" s="13"/>
      <c r="QZJ39" s="13"/>
      <c r="QZK39" s="13"/>
      <c r="QZL39" s="13"/>
      <c r="QZM39" s="13"/>
      <c r="QZN39" s="13"/>
      <c r="QZO39" s="13"/>
      <c r="QZP39" s="13"/>
      <c r="QZQ39" s="13"/>
      <c r="QZR39" s="13"/>
      <c r="QZS39" s="13"/>
      <c r="QZT39" s="13"/>
      <c r="QZU39" s="13"/>
      <c r="QZV39" s="13"/>
      <c r="QZW39" s="13"/>
      <c r="QZX39" s="13"/>
      <c r="QZY39" s="13"/>
      <c r="QZZ39" s="13"/>
      <c r="RAA39" s="13"/>
      <c r="RAB39" s="13"/>
      <c r="RAC39" s="13"/>
      <c r="RAD39" s="13"/>
      <c r="RAE39" s="13"/>
      <c r="RAF39" s="13"/>
      <c r="RAG39" s="13"/>
      <c r="RAH39" s="13"/>
      <c r="RAI39" s="13"/>
      <c r="RAJ39" s="13"/>
      <c r="RAK39" s="13"/>
      <c r="RAL39" s="13"/>
      <c r="RAM39" s="13"/>
      <c r="RAN39" s="13"/>
      <c r="RAO39" s="13"/>
      <c r="RAP39" s="13"/>
      <c r="RAQ39" s="13"/>
      <c r="RAR39" s="13"/>
      <c r="RAS39" s="13"/>
      <c r="RAT39" s="13"/>
      <c r="RAU39" s="13"/>
      <c r="RAV39" s="13"/>
      <c r="RAW39" s="13"/>
      <c r="RAX39" s="13"/>
      <c r="RAY39" s="13"/>
      <c r="RAZ39" s="13"/>
      <c r="RBA39" s="13"/>
      <c r="RBB39" s="13"/>
      <c r="RBC39" s="13"/>
      <c r="RBD39" s="13"/>
      <c r="RBE39" s="13"/>
      <c r="RBF39" s="13"/>
      <c r="RBG39" s="13"/>
      <c r="RBH39" s="13"/>
      <c r="RBI39" s="13"/>
      <c r="RBJ39" s="13"/>
      <c r="RBK39" s="13"/>
      <c r="RBL39" s="13"/>
      <c r="RBM39" s="13"/>
      <c r="RBN39" s="13"/>
      <c r="RBO39" s="13"/>
      <c r="RBP39" s="13"/>
      <c r="RBQ39" s="13"/>
      <c r="RBR39" s="13"/>
      <c r="RBS39" s="13"/>
      <c r="RBT39" s="13"/>
      <c r="RBU39" s="13"/>
      <c r="RBV39" s="13"/>
      <c r="RBW39" s="13"/>
      <c r="RBX39" s="13"/>
      <c r="RBY39" s="13"/>
      <c r="RBZ39" s="13"/>
      <c r="RCA39" s="13"/>
      <c r="RCB39" s="13"/>
      <c r="RCC39" s="13"/>
      <c r="RCD39" s="13"/>
      <c r="RCE39" s="13"/>
      <c r="RCF39" s="13"/>
      <c r="RCG39" s="13"/>
      <c r="RCH39" s="13"/>
      <c r="RCI39" s="13"/>
      <c r="RCJ39" s="13"/>
      <c r="RCK39" s="13"/>
      <c r="RCL39" s="13"/>
      <c r="RCM39" s="13"/>
      <c r="RCN39" s="13"/>
      <c r="RCO39" s="13"/>
      <c r="RCP39" s="13"/>
      <c r="RCQ39" s="13"/>
      <c r="RCR39" s="13"/>
      <c r="RCS39" s="13"/>
      <c r="RCT39" s="13"/>
      <c r="RCU39" s="13"/>
      <c r="RCV39" s="13"/>
      <c r="RCW39" s="13"/>
      <c r="RCX39" s="13"/>
      <c r="RCY39" s="13"/>
      <c r="RCZ39" s="13"/>
      <c r="RDA39" s="13"/>
      <c r="RDB39" s="13"/>
      <c r="RDC39" s="13"/>
      <c r="RDD39" s="13"/>
      <c r="RDE39" s="13"/>
      <c r="RDF39" s="13"/>
      <c r="RDG39" s="13"/>
      <c r="RDH39" s="13"/>
      <c r="RDI39" s="13"/>
      <c r="RDJ39" s="13"/>
      <c r="RDK39" s="13"/>
      <c r="RDL39" s="13"/>
      <c r="RDM39" s="13"/>
      <c r="RDN39" s="13"/>
      <c r="RDO39" s="13"/>
      <c r="RDP39" s="13"/>
      <c r="RDQ39" s="13"/>
      <c r="RDR39" s="13"/>
      <c r="RDS39" s="13"/>
      <c r="RDT39" s="13"/>
      <c r="RDU39" s="13"/>
      <c r="RDV39" s="13"/>
      <c r="RDW39" s="13"/>
      <c r="RDX39" s="13"/>
      <c r="RDY39" s="13"/>
      <c r="RDZ39" s="13"/>
      <c r="REA39" s="13"/>
      <c r="REB39" s="13"/>
      <c r="REC39" s="13"/>
      <c r="RED39" s="13"/>
      <c r="REE39" s="13"/>
      <c r="REF39" s="13"/>
      <c r="REG39" s="13"/>
      <c r="REH39" s="13"/>
      <c r="REI39" s="13"/>
      <c r="REJ39" s="13"/>
      <c r="REK39" s="13"/>
      <c r="REL39" s="13"/>
      <c r="REM39" s="13"/>
      <c r="REN39" s="13"/>
      <c r="REO39" s="13"/>
      <c r="REP39" s="13"/>
      <c r="REQ39" s="13"/>
      <c r="RER39" s="13"/>
      <c r="RES39" s="13"/>
      <c r="RET39" s="13"/>
      <c r="REU39" s="13"/>
      <c r="REV39" s="13"/>
      <c r="REW39" s="13"/>
      <c r="REX39" s="13"/>
      <c r="REY39" s="13"/>
      <c r="REZ39" s="13"/>
      <c r="RFA39" s="13"/>
      <c r="RFB39" s="13"/>
      <c r="RFC39" s="13"/>
      <c r="RFD39" s="13"/>
      <c r="RFE39" s="13"/>
      <c r="RFF39" s="13"/>
      <c r="RFG39" s="13"/>
      <c r="RFH39" s="13"/>
      <c r="RFI39" s="13"/>
      <c r="RFJ39" s="13"/>
      <c r="RFK39" s="13"/>
      <c r="RFL39" s="13"/>
      <c r="RFM39" s="13"/>
      <c r="RFN39" s="13"/>
      <c r="RFO39" s="13"/>
      <c r="RFP39" s="13"/>
      <c r="RFQ39" s="13"/>
      <c r="RFR39" s="13"/>
      <c r="RFS39" s="13"/>
      <c r="RFT39" s="13"/>
      <c r="RFU39" s="13"/>
      <c r="RFV39" s="13"/>
      <c r="RFW39" s="13"/>
      <c r="RFX39" s="13"/>
      <c r="RFY39" s="13"/>
      <c r="RFZ39" s="13"/>
      <c r="RGA39" s="13"/>
      <c r="RGB39" s="13"/>
      <c r="RGC39" s="13"/>
      <c r="RGD39" s="13"/>
      <c r="RGE39" s="13"/>
      <c r="RGF39" s="13"/>
      <c r="RGG39" s="13"/>
      <c r="RGH39" s="13"/>
      <c r="RGI39" s="13"/>
      <c r="RGJ39" s="13"/>
      <c r="RGK39" s="13"/>
      <c r="RGL39" s="13"/>
      <c r="RGM39" s="13"/>
      <c r="RGN39" s="13"/>
      <c r="RGO39" s="13"/>
      <c r="RGP39" s="13"/>
      <c r="RGQ39" s="13"/>
      <c r="RGR39" s="13"/>
      <c r="RGS39" s="13"/>
      <c r="RGT39" s="13"/>
      <c r="RGU39" s="13"/>
      <c r="RGV39" s="13"/>
      <c r="RGW39" s="13"/>
      <c r="RGX39" s="13"/>
      <c r="RGY39" s="13"/>
      <c r="RGZ39" s="13"/>
      <c r="RHA39" s="13"/>
      <c r="RHB39" s="13"/>
      <c r="RHC39" s="13"/>
      <c r="RHD39" s="13"/>
      <c r="RHE39" s="13"/>
      <c r="RHF39" s="13"/>
      <c r="RHG39" s="13"/>
      <c r="RHH39" s="13"/>
      <c r="RHI39" s="13"/>
      <c r="RHJ39" s="13"/>
      <c r="RHK39" s="13"/>
      <c r="RHL39" s="13"/>
      <c r="RHM39" s="13"/>
      <c r="RHN39" s="13"/>
      <c r="RHO39" s="13"/>
      <c r="RHP39" s="13"/>
      <c r="RHQ39" s="13"/>
      <c r="RHR39" s="13"/>
      <c r="RHS39" s="13"/>
      <c r="RHT39" s="13"/>
      <c r="RHU39" s="13"/>
      <c r="RHV39" s="13"/>
      <c r="RHW39" s="13"/>
      <c r="RHX39" s="13"/>
      <c r="RHY39" s="13"/>
      <c r="RHZ39" s="13"/>
      <c r="RIA39" s="13"/>
      <c r="RIB39" s="13"/>
      <c r="RIC39" s="13"/>
      <c r="RID39" s="13"/>
      <c r="RIE39" s="13"/>
      <c r="RIF39" s="13"/>
      <c r="RIG39" s="13"/>
      <c r="RIH39" s="13"/>
      <c r="RII39" s="13"/>
      <c r="RIJ39" s="13"/>
      <c r="RIK39" s="13"/>
      <c r="RIL39" s="13"/>
      <c r="RIM39" s="13"/>
      <c r="RIN39" s="13"/>
      <c r="RIO39" s="13"/>
      <c r="RIP39" s="13"/>
      <c r="RIQ39" s="13"/>
      <c r="RIR39" s="13"/>
      <c r="RIS39" s="13"/>
      <c r="RIT39" s="13"/>
      <c r="RIU39" s="13"/>
      <c r="RIV39" s="13"/>
      <c r="RIW39" s="13"/>
      <c r="RIX39" s="13"/>
      <c r="RIY39" s="13"/>
      <c r="RIZ39" s="13"/>
      <c r="RJA39" s="13"/>
      <c r="RJB39" s="13"/>
      <c r="RJC39" s="13"/>
      <c r="RJD39" s="13"/>
      <c r="RJE39" s="13"/>
      <c r="RJF39" s="13"/>
      <c r="RJG39" s="13"/>
      <c r="RJH39" s="13"/>
      <c r="RJI39" s="13"/>
      <c r="RJJ39" s="13"/>
      <c r="RJK39" s="13"/>
      <c r="RJL39" s="13"/>
      <c r="RJM39" s="13"/>
      <c r="RJN39" s="13"/>
      <c r="RJO39" s="13"/>
      <c r="RJP39" s="13"/>
      <c r="RJQ39" s="13"/>
      <c r="RJR39" s="13"/>
      <c r="RJS39" s="13"/>
      <c r="RJT39" s="13"/>
      <c r="RJU39" s="13"/>
      <c r="RJV39" s="13"/>
      <c r="RJW39" s="13"/>
      <c r="RJX39" s="13"/>
      <c r="RJY39" s="13"/>
      <c r="RJZ39" s="13"/>
      <c r="RKA39" s="13"/>
      <c r="RKB39" s="13"/>
      <c r="RKC39" s="13"/>
      <c r="RKD39" s="13"/>
      <c r="RKE39" s="13"/>
      <c r="RKF39" s="13"/>
      <c r="RKG39" s="13"/>
      <c r="RKH39" s="13"/>
      <c r="RKI39" s="13"/>
      <c r="RKJ39" s="13"/>
      <c r="RKK39" s="13"/>
      <c r="RKL39" s="13"/>
      <c r="RKM39" s="13"/>
      <c r="RKN39" s="13"/>
      <c r="RKO39" s="13"/>
      <c r="RKP39" s="13"/>
      <c r="RKQ39" s="13"/>
      <c r="RKR39" s="13"/>
      <c r="RKS39" s="13"/>
      <c r="RKT39" s="13"/>
      <c r="RKU39" s="13"/>
      <c r="RKV39" s="13"/>
      <c r="RKW39" s="13"/>
      <c r="RKX39" s="13"/>
      <c r="RKY39" s="13"/>
      <c r="RKZ39" s="13"/>
      <c r="RLA39" s="13"/>
      <c r="RLB39" s="13"/>
      <c r="RLC39" s="13"/>
      <c r="RLD39" s="13"/>
      <c r="RLE39" s="13"/>
      <c r="RLF39" s="13"/>
      <c r="RLG39" s="13"/>
      <c r="RLH39" s="13"/>
      <c r="RLI39" s="13"/>
      <c r="RLJ39" s="13"/>
      <c r="RLK39" s="13"/>
      <c r="RLL39" s="13"/>
      <c r="RLM39" s="13"/>
      <c r="RLN39" s="13"/>
      <c r="RLO39" s="13"/>
      <c r="RLP39" s="13"/>
      <c r="RLQ39" s="13"/>
      <c r="RLR39" s="13"/>
      <c r="RLS39" s="13"/>
      <c r="RLT39" s="13"/>
      <c r="RLU39" s="13"/>
      <c r="RLV39" s="13"/>
      <c r="RLW39" s="13"/>
      <c r="RLX39" s="13"/>
      <c r="RLY39" s="13"/>
      <c r="RLZ39" s="13"/>
      <c r="RMA39" s="13"/>
      <c r="RMB39" s="13"/>
      <c r="RMC39" s="13"/>
      <c r="RMD39" s="13"/>
      <c r="RME39" s="13"/>
      <c r="RMF39" s="13"/>
      <c r="RMG39" s="13"/>
      <c r="RMH39" s="13"/>
      <c r="RMI39" s="13"/>
      <c r="RMJ39" s="13"/>
      <c r="RMK39" s="13"/>
      <c r="RML39" s="13"/>
      <c r="RMM39" s="13"/>
      <c r="RMN39" s="13"/>
      <c r="RMO39" s="13"/>
      <c r="RMP39" s="13"/>
      <c r="RMQ39" s="13"/>
      <c r="RMR39" s="13"/>
      <c r="RMS39" s="13"/>
      <c r="RMT39" s="13"/>
      <c r="RMU39" s="13"/>
      <c r="RMV39" s="13"/>
      <c r="RMW39" s="13"/>
      <c r="RMX39" s="13"/>
      <c r="RMY39" s="13"/>
      <c r="RMZ39" s="13"/>
      <c r="RNA39" s="13"/>
      <c r="RNB39" s="13"/>
      <c r="RNC39" s="13"/>
      <c r="RND39" s="13"/>
      <c r="RNE39" s="13"/>
      <c r="RNF39" s="13"/>
      <c r="RNG39" s="13"/>
      <c r="RNH39" s="13"/>
      <c r="RNI39" s="13"/>
      <c r="RNJ39" s="13"/>
      <c r="RNK39" s="13"/>
      <c r="RNL39" s="13"/>
      <c r="RNM39" s="13"/>
      <c r="RNN39" s="13"/>
      <c r="RNO39" s="13"/>
      <c r="RNP39" s="13"/>
      <c r="RNQ39" s="13"/>
      <c r="RNR39" s="13"/>
      <c r="RNS39" s="13"/>
      <c r="RNT39" s="13"/>
      <c r="RNU39" s="13"/>
      <c r="RNV39" s="13"/>
      <c r="RNW39" s="13"/>
      <c r="RNX39" s="13"/>
      <c r="RNY39" s="13"/>
      <c r="RNZ39" s="13"/>
      <c r="ROA39" s="13"/>
      <c r="ROB39" s="13"/>
      <c r="ROC39" s="13"/>
      <c r="ROD39" s="13"/>
      <c r="ROE39" s="13"/>
      <c r="ROF39" s="13"/>
      <c r="ROG39" s="13"/>
      <c r="ROH39" s="13"/>
      <c r="ROI39" s="13"/>
      <c r="ROJ39" s="13"/>
      <c r="ROK39" s="13"/>
      <c r="ROL39" s="13"/>
      <c r="ROM39" s="13"/>
      <c r="RON39" s="13"/>
      <c r="ROO39" s="13"/>
      <c r="ROP39" s="13"/>
      <c r="ROQ39" s="13"/>
      <c r="ROR39" s="13"/>
      <c r="ROS39" s="13"/>
      <c r="ROT39" s="13"/>
      <c r="ROU39" s="13"/>
      <c r="ROV39" s="13"/>
      <c r="ROW39" s="13"/>
      <c r="ROX39" s="13"/>
      <c r="ROY39" s="13"/>
      <c r="ROZ39" s="13"/>
      <c r="RPA39" s="13"/>
      <c r="RPB39" s="13"/>
      <c r="RPC39" s="13"/>
      <c r="RPD39" s="13"/>
      <c r="RPE39" s="13"/>
      <c r="RPF39" s="13"/>
      <c r="RPG39" s="13"/>
      <c r="RPH39" s="13"/>
      <c r="RPI39" s="13"/>
      <c r="RPJ39" s="13"/>
      <c r="RPK39" s="13"/>
      <c r="RPL39" s="13"/>
      <c r="RPM39" s="13"/>
      <c r="RPN39" s="13"/>
      <c r="RPO39" s="13"/>
      <c r="RPP39" s="13"/>
      <c r="RPQ39" s="13"/>
      <c r="RPR39" s="13"/>
      <c r="RPS39" s="13"/>
      <c r="RPT39" s="13"/>
      <c r="RPU39" s="13"/>
      <c r="RPV39" s="13"/>
      <c r="RPW39" s="13"/>
      <c r="RPX39" s="13"/>
      <c r="RPY39" s="13"/>
      <c r="RPZ39" s="13"/>
      <c r="RQA39" s="13"/>
      <c r="RQB39" s="13"/>
      <c r="RQC39" s="13"/>
      <c r="RQD39" s="13"/>
      <c r="RQE39" s="13"/>
      <c r="RQF39" s="13"/>
      <c r="RQG39" s="13"/>
      <c r="RQH39" s="13"/>
      <c r="RQI39" s="13"/>
      <c r="RQJ39" s="13"/>
      <c r="RQK39" s="13"/>
      <c r="RQL39" s="13"/>
      <c r="RQM39" s="13"/>
      <c r="RQN39" s="13"/>
      <c r="RQO39" s="13"/>
      <c r="RQP39" s="13"/>
      <c r="RQQ39" s="13"/>
      <c r="RQR39" s="13"/>
      <c r="RQS39" s="13"/>
      <c r="RQT39" s="13"/>
      <c r="RQU39" s="13"/>
      <c r="RQV39" s="13"/>
      <c r="RQW39" s="13"/>
      <c r="RQX39" s="13"/>
      <c r="RQY39" s="13"/>
      <c r="RQZ39" s="13"/>
      <c r="RRA39" s="13"/>
      <c r="RRB39" s="13"/>
      <c r="RRC39" s="13"/>
      <c r="RRD39" s="13"/>
      <c r="RRE39" s="13"/>
      <c r="RRF39" s="13"/>
      <c r="RRG39" s="13"/>
      <c r="RRH39" s="13"/>
      <c r="RRI39" s="13"/>
      <c r="RRJ39" s="13"/>
      <c r="RRK39" s="13"/>
      <c r="RRL39" s="13"/>
      <c r="RRM39" s="13"/>
      <c r="RRN39" s="13"/>
      <c r="RRO39" s="13"/>
      <c r="RRP39" s="13"/>
      <c r="RRQ39" s="13"/>
      <c r="RRR39" s="13"/>
      <c r="RRS39" s="13"/>
      <c r="RRT39" s="13"/>
      <c r="RRU39" s="13"/>
      <c r="RRV39" s="13"/>
      <c r="RRW39" s="13"/>
      <c r="RRX39" s="13"/>
      <c r="RRY39" s="13"/>
      <c r="RRZ39" s="13"/>
      <c r="RSA39" s="13"/>
      <c r="RSB39" s="13"/>
      <c r="RSC39" s="13"/>
      <c r="RSD39" s="13"/>
      <c r="RSE39" s="13"/>
      <c r="RSF39" s="13"/>
      <c r="RSG39" s="13"/>
      <c r="RSH39" s="13"/>
      <c r="RSI39" s="13"/>
      <c r="RSJ39" s="13"/>
      <c r="RSK39" s="13"/>
      <c r="RSL39" s="13"/>
      <c r="RSM39" s="13"/>
      <c r="RSN39" s="13"/>
      <c r="RSO39" s="13"/>
      <c r="RSP39" s="13"/>
      <c r="RSQ39" s="13"/>
      <c r="RSR39" s="13"/>
      <c r="RSS39" s="13"/>
      <c r="RST39" s="13"/>
      <c r="RSU39" s="13"/>
      <c r="RSV39" s="13"/>
      <c r="RSW39" s="13"/>
      <c r="RSX39" s="13"/>
      <c r="RSY39" s="13"/>
      <c r="RSZ39" s="13"/>
      <c r="RTA39" s="13"/>
      <c r="RTB39" s="13"/>
      <c r="RTC39" s="13"/>
      <c r="RTD39" s="13"/>
      <c r="RTE39" s="13"/>
      <c r="RTF39" s="13"/>
      <c r="RTG39" s="13"/>
      <c r="RTH39" s="13"/>
      <c r="RTI39" s="13"/>
      <c r="RTJ39" s="13"/>
      <c r="RTK39" s="13"/>
      <c r="RTL39" s="13"/>
      <c r="RTM39" s="13"/>
      <c r="RTN39" s="13"/>
      <c r="RTO39" s="13"/>
      <c r="RTP39" s="13"/>
      <c r="RTQ39" s="13"/>
      <c r="RTR39" s="13"/>
      <c r="RTS39" s="13"/>
      <c r="RTT39" s="13"/>
      <c r="RTU39" s="13"/>
      <c r="RTV39" s="13"/>
      <c r="RTW39" s="13"/>
      <c r="RTX39" s="13"/>
      <c r="RTY39" s="13"/>
      <c r="RTZ39" s="13"/>
      <c r="RUA39" s="13"/>
      <c r="RUB39" s="13"/>
      <c r="RUC39" s="13"/>
      <c r="RUD39" s="13"/>
      <c r="RUE39" s="13"/>
      <c r="RUF39" s="13"/>
      <c r="RUG39" s="13"/>
      <c r="RUH39" s="13"/>
      <c r="RUI39" s="13"/>
      <c r="RUJ39" s="13"/>
      <c r="RUK39" s="13"/>
      <c r="RUL39" s="13"/>
      <c r="RUM39" s="13"/>
      <c r="RUN39" s="13"/>
      <c r="RUO39" s="13"/>
      <c r="RUP39" s="13"/>
      <c r="RUQ39" s="13"/>
      <c r="RUR39" s="13"/>
      <c r="RUS39" s="13"/>
      <c r="RUT39" s="13"/>
      <c r="RUU39" s="13"/>
      <c r="RUV39" s="13"/>
      <c r="RUW39" s="13"/>
      <c r="RUX39" s="13"/>
      <c r="RUY39" s="13"/>
      <c r="RUZ39" s="13"/>
      <c r="RVA39" s="13"/>
      <c r="RVB39" s="13"/>
      <c r="RVC39" s="13"/>
      <c r="RVD39" s="13"/>
      <c r="RVE39" s="13"/>
      <c r="RVF39" s="13"/>
      <c r="RVG39" s="13"/>
      <c r="RVH39" s="13"/>
      <c r="RVI39" s="13"/>
      <c r="RVJ39" s="13"/>
      <c r="RVK39" s="13"/>
      <c r="RVL39" s="13"/>
      <c r="RVM39" s="13"/>
      <c r="RVN39" s="13"/>
      <c r="RVO39" s="13"/>
      <c r="RVP39" s="13"/>
      <c r="RVQ39" s="13"/>
      <c r="RVR39" s="13"/>
      <c r="RVS39" s="13"/>
      <c r="RVT39" s="13"/>
      <c r="RVU39" s="13"/>
      <c r="RVV39" s="13"/>
      <c r="RVW39" s="13"/>
      <c r="RVX39" s="13"/>
      <c r="RVY39" s="13"/>
      <c r="RVZ39" s="13"/>
      <c r="RWA39" s="13"/>
      <c r="RWB39" s="13"/>
      <c r="RWC39" s="13"/>
      <c r="RWD39" s="13"/>
      <c r="RWE39" s="13"/>
      <c r="RWF39" s="13"/>
      <c r="RWG39" s="13"/>
      <c r="RWH39" s="13"/>
      <c r="RWI39" s="13"/>
      <c r="RWJ39" s="13"/>
      <c r="RWK39" s="13"/>
      <c r="RWL39" s="13"/>
      <c r="RWM39" s="13"/>
      <c r="RWN39" s="13"/>
      <c r="RWO39" s="13"/>
      <c r="RWP39" s="13"/>
      <c r="RWQ39" s="13"/>
      <c r="RWR39" s="13"/>
      <c r="RWS39" s="13"/>
      <c r="RWT39" s="13"/>
      <c r="RWU39" s="13"/>
      <c r="RWV39" s="13"/>
      <c r="RWW39" s="13"/>
      <c r="RWX39" s="13"/>
      <c r="RWY39" s="13"/>
      <c r="RWZ39" s="13"/>
      <c r="RXA39" s="13"/>
      <c r="RXB39" s="13"/>
      <c r="RXC39" s="13"/>
      <c r="RXD39" s="13"/>
      <c r="RXE39" s="13"/>
      <c r="RXF39" s="13"/>
      <c r="RXG39" s="13"/>
      <c r="RXH39" s="13"/>
      <c r="RXI39" s="13"/>
      <c r="RXJ39" s="13"/>
      <c r="RXK39" s="13"/>
      <c r="RXL39" s="13"/>
      <c r="RXM39" s="13"/>
      <c r="RXN39" s="13"/>
      <c r="RXO39" s="13"/>
      <c r="RXP39" s="13"/>
      <c r="RXQ39" s="13"/>
      <c r="RXR39" s="13"/>
      <c r="RXS39" s="13"/>
      <c r="RXT39" s="13"/>
      <c r="RXU39" s="13"/>
      <c r="RXV39" s="13"/>
      <c r="RXW39" s="13"/>
      <c r="RXX39" s="13"/>
      <c r="RXY39" s="13"/>
      <c r="RXZ39" s="13"/>
      <c r="RYA39" s="13"/>
      <c r="RYB39" s="13"/>
      <c r="RYC39" s="13"/>
      <c r="RYD39" s="13"/>
      <c r="RYE39" s="13"/>
      <c r="RYF39" s="13"/>
      <c r="RYG39" s="13"/>
      <c r="RYH39" s="13"/>
      <c r="RYI39" s="13"/>
      <c r="RYJ39" s="13"/>
      <c r="RYK39" s="13"/>
      <c r="RYL39" s="13"/>
      <c r="RYM39" s="13"/>
      <c r="RYN39" s="13"/>
      <c r="RYO39" s="13"/>
      <c r="RYP39" s="13"/>
      <c r="RYQ39" s="13"/>
      <c r="RYR39" s="13"/>
      <c r="RYS39" s="13"/>
      <c r="RYT39" s="13"/>
      <c r="RYU39" s="13"/>
      <c r="RYV39" s="13"/>
      <c r="RYW39" s="13"/>
      <c r="RYX39" s="13"/>
      <c r="RYY39" s="13"/>
      <c r="RYZ39" s="13"/>
      <c r="RZA39" s="13"/>
      <c r="RZB39" s="13"/>
      <c r="RZC39" s="13"/>
      <c r="RZD39" s="13"/>
      <c r="RZE39" s="13"/>
      <c r="RZF39" s="13"/>
      <c r="RZG39" s="13"/>
      <c r="RZH39" s="13"/>
      <c r="RZI39" s="13"/>
      <c r="RZJ39" s="13"/>
      <c r="RZK39" s="13"/>
      <c r="RZL39" s="13"/>
      <c r="RZM39" s="13"/>
      <c r="RZN39" s="13"/>
      <c r="RZO39" s="13"/>
      <c r="RZP39" s="13"/>
      <c r="RZQ39" s="13"/>
      <c r="RZR39" s="13"/>
      <c r="RZS39" s="13"/>
      <c r="RZT39" s="13"/>
      <c r="RZU39" s="13"/>
      <c r="RZV39" s="13"/>
      <c r="RZW39" s="13"/>
      <c r="RZX39" s="13"/>
      <c r="RZY39" s="13"/>
      <c r="RZZ39" s="13"/>
      <c r="SAA39" s="13"/>
      <c r="SAB39" s="13"/>
      <c r="SAC39" s="13"/>
      <c r="SAD39" s="13"/>
      <c r="SAE39" s="13"/>
      <c r="SAF39" s="13"/>
      <c r="SAG39" s="13"/>
      <c r="SAH39" s="13"/>
      <c r="SAI39" s="13"/>
      <c r="SAJ39" s="13"/>
      <c r="SAK39" s="13"/>
      <c r="SAL39" s="13"/>
      <c r="SAM39" s="13"/>
      <c r="SAN39" s="13"/>
      <c r="SAO39" s="13"/>
      <c r="SAP39" s="13"/>
      <c r="SAQ39" s="13"/>
      <c r="SAR39" s="13"/>
      <c r="SAS39" s="13"/>
      <c r="SAT39" s="13"/>
      <c r="SAU39" s="13"/>
      <c r="SAV39" s="13"/>
      <c r="SAW39" s="13"/>
      <c r="SAX39" s="13"/>
      <c r="SAY39" s="13"/>
      <c r="SAZ39" s="13"/>
      <c r="SBA39" s="13"/>
      <c r="SBB39" s="13"/>
      <c r="SBC39" s="13"/>
      <c r="SBD39" s="13"/>
      <c r="SBE39" s="13"/>
      <c r="SBF39" s="13"/>
      <c r="SBG39" s="13"/>
      <c r="SBH39" s="13"/>
      <c r="SBI39" s="13"/>
      <c r="SBJ39" s="13"/>
      <c r="SBK39" s="13"/>
      <c r="SBL39" s="13"/>
      <c r="SBM39" s="13"/>
      <c r="SBN39" s="13"/>
      <c r="SBO39" s="13"/>
      <c r="SBP39" s="13"/>
      <c r="SBQ39" s="13"/>
      <c r="SBR39" s="13"/>
      <c r="SBS39" s="13"/>
      <c r="SBT39" s="13"/>
      <c r="SBU39" s="13"/>
      <c r="SBV39" s="13"/>
      <c r="SBW39" s="13"/>
      <c r="SBX39" s="13"/>
      <c r="SBY39" s="13"/>
      <c r="SBZ39" s="13"/>
      <c r="SCA39" s="13"/>
      <c r="SCB39" s="13"/>
      <c r="SCC39" s="13"/>
      <c r="SCD39" s="13"/>
      <c r="SCE39" s="13"/>
      <c r="SCF39" s="13"/>
      <c r="SCG39" s="13"/>
      <c r="SCH39" s="13"/>
      <c r="SCI39" s="13"/>
      <c r="SCJ39" s="13"/>
      <c r="SCK39" s="13"/>
      <c r="SCL39" s="13"/>
      <c r="SCM39" s="13"/>
      <c r="SCN39" s="13"/>
      <c r="SCO39" s="13"/>
      <c r="SCP39" s="13"/>
      <c r="SCQ39" s="13"/>
      <c r="SCR39" s="13"/>
      <c r="SCS39" s="13"/>
      <c r="SCT39" s="13"/>
      <c r="SCU39" s="13"/>
      <c r="SCV39" s="13"/>
      <c r="SCW39" s="13"/>
      <c r="SCX39" s="13"/>
      <c r="SCY39" s="13"/>
      <c r="SCZ39" s="13"/>
      <c r="SDA39" s="13"/>
      <c r="SDB39" s="13"/>
      <c r="SDC39" s="13"/>
      <c r="SDD39" s="13"/>
      <c r="SDE39" s="13"/>
      <c r="SDF39" s="13"/>
      <c r="SDG39" s="13"/>
      <c r="SDH39" s="13"/>
      <c r="SDI39" s="13"/>
      <c r="SDJ39" s="13"/>
      <c r="SDK39" s="13"/>
      <c r="SDL39" s="13"/>
      <c r="SDM39" s="13"/>
      <c r="SDN39" s="13"/>
      <c r="SDO39" s="13"/>
      <c r="SDP39" s="13"/>
      <c r="SDQ39" s="13"/>
      <c r="SDR39" s="13"/>
      <c r="SDS39" s="13"/>
      <c r="SDT39" s="13"/>
      <c r="SDU39" s="13"/>
      <c r="SDV39" s="13"/>
      <c r="SDW39" s="13"/>
      <c r="SDX39" s="13"/>
      <c r="SDY39" s="13"/>
      <c r="SDZ39" s="13"/>
      <c r="SEA39" s="13"/>
      <c r="SEB39" s="13"/>
      <c r="SEC39" s="13"/>
      <c r="SED39" s="13"/>
      <c r="SEE39" s="13"/>
      <c r="SEF39" s="13"/>
      <c r="SEG39" s="13"/>
      <c r="SEH39" s="13"/>
      <c r="SEI39" s="13"/>
      <c r="SEJ39" s="13"/>
      <c r="SEK39" s="13"/>
      <c r="SEL39" s="13"/>
      <c r="SEM39" s="13"/>
      <c r="SEN39" s="13"/>
      <c r="SEO39" s="13"/>
      <c r="SEP39" s="13"/>
      <c r="SEQ39" s="13"/>
      <c r="SER39" s="13"/>
      <c r="SES39" s="13"/>
      <c r="SET39" s="13"/>
      <c r="SEU39" s="13"/>
      <c r="SEV39" s="13"/>
      <c r="SEW39" s="13"/>
      <c r="SEX39" s="13"/>
      <c r="SEY39" s="13"/>
      <c r="SEZ39" s="13"/>
      <c r="SFA39" s="13"/>
      <c r="SFB39" s="13"/>
      <c r="SFC39" s="13"/>
      <c r="SFD39" s="13"/>
      <c r="SFE39" s="13"/>
      <c r="SFF39" s="13"/>
      <c r="SFG39" s="13"/>
      <c r="SFH39" s="13"/>
      <c r="SFI39" s="13"/>
      <c r="SFJ39" s="13"/>
      <c r="SFK39" s="13"/>
      <c r="SFL39" s="13"/>
      <c r="SFM39" s="13"/>
      <c r="SFN39" s="13"/>
      <c r="SFO39" s="13"/>
      <c r="SFP39" s="13"/>
      <c r="SFQ39" s="13"/>
      <c r="SFR39" s="13"/>
      <c r="SFS39" s="13"/>
      <c r="SFT39" s="13"/>
      <c r="SFU39" s="13"/>
      <c r="SFV39" s="13"/>
      <c r="SFW39" s="13"/>
      <c r="SFX39" s="13"/>
      <c r="SFY39" s="13"/>
      <c r="SFZ39" s="13"/>
      <c r="SGA39" s="13"/>
      <c r="SGB39" s="13"/>
      <c r="SGC39" s="13"/>
      <c r="SGD39" s="13"/>
      <c r="SGE39" s="13"/>
      <c r="SGF39" s="13"/>
      <c r="SGG39" s="13"/>
      <c r="SGH39" s="13"/>
      <c r="SGI39" s="13"/>
      <c r="SGJ39" s="13"/>
      <c r="SGK39" s="13"/>
      <c r="SGL39" s="13"/>
      <c r="SGM39" s="13"/>
      <c r="SGN39" s="13"/>
      <c r="SGO39" s="13"/>
      <c r="SGP39" s="13"/>
      <c r="SGQ39" s="13"/>
      <c r="SGR39" s="13"/>
      <c r="SGS39" s="13"/>
      <c r="SGT39" s="13"/>
      <c r="SGU39" s="13"/>
      <c r="SGV39" s="13"/>
      <c r="SGW39" s="13"/>
      <c r="SGX39" s="13"/>
      <c r="SGY39" s="13"/>
      <c r="SGZ39" s="13"/>
      <c r="SHA39" s="13"/>
      <c r="SHB39" s="13"/>
      <c r="SHC39" s="13"/>
      <c r="SHD39" s="13"/>
      <c r="SHE39" s="13"/>
      <c r="SHF39" s="13"/>
      <c r="SHG39" s="13"/>
      <c r="SHH39" s="13"/>
      <c r="SHI39" s="13"/>
      <c r="SHJ39" s="13"/>
      <c r="SHK39" s="13"/>
      <c r="SHL39" s="13"/>
      <c r="SHM39" s="13"/>
      <c r="SHN39" s="13"/>
      <c r="SHO39" s="13"/>
      <c r="SHP39" s="13"/>
      <c r="SHQ39" s="13"/>
      <c r="SHR39" s="13"/>
      <c r="SHS39" s="13"/>
      <c r="SHT39" s="13"/>
      <c r="SHU39" s="13"/>
      <c r="SHV39" s="13"/>
      <c r="SHW39" s="13"/>
      <c r="SHX39" s="13"/>
      <c r="SHY39" s="13"/>
      <c r="SHZ39" s="13"/>
      <c r="SIA39" s="13"/>
      <c r="SIB39" s="13"/>
      <c r="SIC39" s="13"/>
      <c r="SID39" s="13"/>
      <c r="SIE39" s="13"/>
      <c r="SIF39" s="13"/>
      <c r="SIG39" s="13"/>
      <c r="SIH39" s="13"/>
      <c r="SII39" s="13"/>
      <c r="SIJ39" s="13"/>
      <c r="SIK39" s="13"/>
      <c r="SIL39" s="13"/>
      <c r="SIM39" s="13"/>
      <c r="SIN39" s="13"/>
      <c r="SIO39" s="13"/>
      <c r="SIP39" s="13"/>
      <c r="SIQ39" s="13"/>
      <c r="SIR39" s="13"/>
      <c r="SIS39" s="13"/>
      <c r="SIT39" s="13"/>
      <c r="SIU39" s="13"/>
      <c r="SIV39" s="13"/>
      <c r="SIW39" s="13"/>
      <c r="SIX39" s="13"/>
      <c r="SIY39" s="13"/>
      <c r="SIZ39" s="13"/>
      <c r="SJA39" s="13"/>
      <c r="SJB39" s="13"/>
      <c r="SJC39" s="13"/>
      <c r="SJD39" s="13"/>
      <c r="SJE39" s="13"/>
      <c r="SJF39" s="13"/>
      <c r="SJG39" s="13"/>
      <c r="SJH39" s="13"/>
      <c r="SJI39" s="13"/>
      <c r="SJJ39" s="13"/>
      <c r="SJK39" s="13"/>
      <c r="SJL39" s="13"/>
      <c r="SJM39" s="13"/>
      <c r="SJN39" s="13"/>
      <c r="SJO39" s="13"/>
      <c r="SJP39" s="13"/>
      <c r="SJQ39" s="13"/>
      <c r="SJR39" s="13"/>
      <c r="SJS39" s="13"/>
      <c r="SJT39" s="13"/>
      <c r="SJU39" s="13"/>
      <c r="SJV39" s="13"/>
      <c r="SJW39" s="13"/>
      <c r="SJX39" s="13"/>
      <c r="SJY39" s="13"/>
      <c r="SJZ39" s="13"/>
      <c r="SKA39" s="13"/>
      <c r="SKB39" s="13"/>
      <c r="SKC39" s="13"/>
      <c r="SKD39" s="13"/>
      <c r="SKE39" s="13"/>
      <c r="SKF39" s="13"/>
      <c r="SKG39" s="13"/>
      <c r="SKH39" s="13"/>
      <c r="SKI39" s="13"/>
      <c r="SKJ39" s="13"/>
      <c r="SKK39" s="13"/>
      <c r="SKL39" s="13"/>
      <c r="SKM39" s="13"/>
      <c r="SKN39" s="13"/>
      <c r="SKO39" s="13"/>
      <c r="SKP39" s="13"/>
      <c r="SKQ39" s="13"/>
      <c r="SKR39" s="13"/>
      <c r="SKS39" s="13"/>
      <c r="SKT39" s="13"/>
      <c r="SKU39" s="13"/>
      <c r="SKV39" s="13"/>
      <c r="SKW39" s="13"/>
      <c r="SKX39" s="13"/>
      <c r="SKY39" s="13"/>
      <c r="SKZ39" s="13"/>
      <c r="SLA39" s="13"/>
      <c r="SLB39" s="13"/>
      <c r="SLC39" s="13"/>
      <c r="SLD39" s="13"/>
      <c r="SLE39" s="13"/>
      <c r="SLF39" s="13"/>
      <c r="SLG39" s="13"/>
      <c r="SLH39" s="13"/>
      <c r="SLI39" s="13"/>
      <c r="SLJ39" s="13"/>
      <c r="SLK39" s="13"/>
      <c r="SLL39" s="13"/>
      <c r="SLM39" s="13"/>
      <c r="SLN39" s="13"/>
      <c r="SLO39" s="13"/>
      <c r="SLP39" s="13"/>
      <c r="SLQ39" s="13"/>
      <c r="SLR39" s="13"/>
      <c r="SLS39" s="13"/>
      <c r="SLT39" s="13"/>
      <c r="SLU39" s="13"/>
      <c r="SLV39" s="13"/>
      <c r="SLW39" s="13"/>
      <c r="SLX39" s="13"/>
      <c r="SLY39" s="13"/>
      <c r="SLZ39" s="13"/>
      <c r="SMA39" s="13"/>
      <c r="SMB39" s="13"/>
      <c r="SMC39" s="13"/>
      <c r="SMD39" s="13"/>
      <c r="SME39" s="13"/>
      <c r="SMF39" s="13"/>
      <c r="SMG39" s="13"/>
      <c r="SMH39" s="13"/>
      <c r="SMI39" s="13"/>
      <c r="SMJ39" s="13"/>
      <c r="SMK39" s="13"/>
      <c r="SML39" s="13"/>
      <c r="SMM39" s="13"/>
      <c r="SMN39" s="13"/>
      <c r="SMO39" s="13"/>
      <c r="SMP39" s="13"/>
      <c r="SMQ39" s="13"/>
      <c r="SMR39" s="13"/>
      <c r="SMS39" s="13"/>
      <c r="SMT39" s="13"/>
      <c r="SMU39" s="13"/>
      <c r="SMV39" s="13"/>
      <c r="SMW39" s="13"/>
      <c r="SMX39" s="13"/>
      <c r="SMY39" s="13"/>
      <c r="SMZ39" s="13"/>
      <c r="SNA39" s="13"/>
      <c r="SNB39" s="13"/>
      <c r="SNC39" s="13"/>
      <c r="SND39" s="13"/>
      <c r="SNE39" s="13"/>
      <c r="SNF39" s="13"/>
      <c r="SNG39" s="13"/>
      <c r="SNH39" s="13"/>
      <c r="SNI39" s="13"/>
      <c r="SNJ39" s="13"/>
      <c r="SNK39" s="13"/>
      <c r="SNL39" s="13"/>
      <c r="SNM39" s="13"/>
      <c r="SNN39" s="13"/>
      <c r="SNO39" s="13"/>
      <c r="SNP39" s="13"/>
      <c r="SNQ39" s="13"/>
      <c r="SNR39" s="13"/>
      <c r="SNS39" s="13"/>
      <c r="SNT39" s="13"/>
      <c r="SNU39" s="13"/>
      <c r="SNV39" s="13"/>
      <c r="SNW39" s="13"/>
      <c r="SNX39" s="13"/>
      <c r="SNY39" s="13"/>
      <c r="SNZ39" s="13"/>
      <c r="SOA39" s="13"/>
      <c r="SOB39" s="13"/>
      <c r="SOC39" s="13"/>
      <c r="SOD39" s="13"/>
      <c r="SOE39" s="13"/>
      <c r="SOF39" s="13"/>
      <c r="SOG39" s="13"/>
      <c r="SOH39" s="13"/>
      <c r="SOI39" s="13"/>
      <c r="SOJ39" s="13"/>
      <c r="SOK39" s="13"/>
      <c r="SOL39" s="13"/>
      <c r="SOM39" s="13"/>
      <c r="SON39" s="13"/>
      <c r="SOO39" s="13"/>
      <c r="SOP39" s="13"/>
      <c r="SOQ39" s="13"/>
      <c r="SOR39" s="13"/>
      <c r="SOS39" s="13"/>
      <c r="SOT39" s="13"/>
      <c r="SOU39" s="13"/>
      <c r="SOV39" s="13"/>
      <c r="SOW39" s="13"/>
      <c r="SOX39" s="13"/>
      <c r="SOY39" s="13"/>
      <c r="SOZ39" s="13"/>
      <c r="SPA39" s="13"/>
      <c r="SPB39" s="13"/>
      <c r="SPC39" s="13"/>
      <c r="SPD39" s="13"/>
      <c r="SPE39" s="13"/>
      <c r="SPF39" s="13"/>
      <c r="SPG39" s="13"/>
      <c r="SPH39" s="13"/>
      <c r="SPI39" s="13"/>
      <c r="SPJ39" s="13"/>
      <c r="SPK39" s="13"/>
      <c r="SPL39" s="13"/>
      <c r="SPM39" s="13"/>
      <c r="SPN39" s="13"/>
      <c r="SPO39" s="13"/>
      <c r="SPP39" s="13"/>
      <c r="SPQ39" s="13"/>
      <c r="SPR39" s="13"/>
      <c r="SPS39" s="13"/>
      <c r="SPT39" s="13"/>
      <c r="SPU39" s="13"/>
      <c r="SPV39" s="13"/>
      <c r="SPW39" s="13"/>
      <c r="SPX39" s="13"/>
      <c r="SPY39" s="13"/>
      <c r="SPZ39" s="13"/>
      <c r="SQA39" s="13"/>
      <c r="SQB39" s="13"/>
      <c r="SQC39" s="13"/>
      <c r="SQD39" s="13"/>
      <c r="SQE39" s="13"/>
      <c r="SQF39" s="13"/>
      <c r="SQG39" s="13"/>
      <c r="SQH39" s="13"/>
      <c r="SQI39" s="13"/>
      <c r="SQJ39" s="13"/>
      <c r="SQK39" s="13"/>
      <c r="SQL39" s="13"/>
      <c r="SQM39" s="13"/>
      <c r="SQN39" s="13"/>
      <c r="SQO39" s="13"/>
      <c r="SQP39" s="13"/>
      <c r="SQQ39" s="13"/>
      <c r="SQR39" s="13"/>
      <c r="SQS39" s="13"/>
      <c r="SQT39" s="13"/>
      <c r="SQU39" s="13"/>
      <c r="SQV39" s="13"/>
      <c r="SQW39" s="13"/>
      <c r="SQX39" s="13"/>
      <c r="SQY39" s="13"/>
      <c r="SQZ39" s="13"/>
      <c r="SRA39" s="13"/>
      <c r="SRB39" s="13"/>
      <c r="SRC39" s="13"/>
      <c r="SRD39" s="13"/>
      <c r="SRE39" s="13"/>
      <c r="SRF39" s="13"/>
      <c r="SRG39" s="13"/>
      <c r="SRH39" s="13"/>
      <c r="SRI39" s="13"/>
      <c r="SRJ39" s="13"/>
      <c r="SRK39" s="13"/>
      <c r="SRL39" s="13"/>
      <c r="SRM39" s="13"/>
      <c r="SRN39" s="13"/>
      <c r="SRO39" s="13"/>
      <c r="SRP39" s="13"/>
      <c r="SRQ39" s="13"/>
      <c r="SRR39" s="13"/>
      <c r="SRS39" s="13"/>
      <c r="SRT39" s="13"/>
      <c r="SRU39" s="13"/>
      <c r="SRV39" s="13"/>
      <c r="SRW39" s="13"/>
      <c r="SRX39" s="13"/>
      <c r="SRY39" s="13"/>
      <c r="SRZ39" s="13"/>
      <c r="SSA39" s="13"/>
      <c r="SSB39" s="13"/>
      <c r="SSC39" s="13"/>
      <c r="SSD39" s="13"/>
      <c r="SSE39" s="13"/>
      <c r="SSF39" s="13"/>
      <c r="SSG39" s="13"/>
      <c r="SSH39" s="13"/>
      <c r="SSI39" s="13"/>
      <c r="SSJ39" s="13"/>
      <c r="SSK39" s="13"/>
      <c r="SSL39" s="13"/>
      <c r="SSM39" s="13"/>
      <c r="SSN39" s="13"/>
      <c r="SSO39" s="13"/>
      <c r="SSP39" s="13"/>
      <c r="SSQ39" s="13"/>
      <c r="SSR39" s="13"/>
      <c r="SSS39" s="13"/>
      <c r="SST39" s="13"/>
      <c r="SSU39" s="13"/>
      <c r="SSV39" s="13"/>
      <c r="SSW39" s="13"/>
      <c r="SSX39" s="13"/>
      <c r="SSY39" s="13"/>
      <c r="SSZ39" s="13"/>
      <c r="STA39" s="13"/>
      <c r="STB39" s="13"/>
      <c r="STC39" s="13"/>
      <c r="STD39" s="13"/>
      <c r="STE39" s="13"/>
      <c r="STF39" s="13"/>
      <c r="STG39" s="13"/>
      <c r="STH39" s="13"/>
      <c r="STI39" s="13"/>
      <c r="STJ39" s="13"/>
      <c r="STK39" s="13"/>
      <c r="STL39" s="13"/>
      <c r="STM39" s="13"/>
      <c r="STN39" s="13"/>
      <c r="STO39" s="13"/>
      <c r="STP39" s="13"/>
      <c r="STQ39" s="13"/>
      <c r="STR39" s="13"/>
      <c r="STS39" s="13"/>
      <c r="STT39" s="13"/>
      <c r="STU39" s="13"/>
      <c r="STV39" s="13"/>
      <c r="STW39" s="13"/>
      <c r="STX39" s="13"/>
      <c r="STY39" s="13"/>
      <c r="STZ39" s="13"/>
      <c r="SUA39" s="13"/>
      <c r="SUB39" s="13"/>
      <c r="SUC39" s="13"/>
      <c r="SUD39" s="13"/>
      <c r="SUE39" s="13"/>
      <c r="SUF39" s="13"/>
      <c r="SUG39" s="13"/>
      <c r="SUH39" s="13"/>
      <c r="SUI39" s="13"/>
      <c r="SUJ39" s="13"/>
      <c r="SUK39" s="13"/>
      <c r="SUL39" s="13"/>
      <c r="SUM39" s="13"/>
      <c r="SUN39" s="13"/>
      <c r="SUO39" s="13"/>
      <c r="SUP39" s="13"/>
      <c r="SUQ39" s="13"/>
      <c r="SUR39" s="13"/>
      <c r="SUS39" s="13"/>
      <c r="SUT39" s="13"/>
      <c r="SUU39" s="13"/>
      <c r="SUV39" s="13"/>
      <c r="SUW39" s="13"/>
      <c r="SUX39" s="13"/>
      <c r="SUY39" s="13"/>
      <c r="SUZ39" s="13"/>
      <c r="SVA39" s="13"/>
      <c r="SVB39" s="13"/>
      <c r="SVC39" s="13"/>
      <c r="SVD39" s="13"/>
      <c r="SVE39" s="13"/>
      <c r="SVF39" s="13"/>
      <c r="SVG39" s="13"/>
      <c r="SVH39" s="13"/>
      <c r="SVI39" s="13"/>
      <c r="SVJ39" s="13"/>
      <c r="SVK39" s="13"/>
      <c r="SVL39" s="13"/>
      <c r="SVM39" s="13"/>
      <c r="SVN39" s="13"/>
      <c r="SVO39" s="13"/>
      <c r="SVP39" s="13"/>
      <c r="SVQ39" s="13"/>
      <c r="SVR39" s="13"/>
      <c r="SVS39" s="13"/>
      <c r="SVT39" s="13"/>
      <c r="SVU39" s="13"/>
      <c r="SVV39" s="13"/>
      <c r="SVW39" s="13"/>
      <c r="SVX39" s="13"/>
      <c r="SVY39" s="13"/>
      <c r="SVZ39" s="13"/>
      <c r="SWA39" s="13"/>
      <c r="SWB39" s="13"/>
      <c r="SWC39" s="13"/>
      <c r="SWD39" s="13"/>
      <c r="SWE39" s="13"/>
      <c r="SWF39" s="13"/>
      <c r="SWG39" s="13"/>
      <c r="SWH39" s="13"/>
      <c r="SWI39" s="13"/>
      <c r="SWJ39" s="13"/>
      <c r="SWK39" s="13"/>
      <c r="SWL39" s="13"/>
      <c r="SWM39" s="13"/>
      <c r="SWN39" s="13"/>
      <c r="SWO39" s="13"/>
      <c r="SWP39" s="13"/>
      <c r="SWQ39" s="13"/>
      <c r="SWR39" s="13"/>
      <c r="SWS39" s="13"/>
      <c r="SWT39" s="13"/>
      <c r="SWU39" s="13"/>
      <c r="SWV39" s="13"/>
      <c r="SWW39" s="13"/>
      <c r="SWX39" s="13"/>
      <c r="SWY39" s="13"/>
      <c r="SWZ39" s="13"/>
      <c r="SXA39" s="13"/>
      <c r="SXB39" s="13"/>
      <c r="SXC39" s="13"/>
      <c r="SXD39" s="13"/>
      <c r="SXE39" s="13"/>
      <c r="SXF39" s="13"/>
      <c r="SXG39" s="13"/>
      <c r="SXH39" s="13"/>
      <c r="SXI39" s="13"/>
      <c r="SXJ39" s="13"/>
      <c r="SXK39" s="13"/>
      <c r="SXL39" s="13"/>
      <c r="SXM39" s="13"/>
      <c r="SXN39" s="13"/>
      <c r="SXO39" s="13"/>
      <c r="SXP39" s="13"/>
      <c r="SXQ39" s="13"/>
      <c r="SXR39" s="13"/>
      <c r="SXS39" s="13"/>
      <c r="SXT39" s="13"/>
      <c r="SXU39" s="13"/>
      <c r="SXV39" s="13"/>
      <c r="SXW39" s="13"/>
      <c r="SXX39" s="13"/>
      <c r="SXY39" s="13"/>
      <c r="SXZ39" s="13"/>
      <c r="SYA39" s="13"/>
      <c r="SYB39" s="13"/>
      <c r="SYC39" s="13"/>
      <c r="SYD39" s="13"/>
      <c r="SYE39" s="13"/>
      <c r="SYF39" s="13"/>
      <c r="SYG39" s="13"/>
      <c r="SYH39" s="13"/>
      <c r="SYI39" s="13"/>
      <c r="SYJ39" s="13"/>
      <c r="SYK39" s="13"/>
      <c r="SYL39" s="13"/>
      <c r="SYM39" s="13"/>
      <c r="SYN39" s="13"/>
      <c r="SYO39" s="13"/>
      <c r="SYP39" s="13"/>
      <c r="SYQ39" s="13"/>
      <c r="SYR39" s="13"/>
      <c r="SYS39" s="13"/>
      <c r="SYT39" s="13"/>
      <c r="SYU39" s="13"/>
      <c r="SYV39" s="13"/>
      <c r="SYW39" s="13"/>
      <c r="SYX39" s="13"/>
      <c r="SYY39" s="13"/>
      <c r="SYZ39" s="13"/>
      <c r="SZA39" s="13"/>
      <c r="SZB39" s="13"/>
      <c r="SZC39" s="13"/>
      <c r="SZD39" s="13"/>
      <c r="SZE39" s="13"/>
      <c r="SZF39" s="13"/>
      <c r="SZG39" s="13"/>
      <c r="SZH39" s="13"/>
      <c r="SZI39" s="13"/>
      <c r="SZJ39" s="13"/>
      <c r="SZK39" s="13"/>
      <c r="SZL39" s="13"/>
      <c r="SZM39" s="13"/>
      <c r="SZN39" s="13"/>
      <c r="SZO39" s="13"/>
      <c r="SZP39" s="13"/>
      <c r="SZQ39" s="13"/>
      <c r="SZR39" s="13"/>
      <c r="SZS39" s="13"/>
      <c r="SZT39" s="13"/>
      <c r="SZU39" s="13"/>
      <c r="SZV39" s="13"/>
      <c r="SZW39" s="13"/>
      <c r="SZX39" s="13"/>
      <c r="SZY39" s="13"/>
      <c r="SZZ39" s="13"/>
      <c r="TAA39" s="13"/>
      <c r="TAB39" s="13"/>
      <c r="TAC39" s="13"/>
      <c r="TAD39" s="13"/>
      <c r="TAE39" s="13"/>
      <c r="TAF39" s="13"/>
      <c r="TAG39" s="13"/>
      <c r="TAH39" s="13"/>
      <c r="TAI39" s="13"/>
      <c r="TAJ39" s="13"/>
      <c r="TAK39" s="13"/>
      <c r="TAL39" s="13"/>
      <c r="TAM39" s="13"/>
      <c r="TAN39" s="13"/>
      <c r="TAO39" s="13"/>
      <c r="TAP39" s="13"/>
      <c r="TAQ39" s="13"/>
      <c r="TAR39" s="13"/>
      <c r="TAS39" s="13"/>
      <c r="TAT39" s="13"/>
      <c r="TAU39" s="13"/>
      <c r="TAV39" s="13"/>
      <c r="TAW39" s="13"/>
      <c r="TAX39" s="13"/>
      <c r="TAY39" s="13"/>
      <c r="TAZ39" s="13"/>
      <c r="TBA39" s="13"/>
      <c r="TBB39" s="13"/>
      <c r="TBC39" s="13"/>
      <c r="TBD39" s="13"/>
      <c r="TBE39" s="13"/>
      <c r="TBF39" s="13"/>
      <c r="TBG39" s="13"/>
      <c r="TBH39" s="13"/>
      <c r="TBI39" s="13"/>
      <c r="TBJ39" s="13"/>
      <c r="TBK39" s="13"/>
      <c r="TBL39" s="13"/>
      <c r="TBM39" s="13"/>
      <c r="TBN39" s="13"/>
      <c r="TBO39" s="13"/>
      <c r="TBP39" s="13"/>
      <c r="TBQ39" s="13"/>
      <c r="TBR39" s="13"/>
      <c r="TBS39" s="13"/>
      <c r="TBT39" s="13"/>
      <c r="TBU39" s="13"/>
      <c r="TBV39" s="13"/>
      <c r="TBW39" s="13"/>
      <c r="TBX39" s="13"/>
      <c r="TBY39" s="13"/>
      <c r="TBZ39" s="13"/>
      <c r="TCA39" s="13"/>
      <c r="TCB39" s="13"/>
      <c r="TCC39" s="13"/>
      <c r="TCD39" s="13"/>
      <c r="TCE39" s="13"/>
      <c r="TCF39" s="13"/>
      <c r="TCG39" s="13"/>
      <c r="TCH39" s="13"/>
      <c r="TCI39" s="13"/>
      <c r="TCJ39" s="13"/>
      <c r="TCK39" s="13"/>
      <c r="TCL39" s="13"/>
      <c r="TCM39" s="13"/>
      <c r="TCN39" s="13"/>
      <c r="TCO39" s="13"/>
      <c r="TCP39" s="13"/>
      <c r="TCQ39" s="13"/>
      <c r="TCR39" s="13"/>
      <c r="TCS39" s="13"/>
      <c r="TCT39" s="13"/>
      <c r="TCU39" s="13"/>
      <c r="TCV39" s="13"/>
      <c r="TCW39" s="13"/>
      <c r="TCX39" s="13"/>
      <c r="TCY39" s="13"/>
      <c r="TCZ39" s="13"/>
      <c r="TDA39" s="13"/>
      <c r="TDB39" s="13"/>
      <c r="TDC39" s="13"/>
      <c r="TDD39" s="13"/>
      <c r="TDE39" s="13"/>
      <c r="TDF39" s="13"/>
      <c r="TDG39" s="13"/>
      <c r="TDH39" s="13"/>
      <c r="TDI39" s="13"/>
      <c r="TDJ39" s="13"/>
      <c r="TDK39" s="13"/>
      <c r="TDL39" s="13"/>
      <c r="TDM39" s="13"/>
      <c r="TDN39" s="13"/>
      <c r="TDO39" s="13"/>
      <c r="TDP39" s="13"/>
      <c r="TDQ39" s="13"/>
      <c r="TDR39" s="13"/>
      <c r="TDS39" s="13"/>
      <c r="TDT39" s="13"/>
      <c r="TDU39" s="13"/>
      <c r="TDV39" s="13"/>
      <c r="TDW39" s="13"/>
      <c r="TDX39" s="13"/>
      <c r="TDY39" s="13"/>
      <c r="TDZ39" s="13"/>
      <c r="TEA39" s="13"/>
      <c r="TEB39" s="13"/>
      <c r="TEC39" s="13"/>
      <c r="TED39" s="13"/>
      <c r="TEE39" s="13"/>
      <c r="TEF39" s="13"/>
      <c r="TEG39" s="13"/>
      <c r="TEH39" s="13"/>
      <c r="TEI39" s="13"/>
      <c r="TEJ39" s="13"/>
      <c r="TEK39" s="13"/>
      <c r="TEL39" s="13"/>
      <c r="TEM39" s="13"/>
      <c r="TEN39" s="13"/>
      <c r="TEO39" s="13"/>
      <c r="TEP39" s="13"/>
      <c r="TEQ39" s="13"/>
      <c r="TER39" s="13"/>
      <c r="TES39" s="13"/>
      <c r="TET39" s="13"/>
      <c r="TEU39" s="13"/>
      <c r="TEV39" s="13"/>
      <c r="TEW39" s="13"/>
      <c r="TEX39" s="13"/>
      <c r="TEY39" s="13"/>
      <c r="TEZ39" s="13"/>
      <c r="TFA39" s="13"/>
      <c r="TFB39" s="13"/>
      <c r="TFC39" s="13"/>
      <c r="TFD39" s="13"/>
      <c r="TFE39" s="13"/>
      <c r="TFF39" s="13"/>
      <c r="TFG39" s="13"/>
      <c r="TFH39" s="13"/>
      <c r="TFI39" s="13"/>
      <c r="TFJ39" s="13"/>
      <c r="TFK39" s="13"/>
      <c r="TFL39" s="13"/>
      <c r="TFM39" s="13"/>
      <c r="TFN39" s="13"/>
      <c r="TFO39" s="13"/>
      <c r="TFP39" s="13"/>
      <c r="TFQ39" s="13"/>
      <c r="TFR39" s="13"/>
      <c r="TFS39" s="13"/>
      <c r="TFT39" s="13"/>
      <c r="TFU39" s="13"/>
      <c r="TFV39" s="13"/>
      <c r="TFW39" s="13"/>
      <c r="TFX39" s="13"/>
      <c r="TFY39" s="13"/>
      <c r="TFZ39" s="13"/>
      <c r="TGA39" s="13"/>
      <c r="TGB39" s="13"/>
      <c r="TGC39" s="13"/>
      <c r="TGD39" s="13"/>
      <c r="TGE39" s="13"/>
      <c r="TGF39" s="13"/>
      <c r="TGG39" s="13"/>
      <c r="TGH39" s="13"/>
      <c r="TGI39" s="13"/>
      <c r="TGJ39" s="13"/>
      <c r="TGK39" s="13"/>
      <c r="TGL39" s="13"/>
      <c r="TGM39" s="13"/>
      <c r="TGN39" s="13"/>
      <c r="TGO39" s="13"/>
      <c r="TGP39" s="13"/>
      <c r="TGQ39" s="13"/>
      <c r="TGR39" s="13"/>
      <c r="TGS39" s="13"/>
      <c r="TGT39" s="13"/>
      <c r="TGU39" s="13"/>
      <c r="TGV39" s="13"/>
      <c r="TGW39" s="13"/>
      <c r="TGX39" s="13"/>
      <c r="TGY39" s="13"/>
      <c r="TGZ39" s="13"/>
      <c r="THA39" s="13"/>
      <c r="THB39" s="13"/>
      <c r="THC39" s="13"/>
      <c r="THD39" s="13"/>
      <c r="THE39" s="13"/>
      <c r="THF39" s="13"/>
      <c r="THG39" s="13"/>
      <c r="THH39" s="13"/>
      <c r="THI39" s="13"/>
      <c r="THJ39" s="13"/>
      <c r="THK39" s="13"/>
      <c r="THL39" s="13"/>
      <c r="THM39" s="13"/>
      <c r="THN39" s="13"/>
      <c r="THO39" s="13"/>
      <c r="THP39" s="13"/>
      <c r="THQ39" s="13"/>
      <c r="THR39" s="13"/>
      <c r="THS39" s="13"/>
      <c r="THT39" s="13"/>
      <c r="THU39" s="13"/>
      <c r="THV39" s="13"/>
      <c r="THW39" s="13"/>
      <c r="THX39" s="13"/>
      <c r="THY39" s="13"/>
      <c r="THZ39" s="13"/>
      <c r="TIA39" s="13"/>
      <c r="TIB39" s="13"/>
      <c r="TIC39" s="13"/>
      <c r="TID39" s="13"/>
      <c r="TIE39" s="13"/>
      <c r="TIF39" s="13"/>
      <c r="TIG39" s="13"/>
      <c r="TIH39" s="13"/>
      <c r="TII39" s="13"/>
      <c r="TIJ39" s="13"/>
      <c r="TIK39" s="13"/>
      <c r="TIL39" s="13"/>
      <c r="TIM39" s="13"/>
      <c r="TIN39" s="13"/>
      <c r="TIO39" s="13"/>
      <c r="TIP39" s="13"/>
      <c r="TIQ39" s="13"/>
      <c r="TIR39" s="13"/>
      <c r="TIS39" s="13"/>
      <c r="TIT39" s="13"/>
      <c r="TIU39" s="13"/>
      <c r="TIV39" s="13"/>
      <c r="TIW39" s="13"/>
      <c r="TIX39" s="13"/>
      <c r="TIY39" s="13"/>
      <c r="TIZ39" s="13"/>
      <c r="TJA39" s="13"/>
      <c r="TJB39" s="13"/>
      <c r="TJC39" s="13"/>
      <c r="TJD39" s="13"/>
      <c r="TJE39" s="13"/>
      <c r="TJF39" s="13"/>
      <c r="TJG39" s="13"/>
      <c r="TJH39" s="13"/>
      <c r="TJI39" s="13"/>
      <c r="TJJ39" s="13"/>
      <c r="TJK39" s="13"/>
      <c r="TJL39" s="13"/>
      <c r="TJM39" s="13"/>
      <c r="TJN39" s="13"/>
      <c r="TJO39" s="13"/>
      <c r="TJP39" s="13"/>
      <c r="TJQ39" s="13"/>
      <c r="TJR39" s="13"/>
      <c r="TJS39" s="13"/>
      <c r="TJT39" s="13"/>
      <c r="TJU39" s="13"/>
      <c r="TJV39" s="13"/>
      <c r="TJW39" s="13"/>
      <c r="TJX39" s="13"/>
      <c r="TJY39" s="13"/>
      <c r="TJZ39" s="13"/>
      <c r="TKA39" s="13"/>
      <c r="TKB39" s="13"/>
      <c r="TKC39" s="13"/>
      <c r="TKD39" s="13"/>
      <c r="TKE39" s="13"/>
      <c r="TKF39" s="13"/>
      <c r="TKG39" s="13"/>
      <c r="TKH39" s="13"/>
      <c r="TKI39" s="13"/>
      <c r="TKJ39" s="13"/>
      <c r="TKK39" s="13"/>
      <c r="TKL39" s="13"/>
      <c r="TKM39" s="13"/>
      <c r="TKN39" s="13"/>
      <c r="TKO39" s="13"/>
      <c r="TKP39" s="13"/>
      <c r="TKQ39" s="13"/>
      <c r="TKR39" s="13"/>
      <c r="TKS39" s="13"/>
      <c r="TKT39" s="13"/>
      <c r="TKU39" s="13"/>
      <c r="TKV39" s="13"/>
      <c r="TKW39" s="13"/>
      <c r="TKX39" s="13"/>
      <c r="TKY39" s="13"/>
      <c r="TKZ39" s="13"/>
      <c r="TLA39" s="13"/>
      <c r="TLB39" s="13"/>
      <c r="TLC39" s="13"/>
      <c r="TLD39" s="13"/>
      <c r="TLE39" s="13"/>
      <c r="TLF39" s="13"/>
      <c r="TLG39" s="13"/>
      <c r="TLH39" s="13"/>
      <c r="TLI39" s="13"/>
      <c r="TLJ39" s="13"/>
      <c r="TLK39" s="13"/>
      <c r="TLL39" s="13"/>
      <c r="TLM39" s="13"/>
      <c r="TLN39" s="13"/>
      <c r="TLO39" s="13"/>
      <c r="TLP39" s="13"/>
      <c r="TLQ39" s="13"/>
      <c r="TLR39" s="13"/>
      <c r="TLS39" s="13"/>
      <c r="TLT39" s="13"/>
      <c r="TLU39" s="13"/>
      <c r="TLV39" s="13"/>
      <c r="TLW39" s="13"/>
      <c r="TLX39" s="13"/>
      <c r="TLY39" s="13"/>
      <c r="TLZ39" s="13"/>
      <c r="TMA39" s="13"/>
      <c r="TMB39" s="13"/>
      <c r="TMC39" s="13"/>
      <c r="TMD39" s="13"/>
      <c r="TME39" s="13"/>
      <c r="TMF39" s="13"/>
      <c r="TMG39" s="13"/>
      <c r="TMH39" s="13"/>
      <c r="TMI39" s="13"/>
      <c r="TMJ39" s="13"/>
      <c r="TMK39" s="13"/>
      <c r="TML39" s="13"/>
      <c r="TMM39" s="13"/>
      <c r="TMN39" s="13"/>
      <c r="TMO39" s="13"/>
      <c r="TMP39" s="13"/>
      <c r="TMQ39" s="13"/>
      <c r="TMR39" s="13"/>
      <c r="TMS39" s="13"/>
      <c r="TMT39" s="13"/>
      <c r="TMU39" s="13"/>
      <c r="TMV39" s="13"/>
      <c r="TMW39" s="13"/>
      <c r="TMX39" s="13"/>
      <c r="TMY39" s="13"/>
      <c r="TMZ39" s="13"/>
      <c r="TNA39" s="13"/>
      <c r="TNB39" s="13"/>
      <c r="TNC39" s="13"/>
      <c r="TND39" s="13"/>
      <c r="TNE39" s="13"/>
      <c r="TNF39" s="13"/>
      <c r="TNG39" s="13"/>
      <c r="TNH39" s="13"/>
      <c r="TNI39" s="13"/>
      <c r="TNJ39" s="13"/>
      <c r="TNK39" s="13"/>
      <c r="TNL39" s="13"/>
      <c r="TNM39" s="13"/>
      <c r="TNN39" s="13"/>
      <c r="TNO39" s="13"/>
      <c r="TNP39" s="13"/>
      <c r="TNQ39" s="13"/>
      <c r="TNR39" s="13"/>
      <c r="TNS39" s="13"/>
      <c r="TNT39" s="13"/>
      <c r="TNU39" s="13"/>
      <c r="TNV39" s="13"/>
      <c r="TNW39" s="13"/>
      <c r="TNX39" s="13"/>
      <c r="TNY39" s="13"/>
      <c r="TNZ39" s="13"/>
      <c r="TOA39" s="13"/>
      <c r="TOB39" s="13"/>
      <c r="TOC39" s="13"/>
      <c r="TOD39" s="13"/>
      <c r="TOE39" s="13"/>
      <c r="TOF39" s="13"/>
      <c r="TOG39" s="13"/>
      <c r="TOH39" s="13"/>
      <c r="TOI39" s="13"/>
      <c r="TOJ39" s="13"/>
      <c r="TOK39" s="13"/>
      <c r="TOL39" s="13"/>
      <c r="TOM39" s="13"/>
      <c r="TON39" s="13"/>
      <c r="TOO39" s="13"/>
      <c r="TOP39" s="13"/>
      <c r="TOQ39" s="13"/>
      <c r="TOR39" s="13"/>
      <c r="TOS39" s="13"/>
      <c r="TOT39" s="13"/>
      <c r="TOU39" s="13"/>
      <c r="TOV39" s="13"/>
      <c r="TOW39" s="13"/>
      <c r="TOX39" s="13"/>
      <c r="TOY39" s="13"/>
      <c r="TOZ39" s="13"/>
      <c r="TPA39" s="13"/>
      <c r="TPB39" s="13"/>
      <c r="TPC39" s="13"/>
      <c r="TPD39" s="13"/>
      <c r="TPE39" s="13"/>
      <c r="TPF39" s="13"/>
      <c r="TPG39" s="13"/>
      <c r="TPH39" s="13"/>
      <c r="TPI39" s="13"/>
      <c r="TPJ39" s="13"/>
      <c r="TPK39" s="13"/>
      <c r="TPL39" s="13"/>
      <c r="TPM39" s="13"/>
      <c r="TPN39" s="13"/>
      <c r="TPO39" s="13"/>
      <c r="TPP39" s="13"/>
      <c r="TPQ39" s="13"/>
      <c r="TPR39" s="13"/>
      <c r="TPS39" s="13"/>
      <c r="TPT39" s="13"/>
      <c r="TPU39" s="13"/>
      <c r="TPV39" s="13"/>
      <c r="TPW39" s="13"/>
      <c r="TPX39" s="13"/>
      <c r="TPY39" s="13"/>
      <c r="TPZ39" s="13"/>
      <c r="TQA39" s="13"/>
      <c r="TQB39" s="13"/>
      <c r="TQC39" s="13"/>
      <c r="TQD39" s="13"/>
      <c r="TQE39" s="13"/>
      <c r="TQF39" s="13"/>
      <c r="TQG39" s="13"/>
      <c r="TQH39" s="13"/>
      <c r="TQI39" s="13"/>
      <c r="TQJ39" s="13"/>
      <c r="TQK39" s="13"/>
      <c r="TQL39" s="13"/>
      <c r="TQM39" s="13"/>
      <c r="TQN39" s="13"/>
      <c r="TQO39" s="13"/>
      <c r="TQP39" s="13"/>
      <c r="TQQ39" s="13"/>
      <c r="TQR39" s="13"/>
      <c r="TQS39" s="13"/>
      <c r="TQT39" s="13"/>
      <c r="TQU39" s="13"/>
      <c r="TQV39" s="13"/>
      <c r="TQW39" s="13"/>
      <c r="TQX39" s="13"/>
      <c r="TQY39" s="13"/>
      <c r="TQZ39" s="13"/>
      <c r="TRA39" s="13"/>
      <c r="TRB39" s="13"/>
      <c r="TRC39" s="13"/>
      <c r="TRD39" s="13"/>
      <c r="TRE39" s="13"/>
      <c r="TRF39" s="13"/>
      <c r="TRG39" s="13"/>
      <c r="TRH39" s="13"/>
      <c r="TRI39" s="13"/>
      <c r="TRJ39" s="13"/>
      <c r="TRK39" s="13"/>
      <c r="TRL39" s="13"/>
      <c r="TRM39" s="13"/>
      <c r="TRN39" s="13"/>
      <c r="TRO39" s="13"/>
      <c r="TRP39" s="13"/>
      <c r="TRQ39" s="13"/>
      <c r="TRR39" s="13"/>
      <c r="TRS39" s="13"/>
      <c r="TRT39" s="13"/>
      <c r="TRU39" s="13"/>
      <c r="TRV39" s="13"/>
      <c r="TRW39" s="13"/>
      <c r="TRX39" s="13"/>
      <c r="TRY39" s="13"/>
      <c r="TRZ39" s="13"/>
      <c r="TSA39" s="13"/>
      <c r="TSB39" s="13"/>
      <c r="TSC39" s="13"/>
      <c r="TSD39" s="13"/>
      <c r="TSE39" s="13"/>
      <c r="TSF39" s="13"/>
      <c r="TSG39" s="13"/>
      <c r="TSH39" s="13"/>
      <c r="TSI39" s="13"/>
      <c r="TSJ39" s="13"/>
      <c r="TSK39" s="13"/>
      <c r="TSL39" s="13"/>
      <c r="TSM39" s="13"/>
      <c r="TSN39" s="13"/>
      <c r="TSO39" s="13"/>
      <c r="TSP39" s="13"/>
      <c r="TSQ39" s="13"/>
      <c r="TSR39" s="13"/>
      <c r="TSS39" s="13"/>
      <c r="TST39" s="13"/>
      <c r="TSU39" s="13"/>
      <c r="TSV39" s="13"/>
      <c r="TSW39" s="13"/>
      <c r="TSX39" s="13"/>
      <c r="TSY39" s="13"/>
      <c r="TSZ39" s="13"/>
      <c r="TTA39" s="13"/>
      <c r="TTB39" s="13"/>
      <c r="TTC39" s="13"/>
      <c r="TTD39" s="13"/>
      <c r="TTE39" s="13"/>
      <c r="TTF39" s="13"/>
      <c r="TTG39" s="13"/>
      <c r="TTH39" s="13"/>
      <c r="TTI39" s="13"/>
      <c r="TTJ39" s="13"/>
      <c r="TTK39" s="13"/>
      <c r="TTL39" s="13"/>
      <c r="TTM39" s="13"/>
      <c r="TTN39" s="13"/>
      <c r="TTO39" s="13"/>
      <c r="TTP39" s="13"/>
      <c r="TTQ39" s="13"/>
      <c r="TTR39" s="13"/>
      <c r="TTS39" s="13"/>
      <c r="TTT39" s="13"/>
      <c r="TTU39" s="13"/>
      <c r="TTV39" s="13"/>
      <c r="TTW39" s="13"/>
      <c r="TTX39" s="13"/>
      <c r="TTY39" s="13"/>
      <c r="TTZ39" s="13"/>
      <c r="TUA39" s="13"/>
      <c r="TUB39" s="13"/>
      <c r="TUC39" s="13"/>
      <c r="TUD39" s="13"/>
      <c r="TUE39" s="13"/>
      <c r="TUF39" s="13"/>
      <c r="TUG39" s="13"/>
      <c r="TUH39" s="13"/>
      <c r="TUI39" s="13"/>
      <c r="TUJ39" s="13"/>
      <c r="TUK39" s="13"/>
      <c r="TUL39" s="13"/>
      <c r="TUM39" s="13"/>
      <c r="TUN39" s="13"/>
      <c r="TUO39" s="13"/>
      <c r="TUP39" s="13"/>
      <c r="TUQ39" s="13"/>
      <c r="TUR39" s="13"/>
      <c r="TUS39" s="13"/>
      <c r="TUT39" s="13"/>
      <c r="TUU39" s="13"/>
      <c r="TUV39" s="13"/>
      <c r="TUW39" s="13"/>
      <c r="TUX39" s="13"/>
      <c r="TUY39" s="13"/>
      <c r="TUZ39" s="13"/>
      <c r="TVA39" s="13"/>
      <c r="TVB39" s="13"/>
      <c r="TVC39" s="13"/>
      <c r="TVD39" s="13"/>
      <c r="TVE39" s="13"/>
      <c r="TVF39" s="13"/>
      <c r="TVG39" s="13"/>
      <c r="TVH39" s="13"/>
      <c r="TVI39" s="13"/>
      <c r="TVJ39" s="13"/>
      <c r="TVK39" s="13"/>
      <c r="TVL39" s="13"/>
      <c r="TVM39" s="13"/>
      <c r="TVN39" s="13"/>
      <c r="TVO39" s="13"/>
      <c r="TVP39" s="13"/>
      <c r="TVQ39" s="13"/>
      <c r="TVR39" s="13"/>
      <c r="TVS39" s="13"/>
      <c r="TVT39" s="13"/>
      <c r="TVU39" s="13"/>
      <c r="TVV39" s="13"/>
      <c r="TVW39" s="13"/>
      <c r="TVX39" s="13"/>
      <c r="TVY39" s="13"/>
      <c r="TVZ39" s="13"/>
      <c r="TWA39" s="13"/>
      <c r="TWB39" s="13"/>
      <c r="TWC39" s="13"/>
      <c r="TWD39" s="13"/>
      <c r="TWE39" s="13"/>
      <c r="TWF39" s="13"/>
      <c r="TWG39" s="13"/>
      <c r="TWH39" s="13"/>
      <c r="TWI39" s="13"/>
      <c r="TWJ39" s="13"/>
      <c r="TWK39" s="13"/>
      <c r="TWL39" s="13"/>
      <c r="TWM39" s="13"/>
      <c r="TWN39" s="13"/>
      <c r="TWO39" s="13"/>
      <c r="TWP39" s="13"/>
      <c r="TWQ39" s="13"/>
      <c r="TWR39" s="13"/>
      <c r="TWS39" s="13"/>
      <c r="TWT39" s="13"/>
      <c r="TWU39" s="13"/>
      <c r="TWV39" s="13"/>
      <c r="TWW39" s="13"/>
      <c r="TWX39" s="13"/>
      <c r="TWY39" s="13"/>
      <c r="TWZ39" s="13"/>
      <c r="TXA39" s="13"/>
      <c r="TXB39" s="13"/>
      <c r="TXC39" s="13"/>
      <c r="TXD39" s="13"/>
      <c r="TXE39" s="13"/>
      <c r="TXF39" s="13"/>
      <c r="TXG39" s="13"/>
      <c r="TXH39" s="13"/>
      <c r="TXI39" s="13"/>
      <c r="TXJ39" s="13"/>
      <c r="TXK39" s="13"/>
      <c r="TXL39" s="13"/>
      <c r="TXM39" s="13"/>
      <c r="TXN39" s="13"/>
      <c r="TXO39" s="13"/>
      <c r="TXP39" s="13"/>
      <c r="TXQ39" s="13"/>
      <c r="TXR39" s="13"/>
      <c r="TXS39" s="13"/>
      <c r="TXT39" s="13"/>
      <c r="TXU39" s="13"/>
      <c r="TXV39" s="13"/>
      <c r="TXW39" s="13"/>
      <c r="TXX39" s="13"/>
      <c r="TXY39" s="13"/>
      <c r="TXZ39" s="13"/>
      <c r="TYA39" s="13"/>
      <c r="TYB39" s="13"/>
      <c r="TYC39" s="13"/>
      <c r="TYD39" s="13"/>
      <c r="TYE39" s="13"/>
      <c r="TYF39" s="13"/>
      <c r="TYG39" s="13"/>
      <c r="TYH39" s="13"/>
      <c r="TYI39" s="13"/>
      <c r="TYJ39" s="13"/>
      <c r="TYK39" s="13"/>
      <c r="TYL39" s="13"/>
      <c r="TYM39" s="13"/>
      <c r="TYN39" s="13"/>
      <c r="TYO39" s="13"/>
      <c r="TYP39" s="13"/>
      <c r="TYQ39" s="13"/>
      <c r="TYR39" s="13"/>
      <c r="TYS39" s="13"/>
      <c r="TYT39" s="13"/>
      <c r="TYU39" s="13"/>
      <c r="TYV39" s="13"/>
      <c r="TYW39" s="13"/>
      <c r="TYX39" s="13"/>
      <c r="TYY39" s="13"/>
      <c r="TYZ39" s="13"/>
      <c r="TZA39" s="13"/>
      <c r="TZB39" s="13"/>
      <c r="TZC39" s="13"/>
      <c r="TZD39" s="13"/>
      <c r="TZE39" s="13"/>
      <c r="TZF39" s="13"/>
      <c r="TZG39" s="13"/>
      <c r="TZH39" s="13"/>
      <c r="TZI39" s="13"/>
      <c r="TZJ39" s="13"/>
      <c r="TZK39" s="13"/>
      <c r="TZL39" s="13"/>
      <c r="TZM39" s="13"/>
      <c r="TZN39" s="13"/>
      <c r="TZO39" s="13"/>
      <c r="TZP39" s="13"/>
      <c r="TZQ39" s="13"/>
      <c r="TZR39" s="13"/>
      <c r="TZS39" s="13"/>
      <c r="TZT39" s="13"/>
      <c r="TZU39" s="13"/>
      <c r="TZV39" s="13"/>
      <c r="TZW39" s="13"/>
      <c r="TZX39" s="13"/>
      <c r="TZY39" s="13"/>
      <c r="TZZ39" s="13"/>
      <c r="UAA39" s="13"/>
      <c r="UAB39" s="13"/>
      <c r="UAC39" s="13"/>
      <c r="UAD39" s="13"/>
      <c r="UAE39" s="13"/>
      <c r="UAF39" s="13"/>
      <c r="UAG39" s="13"/>
      <c r="UAH39" s="13"/>
      <c r="UAI39" s="13"/>
      <c r="UAJ39" s="13"/>
      <c r="UAK39" s="13"/>
      <c r="UAL39" s="13"/>
      <c r="UAM39" s="13"/>
      <c r="UAN39" s="13"/>
      <c r="UAO39" s="13"/>
      <c r="UAP39" s="13"/>
      <c r="UAQ39" s="13"/>
      <c r="UAR39" s="13"/>
      <c r="UAS39" s="13"/>
      <c r="UAT39" s="13"/>
      <c r="UAU39" s="13"/>
      <c r="UAV39" s="13"/>
      <c r="UAW39" s="13"/>
      <c r="UAX39" s="13"/>
      <c r="UAY39" s="13"/>
      <c r="UAZ39" s="13"/>
      <c r="UBA39" s="13"/>
      <c r="UBB39" s="13"/>
      <c r="UBC39" s="13"/>
      <c r="UBD39" s="13"/>
      <c r="UBE39" s="13"/>
      <c r="UBF39" s="13"/>
      <c r="UBG39" s="13"/>
      <c r="UBH39" s="13"/>
      <c r="UBI39" s="13"/>
      <c r="UBJ39" s="13"/>
      <c r="UBK39" s="13"/>
      <c r="UBL39" s="13"/>
      <c r="UBM39" s="13"/>
      <c r="UBN39" s="13"/>
      <c r="UBO39" s="13"/>
      <c r="UBP39" s="13"/>
      <c r="UBQ39" s="13"/>
      <c r="UBR39" s="13"/>
      <c r="UBS39" s="13"/>
      <c r="UBT39" s="13"/>
      <c r="UBU39" s="13"/>
      <c r="UBV39" s="13"/>
      <c r="UBW39" s="13"/>
      <c r="UBX39" s="13"/>
      <c r="UBY39" s="13"/>
      <c r="UBZ39" s="13"/>
      <c r="UCA39" s="13"/>
      <c r="UCB39" s="13"/>
      <c r="UCC39" s="13"/>
      <c r="UCD39" s="13"/>
      <c r="UCE39" s="13"/>
      <c r="UCF39" s="13"/>
      <c r="UCG39" s="13"/>
      <c r="UCH39" s="13"/>
      <c r="UCI39" s="13"/>
      <c r="UCJ39" s="13"/>
      <c r="UCK39" s="13"/>
      <c r="UCL39" s="13"/>
      <c r="UCM39" s="13"/>
      <c r="UCN39" s="13"/>
      <c r="UCO39" s="13"/>
      <c r="UCP39" s="13"/>
      <c r="UCQ39" s="13"/>
      <c r="UCR39" s="13"/>
      <c r="UCS39" s="13"/>
      <c r="UCT39" s="13"/>
      <c r="UCU39" s="13"/>
      <c r="UCV39" s="13"/>
      <c r="UCW39" s="13"/>
      <c r="UCX39" s="13"/>
      <c r="UCY39" s="13"/>
      <c r="UCZ39" s="13"/>
      <c r="UDA39" s="13"/>
      <c r="UDB39" s="13"/>
      <c r="UDC39" s="13"/>
      <c r="UDD39" s="13"/>
      <c r="UDE39" s="13"/>
      <c r="UDF39" s="13"/>
      <c r="UDG39" s="13"/>
      <c r="UDH39" s="13"/>
      <c r="UDI39" s="13"/>
      <c r="UDJ39" s="13"/>
      <c r="UDK39" s="13"/>
      <c r="UDL39" s="13"/>
      <c r="UDM39" s="13"/>
      <c r="UDN39" s="13"/>
      <c r="UDO39" s="13"/>
      <c r="UDP39" s="13"/>
      <c r="UDQ39" s="13"/>
      <c r="UDR39" s="13"/>
      <c r="UDS39" s="13"/>
      <c r="UDT39" s="13"/>
      <c r="UDU39" s="13"/>
      <c r="UDV39" s="13"/>
      <c r="UDW39" s="13"/>
      <c r="UDX39" s="13"/>
      <c r="UDY39" s="13"/>
      <c r="UDZ39" s="13"/>
      <c r="UEA39" s="13"/>
      <c r="UEB39" s="13"/>
      <c r="UEC39" s="13"/>
      <c r="UED39" s="13"/>
      <c r="UEE39" s="13"/>
      <c r="UEF39" s="13"/>
      <c r="UEG39" s="13"/>
      <c r="UEH39" s="13"/>
      <c r="UEI39" s="13"/>
      <c r="UEJ39" s="13"/>
      <c r="UEK39" s="13"/>
      <c r="UEL39" s="13"/>
      <c r="UEM39" s="13"/>
      <c r="UEN39" s="13"/>
      <c r="UEO39" s="13"/>
      <c r="UEP39" s="13"/>
      <c r="UEQ39" s="13"/>
      <c r="UER39" s="13"/>
      <c r="UES39" s="13"/>
      <c r="UET39" s="13"/>
      <c r="UEU39" s="13"/>
      <c r="UEV39" s="13"/>
      <c r="UEW39" s="13"/>
      <c r="UEX39" s="13"/>
      <c r="UEY39" s="13"/>
      <c r="UEZ39" s="13"/>
      <c r="UFA39" s="13"/>
      <c r="UFB39" s="13"/>
      <c r="UFC39" s="13"/>
      <c r="UFD39" s="13"/>
      <c r="UFE39" s="13"/>
      <c r="UFF39" s="13"/>
      <c r="UFG39" s="13"/>
      <c r="UFH39" s="13"/>
      <c r="UFI39" s="13"/>
      <c r="UFJ39" s="13"/>
      <c r="UFK39" s="13"/>
      <c r="UFL39" s="13"/>
      <c r="UFM39" s="13"/>
      <c r="UFN39" s="13"/>
      <c r="UFO39" s="13"/>
      <c r="UFP39" s="13"/>
      <c r="UFQ39" s="13"/>
      <c r="UFR39" s="13"/>
      <c r="UFS39" s="13"/>
      <c r="UFT39" s="13"/>
      <c r="UFU39" s="13"/>
      <c r="UFV39" s="13"/>
      <c r="UFW39" s="13"/>
      <c r="UFX39" s="13"/>
      <c r="UFY39" s="13"/>
      <c r="UFZ39" s="13"/>
      <c r="UGA39" s="13"/>
      <c r="UGB39" s="13"/>
      <c r="UGC39" s="13"/>
      <c r="UGD39" s="13"/>
      <c r="UGE39" s="13"/>
      <c r="UGF39" s="13"/>
      <c r="UGG39" s="13"/>
      <c r="UGH39" s="13"/>
      <c r="UGI39" s="13"/>
      <c r="UGJ39" s="13"/>
      <c r="UGK39" s="13"/>
      <c r="UGL39" s="13"/>
      <c r="UGM39" s="13"/>
      <c r="UGN39" s="13"/>
      <c r="UGO39" s="13"/>
      <c r="UGP39" s="13"/>
      <c r="UGQ39" s="13"/>
      <c r="UGR39" s="13"/>
      <c r="UGS39" s="13"/>
      <c r="UGT39" s="13"/>
      <c r="UGU39" s="13"/>
      <c r="UGV39" s="13"/>
      <c r="UGW39" s="13"/>
      <c r="UGX39" s="13"/>
      <c r="UGY39" s="13"/>
      <c r="UGZ39" s="13"/>
      <c r="UHA39" s="13"/>
      <c r="UHB39" s="13"/>
      <c r="UHC39" s="13"/>
      <c r="UHD39" s="13"/>
      <c r="UHE39" s="13"/>
      <c r="UHF39" s="13"/>
      <c r="UHG39" s="13"/>
      <c r="UHH39" s="13"/>
      <c r="UHI39" s="13"/>
      <c r="UHJ39" s="13"/>
      <c r="UHK39" s="13"/>
      <c r="UHL39" s="13"/>
      <c r="UHM39" s="13"/>
      <c r="UHN39" s="13"/>
      <c r="UHO39" s="13"/>
      <c r="UHP39" s="13"/>
      <c r="UHQ39" s="13"/>
      <c r="UHR39" s="13"/>
      <c r="UHS39" s="13"/>
      <c r="UHT39" s="13"/>
      <c r="UHU39" s="13"/>
      <c r="UHV39" s="13"/>
      <c r="UHW39" s="13"/>
      <c r="UHX39" s="13"/>
      <c r="UHY39" s="13"/>
      <c r="UHZ39" s="13"/>
      <c r="UIA39" s="13"/>
      <c r="UIB39" s="13"/>
      <c r="UIC39" s="13"/>
      <c r="UID39" s="13"/>
      <c r="UIE39" s="13"/>
      <c r="UIF39" s="13"/>
      <c r="UIG39" s="13"/>
      <c r="UIH39" s="13"/>
      <c r="UII39" s="13"/>
      <c r="UIJ39" s="13"/>
      <c r="UIK39" s="13"/>
      <c r="UIL39" s="13"/>
      <c r="UIM39" s="13"/>
      <c r="UIN39" s="13"/>
      <c r="UIO39" s="13"/>
      <c r="UIP39" s="13"/>
      <c r="UIQ39" s="13"/>
      <c r="UIR39" s="13"/>
      <c r="UIS39" s="13"/>
      <c r="UIT39" s="13"/>
      <c r="UIU39" s="13"/>
      <c r="UIV39" s="13"/>
      <c r="UIW39" s="13"/>
      <c r="UIX39" s="13"/>
      <c r="UIY39" s="13"/>
      <c r="UIZ39" s="13"/>
      <c r="UJA39" s="13"/>
      <c r="UJB39" s="13"/>
      <c r="UJC39" s="13"/>
      <c r="UJD39" s="13"/>
      <c r="UJE39" s="13"/>
      <c r="UJF39" s="13"/>
      <c r="UJG39" s="13"/>
      <c r="UJH39" s="13"/>
      <c r="UJI39" s="13"/>
      <c r="UJJ39" s="13"/>
      <c r="UJK39" s="13"/>
      <c r="UJL39" s="13"/>
      <c r="UJM39" s="13"/>
      <c r="UJN39" s="13"/>
      <c r="UJO39" s="13"/>
      <c r="UJP39" s="13"/>
      <c r="UJQ39" s="13"/>
      <c r="UJR39" s="13"/>
      <c r="UJS39" s="13"/>
      <c r="UJT39" s="13"/>
      <c r="UJU39" s="13"/>
      <c r="UJV39" s="13"/>
      <c r="UJW39" s="13"/>
      <c r="UJX39" s="13"/>
      <c r="UJY39" s="13"/>
      <c r="UJZ39" s="13"/>
      <c r="UKA39" s="13"/>
      <c r="UKB39" s="13"/>
      <c r="UKC39" s="13"/>
      <c r="UKD39" s="13"/>
      <c r="UKE39" s="13"/>
      <c r="UKF39" s="13"/>
      <c r="UKG39" s="13"/>
      <c r="UKH39" s="13"/>
      <c r="UKI39" s="13"/>
      <c r="UKJ39" s="13"/>
      <c r="UKK39" s="13"/>
      <c r="UKL39" s="13"/>
      <c r="UKM39" s="13"/>
      <c r="UKN39" s="13"/>
      <c r="UKO39" s="13"/>
      <c r="UKP39" s="13"/>
      <c r="UKQ39" s="13"/>
      <c r="UKR39" s="13"/>
      <c r="UKS39" s="13"/>
      <c r="UKT39" s="13"/>
      <c r="UKU39" s="13"/>
      <c r="UKV39" s="13"/>
      <c r="UKW39" s="13"/>
      <c r="UKX39" s="13"/>
      <c r="UKY39" s="13"/>
      <c r="UKZ39" s="13"/>
      <c r="ULA39" s="13"/>
      <c r="ULB39" s="13"/>
      <c r="ULC39" s="13"/>
      <c r="ULD39" s="13"/>
      <c r="ULE39" s="13"/>
      <c r="ULF39" s="13"/>
      <c r="ULG39" s="13"/>
      <c r="ULH39" s="13"/>
      <c r="ULI39" s="13"/>
      <c r="ULJ39" s="13"/>
      <c r="ULK39" s="13"/>
      <c r="ULL39" s="13"/>
      <c r="ULM39" s="13"/>
      <c r="ULN39" s="13"/>
      <c r="ULO39" s="13"/>
      <c r="ULP39" s="13"/>
      <c r="ULQ39" s="13"/>
      <c r="ULR39" s="13"/>
      <c r="ULS39" s="13"/>
      <c r="ULT39" s="13"/>
      <c r="ULU39" s="13"/>
      <c r="ULV39" s="13"/>
      <c r="ULW39" s="13"/>
      <c r="ULX39" s="13"/>
      <c r="ULY39" s="13"/>
      <c r="ULZ39" s="13"/>
      <c r="UMA39" s="13"/>
      <c r="UMB39" s="13"/>
      <c r="UMC39" s="13"/>
      <c r="UMD39" s="13"/>
      <c r="UME39" s="13"/>
      <c r="UMF39" s="13"/>
      <c r="UMG39" s="13"/>
      <c r="UMH39" s="13"/>
      <c r="UMI39" s="13"/>
      <c r="UMJ39" s="13"/>
      <c r="UMK39" s="13"/>
      <c r="UML39" s="13"/>
      <c r="UMM39" s="13"/>
      <c r="UMN39" s="13"/>
      <c r="UMO39" s="13"/>
      <c r="UMP39" s="13"/>
      <c r="UMQ39" s="13"/>
      <c r="UMR39" s="13"/>
      <c r="UMS39" s="13"/>
      <c r="UMT39" s="13"/>
      <c r="UMU39" s="13"/>
      <c r="UMV39" s="13"/>
      <c r="UMW39" s="13"/>
      <c r="UMX39" s="13"/>
      <c r="UMY39" s="13"/>
      <c r="UMZ39" s="13"/>
      <c r="UNA39" s="13"/>
      <c r="UNB39" s="13"/>
      <c r="UNC39" s="13"/>
      <c r="UND39" s="13"/>
      <c r="UNE39" s="13"/>
      <c r="UNF39" s="13"/>
      <c r="UNG39" s="13"/>
      <c r="UNH39" s="13"/>
      <c r="UNI39" s="13"/>
      <c r="UNJ39" s="13"/>
      <c r="UNK39" s="13"/>
      <c r="UNL39" s="13"/>
      <c r="UNM39" s="13"/>
      <c r="UNN39" s="13"/>
      <c r="UNO39" s="13"/>
      <c r="UNP39" s="13"/>
      <c r="UNQ39" s="13"/>
      <c r="UNR39" s="13"/>
      <c r="UNS39" s="13"/>
      <c r="UNT39" s="13"/>
      <c r="UNU39" s="13"/>
      <c r="UNV39" s="13"/>
      <c r="UNW39" s="13"/>
      <c r="UNX39" s="13"/>
      <c r="UNY39" s="13"/>
      <c r="UNZ39" s="13"/>
      <c r="UOA39" s="13"/>
      <c r="UOB39" s="13"/>
      <c r="UOC39" s="13"/>
      <c r="UOD39" s="13"/>
      <c r="UOE39" s="13"/>
      <c r="UOF39" s="13"/>
      <c r="UOG39" s="13"/>
      <c r="UOH39" s="13"/>
      <c r="UOI39" s="13"/>
      <c r="UOJ39" s="13"/>
      <c r="UOK39" s="13"/>
      <c r="UOL39" s="13"/>
      <c r="UOM39" s="13"/>
      <c r="UON39" s="13"/>
      <c r="UOO39" s="13"/>
      <c r="UOP39" s="13"/>
      <c r="UOQ39" s="13"/>
      <c r="UOR39" s="13"/>
      <c r="UOS39" s="13"/>
      <c r="UOT39" s="13"/>
      <c r="UOU39" s="13"/>
      <c r="UOV39" s="13"/>
      <c r="UOW39" s="13"/>
      <c r="UOX39" s="13"/>
      <c r="UOY39" s="13"/>
      <c r="UOZ39" s="13"/>
      <c r="UPA39" s="13"/>
      <c r="UPB39" s="13"/>
      <c r="UPC39" s="13"/>
      <c r="UPD39" s="13"/>
      <c r="UPE39" s="13"/>
      <c r="UPF39" s="13"/>
      <c r="UPG39" s="13"/>
      <c r="UPH39" s="13"/>
      <c r="UPI39" s="13"/>
      <c r="UPJ39" s="13"/>
      <c r="UPK39" s="13"/>
      <c r="UPL39" s="13"/>
      <c r="UPM39" s="13"/>
      <c r="UPN39" s="13"/>
      <c r="UPO39" s="13"/>
      <c r="UPP39" s="13"/>
      <c r="UPQ39" s="13"/>
      <c r="UPR39" s="13"/>
      <c r="UPS39" s="13"/>
      <c r="UPT39" s="13"/>
      <c r="UPU39" s="13"/>
      <c r="UPV39" s="13"/>
      <c r="UPW39" s="13"/>
      <c r="UPX39" s="13"/>
      <c r="UPY39" s="13"/>
      <c r="UPZ39" s="13"/>
      <c r="UQA39" s="13"/>
      <c r="UQB39" s="13"/>
      <c r="UQC39" s="13"/>
      <c r="UQD39" s="13"/>
      <c r="UQE39" s="13"/>
      <c r="UQF39" s="13"/>
      <c r="UQG39" s="13"/>
      <c r="UQH39" s="13"/>
      <c r="UQI39" s="13"/>
      <c r="UQJ39" s="13"/>
      <c r="UQK39" s="13"/>
      <c r="UQL39" s="13"/>
      <c r="UQM39" s="13"/>
      <c r="UQN39" s="13"/>
      <c r="UQO39" s="13"/>
      <c r="UQP39" s="13"/>
      <c r="UQQ39" s="13"/>
      <c r="UQR39" s="13"/>
      <c r="UQS39" s="13"/>
      <c r="UQT39" s="13"/>
      <c r="UQU39" s="13"/>
      <c r="UQV39" s="13"/>
      <c r="UQW39" s="13"/>
      <c r="UQX39" s="13"/>
      <c r="UQY39" s="13"/>
      <c r="UQZ39" s="13"/>
      <c r="URA39" s="13"/>
      <c r="URB39" s="13"/>
      <c r="URC39" s="13"/>
      <c r="URD39" s="13"/>
      <c r="URE39" s="13"/>
      <c r="URF39" s="13"/>
      <c r="URG39" s="13"/>
      <c r="URH39" s="13"/>
      <c r="URI39" s="13"/>
      <c r="URJ39" s="13"/>
      <c r="URK39" s="13"/>
      <c r="URL39" s="13"/>
      <c r="URM39" s="13"/>
      <c r="URN39" s="13"/>
      <c r="URO39" s="13"/>
      <c r="URP39" s="13"/>
      <c r="URQ39" s="13"/>
      <c r="URR39" s="13"/>
      <c r="URS39" s="13"/>
      <c r="URT39" s="13"/>
      <c r="URU39" s="13"/>
      <c r="URV39" s="13"/>
      <c r="URW39" s="13"/>
      <c r="URX39" s="13"/>
      <c r="URY39" s="13"/>
      <c r="URZ39" s="13"/>
      <c r="USA39" s="13"/>
      <c r="USB39" s="13"/>
      <c r="USC39" s="13"/>
      <c r="USD39" s="13"/>
      <c r="USE39" s="13"/>
      <c r="USF39" s="13"/>
      <c r="USG39" s="13"/>
      <c r="USH39" s="13"/>
      <c r="USI39" s="13"/>
      <c r="USJ39" s="13"/>
      <c r="USK39" s="13"/>
      <c r="USL39" s="13"/>
      <c r="USM39" s="13"/>
      <c r="USN39" s="13"/>
      <c r="USO39" s="13"/>
      <c r="USP39" s="13"/>
      <c r="USQ39" s="13"/>
      <c r="USR39" s="13"/>
      <c r="USS39" s="13"/>
      <c r="UST39" s="13"/>
      <c r="USU39" s="13"/>
      <c r="USV39" s="13"/>
      <c r="USW39" s="13"/>
      <c r="USX39" s="13"/>
      <c r="USY39" s="13"/>
      <c r="USZ39" s="13"/>
      <c r="UTA39" s="13"/>
      <c r="UTB39" s="13"/>
      <c r="UTC39" s="13"/>
      <c r="UTD39" s="13"/>
      <c r="UTE39" s="13"/>
      <c r="UTF39" s="13"/>
      <c r="UTG39" s="13"/>
      <c r="UTH39" s="13"/>
      <c r="UTI39" s="13"/>
      <c r="UTJ39" s="13"/>
      <c r="UTK39" s="13"/>
      <c r="UTL39" s="13"/>
      <c r="UTM39" s="13"/>
      <c r="UTN39" s="13"/>
      <c r="UTO39" s="13"/>
      <c r="UTP39" s="13"/>
      <c r="UTQ39" s="13"/>
      <c r="UTR39" s="13"/>
      <c r="UTS39" s="13"/>
      <c r="UTT39" s="13"/>
      <c r="UTU39" s="13"/>
      <c r="UTV39" s="13"/>
      <c r="UTW39" s="13"/>
      <c r="UTX39" s="13"/>
      <c r="UTY39" s="13"/>
      <c r="UTZ39" s="13"/>
      <c r="UUA39" s="13"/>
      <c r="UUB39" s="13"/>
      <c r="UUC39" s="13"/>
      <c r="UUD39" s="13"/>
      <c r="UUE39" s="13"/>
      <c r="UUF39" s="13"/>
      <c r="UUG39" s="13"/>
      <c r="UUH39" s="13"/>
      <c r="UUI39" s="13"/>
      <c r="UUJ39" s="13"/>
      <c r="UUK39" s="13"/>
      <c r="UUL39" s="13"/>
      <c r="UUM39" s="13"/>
      <c r="UUN39" s="13"/>
      <c r="UUO39" s="13"/>
      <c r="UUP39" s="13"/>
      <c r="UUQ39" s="13"/>
      <c r="UUR39" s="13"/>
      <c r="UUS39" s="13"/>
      <c r="UUT39" s="13"/>
      <c r="UUU39" s="13"/>
      <c r="UUV39" s="13"/>
      <c r="UUW39" s="13"/>
      <c r="UUX39" s="13"/>
      <c r="UUY39" s="13"/>
      <c r="UUZ39" s="13"/>
      <c r="UVA39" s="13"/>
      <c r="UVB39" s="13"/>
      <c r="UVC39" s="13"/>
      <c r="UVD39" s="13"/>
      <c r="UVE39" s="13"/>
      <c r="UVF39" s="13"/>
      <c r="UVG39" s="13"/>
      <c r="UVH39" s="13"/>
      <c r="UVI39" s="13"/>
      <c r="UVJ39" s="13"/>
      <c r="UVK39" s="13"/>
      <c r="UVL39" s="13"/>
      <c r="UVM39" s="13"/>
      <c r="UVN39" s="13"/>
      <c r="UVO39" s="13"/>
      <c r="UVP39" s="13"/>
      <c r="UVQ39" s="13"/>
      <c r="UVR39" s="13"/>
      <c r="UVS39" s="13"/>
      <c r="UVT39" s="13"/>
      <c r="UVU39" s="13"/>
      <c r="UVV39" s="13"/>
      <c r="UVW39" s="13"/>
      <c r="UVX39" s="13"/>
      <c r="UVY39" s="13"/>
      <c r="UVZ39" s="13"/>
      <c r="UWA39" s="13"/>
      <c r="UWB39" s="13"/>
      <c r="UWC39" s="13"/>
      <c r="UWD39" s="13"/>
      <c r="UWE39" s="13"/>
      <c r="UWF39" s="13"/>
      <c r="UWG39" s="13"/>
      <c r="UWH39" s="13"/>
      <c r="UWI39" s="13"/>
      <c r="UWJ39" s="13"/>
      <c r="UWK39" s="13"/>
      <c r="UWL39" s="13"/>
      <c r="UWM39" s="13"/>
      <c r="UWN39" s="13"/>
      <c r="UWO39" s="13"/>
      <c r="UWP39" s="13"/>
      <c r="UWQ39" s="13"/>
      <c r="UWR39" s="13"/>
      <c r="UWS39" s="13"/>
      <c r="UWT39" s="13"/>
      <c r="UWU39" s="13"/>
      <c r="UWV39" s="13"/>
      <c r="UWW39" s="13"/>
      <c r="UWX39" s="13"/>
      <c r="UWY39" s="13"/>
      <c r="UWZ39" s="13"/>
      <c r="UXA39" s="13"/>
      <c r="UXB39" s="13"/>
      <c r="UXC39" s="13"/>
      <c r="UXD39" s="13"/>
      <c r="UXE39" s="13"/>
      <c r="UXF39" s="13"/>
      <c r="UXG39" s="13"/>
      <c r="UXH39" s="13"/>
      <c r="UXI39" s="13"/>
      <c r="UXJ39" s="13"/>
      <c r="UXK39" s="13"/>
      <c r="UXL39" s="13"/>
      <c r="UXM39" s="13"/>
      <c r="UXN39" s="13"/>
      <c r="UXO39" s="13"/>
      <c r="UXP39" s="13"/>
      <c r="UXQ39" s="13"/>
      <c r="UXR39" s="13"/>
      <c r="UXS39" s="13"/>
      <c r="UXT39" s="13"/>
      <c r="UXU39" s="13"/>
      <c r="UXV39" s="13"/>
      <c r="UXW39" s="13"/>
      <c r="UXX39" s="13"/>
      <c r="UXY39" s="13"/>
      <c r="UXZ39" s="13"/>
      <c r="UYA39" s="13"/>
      <c r="UYB39" s="13"/>
      <c r="UYC39" s="13"/>
      <c r="UYD39" s="13"/>
      <c r="UYE39" s="13"/>
      <c r="UYF39" s="13"/>
      <c r="UYG39" s="13"/>
      <c r="UYH39" s="13"/>
      <c r="UYI39" s="13"/>
      <c r="UYJ39" s="13"/>
      <c r="UYK39" s="13"/>
      <c r="UYL39" s="13"/>
      <c r="UYM39" s="13"/>
      <c r="UYN39" s="13"/>
      <c r="UYO39" s="13"/>
      <c r="UYP39" s="13"/>
      <c r="UYQ39" s="13"/>
      <c r="UYR39" s="13"/>
      <c r="UYS39" s="13"/>
      <c r="UYT39" s="13"/>
      <c r="UYU39" s="13"/>
      <c r="UYV39" s="13"/>
      <c r="UYW39" s="13"/>
      <c r="UYX39" s="13"/>
      <c r="UYY39" s="13"/>
      <c r="UYZ39" s="13"/>
      <c r="UZA39" s="13"/>
      <c r="UZB39" s="13"/>
      <c r="UZC39" s="13"/>
      <c r="UZD39" s="13"/>
      <c r="UZE39" s="13"/>
      <c r="UZF39" s="13"/>
      <c r="UZG39" s="13"/>
      <c r="UZH39" s="13"/>
      <c r="UZI39" s="13"/>
      <c r="UZJ39" s="13"/>
      <c r="UZK39" s="13"/>
      <c r="UZL39" s="13"/>
      <c r="UZM39" s="13"/>
      <c r="UZN39" s="13"/>
      <c r="UZO39" s="13"/>
      <c r="UZP39" s="13"/>
      <c r="UZQ39" s="13"/>
      <c r="UZR39" s="13"/>
      <c r="UZS39" s="13"/>
      <c r="UZT39" s="13"/>
      <c r="UZU39" s="13"/>
      <c r="UZV39" s="13"/>
      <c r="UZW39" s="13"/>
      <c r="UZX39" s="13"/>
      <c r="UZY39" s="13"/>
      <c r="UZZ39" s="13"/>
      <c r="VAA39" s="13"/>
      <c r="VAB39" s="13"/>
      <c r="VAC39" s="13"/>
      <c r="VAD39" s="13"/>
      <c r="VAE39" s="13"/>
      <c r="VAF39" s="13"/>
      <c r="VAG39" s="13"/>
      <c r="VAH39" s="13"/>
      <c r="VAI39" s="13"/>
      <c r="VAJ39" s="13"/>
      <c r="VAK39" s="13"/>
      <c r="VAL39" s="13"/>
      <c r="VAM39" s="13"/>
      <c r="VAN39" s="13"/>
      <c r="VAO39" s="13"/>
      <c r="VAP39" s="13"/>
      <c r="VAQ39" s="13"/>
      <c r="VAR39" s="13"/>
      <c r="VAS39" s="13"/>
      <c r="VAT39" s="13"/>
      <c r="VAU39" s="13"/>
      <c r="VAV39" s="13"/>
      <c r="VAW39" s="13"/>
      <c r="VAX39" s="13"/>
      <c r="VAY39" s="13"/>
      <c r="VAZ39" s="13"/>
      <c r="VBA39" s="13"/>
      <c r="VBB39" s="13"/>
      <c r="VBC39" s="13"/>
      <c r="VBD39" s="13"/>
      <c r="VBE39" s="13"/>
      <c r="VBF39" s="13"/>
      <c r="VBG39" s="13"/>
      <c r="VBH39" s="13"/>
      <c r="VBI39" s="13"/>
      <c r="VBJ39" s="13"/>
      <c r="VBK39" s="13"/>
      <c r="VBL39" s="13"/>
      <c r="VBM39" s="13"/>
      <c r="VBN39" s="13"/>
      <c r="VBO39" s="13"/>
      <c r="VBP39" s="13"/>
      <c r="VBQ39" s="13"/>
      <c r="VBR39" s="13"/>
      <c r="VBS39" s="13"/>
      <c r="VBT39" s="13"/>
      <c r="VBU39" s="13"/>
      <c r="VBV39" s="13"/>
      <c r="VBW39" s="13"/>
      <c r="VBX39" s="13"/>
      <c r="VBY39" s="13"/>
      <c r="VBZ39" s="13"/>
      <c r="VCA39" s="13"/>
      <c r="VCB39" s="13"/>
      <c r="VCC39" s="13"/>
      <c r="VCD39" s="13"/>
      <c r="VCE39" s="13"/>
      <c r="VCF39" s="13"/>
      <c r="VCG39" s="13"/>
      <c r="VCH39" s="13"/>
      <c r="VCI39" s="13"/>
      <c r="VCJ39" s="13"/>
      <c r="VCK39" s="13"/>
      <c r="VCL39" s="13"/>
      <c r="VCM39" s="13"/>
      <c r="VCN39" s="13"/>
      <c r="VCO39" s="13"/>
      <c r="VCP39" s="13"/>
      <c r="VCQ39" s="13"/>
      <c r="VCR39" s="13"/>
      <c r="VCS39" s="13"/>
      <c r="VCT39" s="13"/>
      <c r="VCU39" s="13"/>
      <c r="VCV39" s="13"/>
      <c r="VCW39" s="13"/>
      <c r="VCX39" s="13"/>
      <c r="VCY39" s="13"/>
      <c r="VCZ39" s="13"/>
      <c r="VDA39" s="13"/>
      <c r="VDB39" s="13"/>
      <c r="VDC39" s="13"/>
      <c r="VDD39" s="13"/>
      <c r="VDE39" s="13"/>
      <c r="VDF39" s="13"/>
      <c r="VDG39" s="13"/>
      <c r="VDH39" s="13"/>
      <c r="VDI39" s="13"/>
      <c r="VDJ39" s="13"/>
      <c r="VDK39" s="13"/>
      <c r="VDL39" s="13"/>
      <c r="VDM39" s="13"/>
      <c r="VDN39" s="13"/>
      <c r="VDO39" s="13"/>
      <c r="VDP39" s="13"/>
      <c r="VDQ39" s="13"/>
      <c r="VDR39" s="13"/>
      <c r="VDS39" s="13"/>
      <c r="VDT39" s="13"/>
      <c r="VDU39" s="13"/>
      <c r="VDV39" s="13"/>
      <c r="VDW39" s="13"/>
      <c r="VDX39" s="13"/>
      <c r="VDY39" s="13"/>
      <c r="VDZ39" s="13"/>
      <c r="VEA39" s="13"/>
      <c r="VEB39" s="13"/>
      <c r="VEC39" s="13"/>
      <c r="VED39" s="13"/>
      <c r="VEE39" s="13"/>
      <c r="VEF39" s="13"/>
      <c r="VEG39" s="13"/>
      <c r="VEH39" s="13"/>
      <c r="VEI39" s="13"/>
      <c r="VEJ39" s="13"/>
      <c r="VEK39" s="13"/>
      <c r="VEL39" s="13"/>
      <c r="VEM39" s="13"/>
      <c r="VEN39" s="13"/>
      <c r="VEO39" s="13"/>
      <c r="VEP39" s="13"/>
      <c r="VEQ39" s="13"/>
      <c r="VER39" s="13"/>
      <c r="VES39" s="13"/>
      <c r="VET39" s="13"/>
      <c r="VEU39" s="13"/>
      <c r="VEV39" s="13"/>
      <c r="VEW39" s="13"/>
      <c r="VEX39" s="13"/>
      <c r="VEY39" s="13"/>
      <c r="VEZ39" s="13"/>
      <c r="VFA39" s="13"/>
      <c r="VFB39" s="13"/>
      <c r="VFC39" s="13"/>
      <c r="VFD39" s="13"/>
      <c r="VFE39" s="13"/>
      <c r="VFF39" s="13"/>
      <c r="VFG39" s="13"/>
      <c r="VFH39" s="13"/>
      <c r="VFI39" s="13"/>
      <c r="VFJ39" s="13"/>
      <c r="VFK39" s="13"/>
      <c r="VFL39" s="13"/>
      <c r="VFM39" s="13"/>
      <c r="VFN39" s="13"/>
      <c r="VFO39" s="13"/>
      <c r="VFP39" s="13"/>
      <c r="VFQ39" s="13"/>
      <c r="VFR39" s="13"/>
      <c r="VFS39" s="13"/>
      <c r="VFT39" s="13"/>
      <c r="VFU39" s="13"/>
      <c r="VFV39" s="13"/>
      <c r="VFW39" s="13"/>
      <c r="VFX39" s="13"/>
      <c r="VFY39" s="13"/>
      <c r="VFZ39" s="13"/>
      <c r="VGA39" s="13"/>
      <c r="VGB39" s="13"/>
      <c r="VGC39" s="13"/>
      <c r="VGD39" s="13"/>
      <c r="VGE39" s="13"/>
      <c r="VGF39" s="13"/>
      <c r="VGG39" s="13"/>
      <c r="VGH39" s="13"/>
      <c r="VGI39" s="13"/>
      <c r="VGJ39" s="13"/>
      <c r="VGK39" s="13"/>
      <c r="VGL39" s="13"/>
      <c r="VGM39" s="13"/>
      <c r="VGN39" s="13"/>
      <c r="VGO39" s="13"/>
      <c r="VGP39" s="13"/>
      <c r="VGQ39" s="13"/>
      <c r="VGR39" s="13"/>
      <c r="VGS39" s="13"/>
      <c r="VGT39" s="13"/>
      <c r="VGU39" s="13"/>
      <c r="VGV39" s="13"/>
      <c r="VGW39" s="13"/>
      <c r="VGX39" s="13"/>
      <c r="VGY39" s="13"/>
      <c r="VGZ39" s="13"/>
      <c r="VHA39" s="13"/>
      <c r="VHB39" s="13"/>
      <c r="VHC39" s="13"/>
      <c r="VHD39" s="13"/>
      <c r="VHE39" s="13"/>
      <c r="VHF39" s="13"/>
      <c r="VHG39" s="13"/>
      <c r="VHH39" s="13"/>
      <c r="VHI39" s="13"/>
      <c r="VHJ39" s="13"/>
      <c r="VHK39" s="13"/>
      <c r="VHL39" s="13"/>
      <c r="VHM39" s="13"/>
      <c r="VHN39" s="13"/>
      <c r="VHO39" s="13"/>
      <c r="VHP39" s="13"/>
      <c r="VHQ39" s="13"/>
      <c r="VHR39" s="13"/>
      <c r="VHS39" s="13"/>
      <c r="VHT39" s="13"/>
      <c r="VHU39" s="13"/>
      <c r="VHV39" s="13"/>
      <c r="VHW39" s="13"/>
      <c r="VHX39" s="13"/>
      <c r="VHY39" s="13"/>
      <c r="VHZ39" s="13"/>
      <c r="VIA39" s="13"/>
      <c r="VIB39" s="13"/>
      <c r="VIC39" s="13"/>
      <c r="VID39" s="13"/>
      <c r="VIE39" s="13"/>
      <c r="VIF39" s="13"/>
      <c r="VIG39" s="13"/>
      <c r="VIH39" s="13"/>
      <c r="VII39" s="13"/>
      <c r="VIJ39" s="13"/>
      <c r="VIK39" s="13"/>
      <c r="VIL39" s="13"/>
      <c r="VIM39" s="13"/>
      <c r="VIN39" s="13"/>
      <c r="VIO39" s="13"/>
      <c r="VIP39" s="13"/>
      <c r="VIQ39" s="13"/>
      <c r="VIR39" s="13"/>
      <c r="VIS39" s="13"/>
      <c r="VIT39" s="13"/>
      <c r="VIU39" s="13"/>
      <c r="VIV39" s="13"/>
      <c r="VIW39" s="13"/>
      <c r="VIX39" s="13"/>
      <c r="VIY39" s="13"/>
      <c r="VIZ39" s="13"/>
      <c r="VJA39" s="13"/>
      <c r="VJB39" s="13"/>
      <c r="VJC39" s="13"/>
      <c r="VJD39" s="13"/>
      <c r="VJE39" s="13"/>
      <c r="VJF39" s="13"/>
      <c r="VJG39" s="13"/>
      <c r="VJH39" s="13"/>
      <c r="VJI39" s="13"/>
      <c r="VJJ39" s="13"/>
      <c r="VJK39" s="13"/>
      <c r="VJL39" s="13"/>
      <c r="VJM39" s="13"/>
      <c r="VJN39" s="13"/>
      <c r="VJO39" s="13"/>
      <c r="VJP39" s="13"/>
      <c r="VJQ39" s="13"/>
      <c r="VJR39" s="13"/>
      <c r="VJS39" s="13"/>
      <c r="VJT39" s="13"/>
      <c r="VJU39" s="13"/>
      <c r="VJV39" s="13"/>
      <c r="VJW39" s="13"/>
      <c r="VJX39" s="13"/>
      <c r="VJY39" s="13"/>
      <c r="VJZ39" s="13"/>
      <c r="VKA39" s="13"/>
      <c r="VKB39" s="13"/>
      <c r="VKC39" s="13"/>
      <c r="VKD39" s="13"/>
      <c r="VKE39" s="13"/>
      <c r="VKF39" s="13"/>
      <c r="VKG39" s="13"/>
      <c r="VKH39" s="13"/>
      <c r="VKI39" s="13"/>
      <c r="VKJ39" s="13"/>
      <c r="VKK39" s="13"/>
      <c r="VKL39" s="13"/>
      <c r="VKM39" s="13"/>
      <c r="VKN39" s="13"/>
      <c r="VKO39" s="13"/>
      <c r="VKP39" s="13"/>
      <c r="VKQ39" s="13"/>
      <c r="VKR39" s="13"/>
      <c r="VKS39" s="13"/>
      <c r="VKT39" s="13"/>
      <c r="VKU39" s="13"/>
      <c r="VKV39" s="13"/>
      <c r="VKW39" s="13"/>
      <c r="VKX39" s="13"/>
      <c r="VKY39" s="13"/>
      <c r="VKZ39" s="13"/>
      <c r="VLA39" s="13"/>
      <c r="VLB39" s="13"/>
      <c r="VLC39" s="13"/>
      <c r="VLD39" s="13"/>
      <c r="VLE39" s="13"/>
      <c r="VLF39" s="13"/>
      <c r="VLG39" s="13"/>
      <c r="VLH39" s="13"/>
      <c r="VLI39" s="13"/>
      <c r="VLJ39" s="13"/>
      <c r="VLK39" s="13"/>
      <c r="VLL39" s="13"/>
      <c r="VLM39" s="13"/>
      <c r="VLN39" s="13"/>
      <c r="VLO39" s="13"/>
      <c r="VLP39" s="13"/>
      <c r="VLQ39" s="13"/>
      <c r="VLR39" s="13"/>
      <c r="VLS39" s="13"/>
      <c r="VLT39" s="13"/>
      <c r="VLU39" s="13"/>
      <c r="VLV39" s="13"/>
      <c r="VLW39" s="13"/>
      <c r="VLX39" s="13"/>
      <c r="VLY39" s="13"/>
      <c r="VLZ39" s="13"/>
      <c r="VMA39" s="13"/>
      <c r="VMB39" s="13"/>
      <c r="VMC39" s="13"/>
      <c r="VMD39" s="13"/>
      <c r="VME39" s="13"/>
      <c r="VMF39" s="13"/>
      <c r="VMG39" s="13"/>
      <c r="VMH39" s="13"/>
      <c r="VMI39" s="13"/>
      <c r="VMJ39" s="13"/>
      <c r="VMK39" s="13"/>
      <c r="VML39" s="13"/>
      <c r="VMM39" s="13"/>
      <c r="VMN39" s="13"/>
      <c r="VMO39" s="13"/>
      <c r="VMP39" s="13"/>
      <c r="VMQ39" s="13"/>
      <c r="VMR39" s="13"/>
      <c r="VMS39" s="13"/>
      <c r="VMT39" s="13"/>
      <c r="VMU39" s="13"/>
      <c r="VMV39" s="13"/>
      <c r="VMW39" s="13"/>
      <c r="VMX39" s="13"/>
      <c r="VMY39" s="13"/>
      <c r="VMZ39" s="13"/>
      <c r="VNA39" s="13"/>
      <c r="VNB39" s="13"/>
      <c r="VNC39" s="13"/>
      <c r="VND39" s="13"/>
      <c r="VNE39" s="13"/>
      <c r="VNF39" s="13"/>
      <c r="VNG39" s="13"/>
      <c r="VNH39" s="13"/>
      <c r="VNI39" s="13"/>
      <c r="VNJ39" s="13"/>
      <c r="VNK39" s="13"/>
      <c r="VNL39" s="13"/>
      <c r="VNM39" s="13"/>
      <c r="VNN39" s="13"/>
      <c r="VNO39" s="13"/>
      <c r="VNP39" s="13"/>
      <c r="VNQ39" s="13"/>
      <c r="VNR39" s="13"/>
      <c r="VNS39" s="13"/>
      <c r="VNT39" s="13"/>
      <c r="VNU39" s="13"/>
      <c r="VNV39" s="13"/>
      <c r="VNW39" s="13"/>
      <c r="VNX39" s="13"/>
      <c r="VNY39" s="13"/>
      <c r="VNZ39" s="13"/>
      <c r="VOA39" s="13"/>
      <c r="VOB39" s="13"/>
      <c r="VOC39" s="13"/>
      <c r="VOD39" s="13"/>
      <c r="VOE39" s="13"/>
      <c r="VOF39" s="13"/>
      <c r="VOG39" s="13"/>
      <c r="VOH39" s="13"/>
      <c r="VOI39" s="13"/>
      <c r="VOJ39" s="13"/>
      <c r="VOK39" s="13"/>
      <c r="VOL39" s="13"/>
      <c r="VOM39" s="13"/>
      <c r="VON39" s="13"/>
      <c r="VOO39" s="13"/>
      <c r="VOP39" s="13"/>
      <c r="VOQ39" s="13"/>
      <c r="VOR39" s="13"/>
      <c r="VOS39" s="13"/>
      <c r="VOT39" s="13"/>
      <c r="VOU39" s="13"/>
      <c r="VOV39" s="13"/>
      <c r="VOW39" s="13"/>
      <c r="VOX39" s="13"/>
      <c r="VOY39" s="13"/>
      <c r="VOZ39" s="13"/>
      <c r="VPA39" s="13"/>
      <c r="VPB39" s="13"/>
      <c r="VPC39" s="13"/>
      <c r="VPD39" s="13"/>
      <c r="VPE39" s="13"/>
      <c r="VPF39" s="13"/>
      <c r="VPG39" s="13"/>
      <c r="VPH39" s="13"/>
      <c r="VPI39" s="13"/>
      <c r="VPJ39" s="13"/>
      <c r="VPK39" s="13"/>
      <c r="VPL39" s="13"/>
      <c r="VPM39" s="13"/>
      <c r="VPN39" s="13"/>
      <c r="VPO39" s="13"/>
      <c r="VPP39" s="13"/>
      <c r="VPQ39" s="13"/>
      <c r="VPR39" s="13"/>
      <c r="VPS39" s="13"/>
      <c r="VPT39" s="13"/>
      <c r="VPU39" s="13"/>
      <c r="VPV39" s="13"/>
      <c r="VPW39" s="13"/>
      <c r="VPX39" s="13"/>
      <c r="VPY39" s="13"/>
      <c r="VPZ39" s="13"/>
      <c r="VQA39" s="13"/>
      <c r="VQB39" s="13"/>
      <c r="VQC39" s="13"/>
      <c r="VQD39" s="13"/>
      <c r="VQE39" s="13"/>
      <c r="VQF39" s="13"/>
      <c r="VQG39" s="13"/>
      <c r="VQH39" s="13"/>
      <c r="VQI39" s="13"/>
      <c r="VQJ39" s="13"/>
      <c r="VQK39" s="13"/>
      <c r="VQL39" s="13"/>
      <c r="VQM39" s="13"/>
      <c r="VQN39" s="13"/>
      <c r="VQO39" s="13"/>
      <c r="VQP39" s="13"/>
      <c r="VQQ39" s="13"/>
      <c r="VQR39" s="13"/>
      <c r="VQS39" s="13"/>
      <c r="VQT39" s="13"/>
      <c r="VQU39" s="13"/>
      <c r="VQV39" s="13"/>
      <c r="VQW39" s="13"/>
      <c r="VQX39" s="13"/>
      <c r="VQY39" s="13"/>
      <c r="VQZ39" s="13"/>
      <c r="VRA39" s="13"/>
      <c r="VRB39" s="13"/>
      <c r="VRC39" s="13"/>
      <c r="VRD39" s="13"/>
      <c r="VRE39" s="13"/>
      <c r="VRF39" s="13"/>
      <c r="VRG39" s="13"/>
      <c r="VRH39" s="13"/>
      <c r="VRI39" s="13"/>
      <c r="VRJ39" s="13"/>
      <c r="VRK39" s="13"/>
      <c r="VRL39" s="13"/>
      <c r="VRM39" s="13"/>
      <c r="VRN39" s="13"/>
      <c r="VRO39" s="13"/>
      <c r="VRP39" s="13"/>
      <c r="VRQ39" s="13"/>
      <c r="VRR39" s="13"/>
      <c r="VRS39" s="13"/>
      <c r="VRT39" s="13"/>
      <c r="VRU39" s="13"/>
      <c r="VRV39" s="13"/>
      <c r="VRW39" s="13"/>
      <c r="VRX39" s="13"/>
      <c r="VRY39" s="13"/>
      <c r="VRZ39" s="13"/>
      <c r="VSA39" s="13"/>
      <c r="VSB39" s="13"/>
      <c r="VSC39" s="13"/>
      <c r="VSD39" s="13"/>
      <c r="VSE39" s="13"/>
      <c r="VSF39" s="13"/>
      <c r="VSG39" s="13"/>
      <c r="VSH39" s="13"/>
      <c r="VSI39" s="13"/>
      <c r="VSJ39" s="13"/>
      <c r="VSK39" s="13"/>
      <c r="VSL39" s="13"/>
      <c r="VSM39" s="13"/>
      <c r="VSN39" s="13"/>
      <c r="VSO39" s="13"/>
      <c r="VSP39" s="13"/>
      <c r="VSQ39" s="13"/>
      <c r="VSR39" s="13"/>
      <c r="VSS39" s="13"/>
      <c r="VST39" s="13"/>
      <c r="VSU39" s="13"/>
      <c r="VSV39" s="13"/>
      <c r="VSW39" s="13"/>
      <c r="VSX39" s="13"/>
      <c r="VSY39" s="13"/>
      <c r="VSZ39" s="13"/>
      <c r="VTA39" s="13"/>
      <c r="VTB39" s="13"/>
      <c r="VTC39" s="13"/>
      <c r="VTD39" s="13"/>
      <c r="VTE39" s="13"/>
      <c r="VTF39" s="13"/>
      <c r="VTG39" s="13"/>
      <c r="VTH39" s="13"/>
      <c r="VTI39" s="13"/>
      <c r="VTJ39" s="13"/>
      <c r="VTK39" s="13"/>
      <c r="VTL39" s="13"/>
      <c r="VTM39" s="13"/>
      <c r="VTN39" s="13"/>
      <c r="VTO39" s="13"/>
      <c r="VTP39" s="13"/>
      <c r="VTQ39" s="13"/>
      <c r="VTR39" s="13"/>
      <c r="VTS39" s="13"/>
      <c r="VTT39" s="13"/>
      <c r="VTU39" s="13"/>
      <c r="VTV39" s="13"/>
      <c r="VTW39" s="13"/>
      <c r="VTX39" s="13"/>
      <c r="VTY39" s="13"/>
      <c r="VTZ39" s="13"/>
      <c r="VUA39" s="13"/>
      <c r="VUB39" s="13"/>
      <c r="VUC39" s="13"/>
      <c r="VUD39" s="13"/>
      <c r="VUE39" s="13"/>
      <c r="VUF39" s="13"/>
      <c r="VUG39" s="13"/>
      <c r="VUH39" s="13"/>
      <c r="VUI39" s="13"/>
      <c r="VUJ39" s="13"/>
      <c r="VUK39" s="13"/>
      <c r="VUL39" s="13"/>
      <c r="VUM39" s="13"/>
      <c r="VUN39" s="13"/>
      <c r="VUO39" s="13"/>
      <c r="VUP39" s="13"/>
      <c r="VUQ39" s="13"/>
      <c r="VUR39" s="13"/>
      <c r="VUS39" s="13"/>
      <c r="VUT39" s="13"/>
      <c r="VUU39" s="13"/>
      <c r="VUV39" s="13"/>
      <c r="VUW39" s="13"/>
      <c r="VUX39" s="13"/>
      <c r="VUY39" s="13"/>
      <c r="VUZ39" s="13"/>
      <c r="VVA39" s="13"/>
      <c r="VVB39" s="13"/>
      <c r="VVC39" s="13"/>
      <c r="VVD39" s="13"/>
      <c r="VVE39" s="13"/>
      <c r="VVF39" s="13"/>
      <c r="VVG39" s="13"/>
      <c r="VVH39" s="13"/>
      <c r="VVI39" s="13"/>
      <c r="VVJ39" s="13"/>
      <c r="VVK39" s="13"/>
      <c r="VVL39" s="13"/>
      <c r="VVM39" s="13"/>
      <c r="VVN39" s="13"/>
      <c r="VVO39" s="13"/>
      <c r="VVP39" s="13"/>
      <c r="VVQ39" s="13"/>
      <c r="VVR39" s="13"/>
      <c r="VVS39" s="13"/>
      <c r="VVT39" s="13"/>
      <c r="VVU39" s="13"/>
      <c r="VVV39" s="13"/>
      <c r="VVW39" s="13"/>
      <c r="VVX39" s="13"/>
      <c r="VVY39" s="13"/>
      <c r="VVZ39" s="13"/>
      <c r="VWA39" s="13"/>
      <c r="VWB39" s="13"/>
      <c r="VWC39" s="13"/>
      <c r="VWD39" s="13"/>
      <c r="VWE39" s="13"/>
      <c r="VWF39" s="13"/>
      <c r="VWG39" s="13"/>
      <c r="VWH39" s="13"/>
      <c r="VWI39" s="13"/>
      <c r="VWJ39" s="13"/>
      <c r="VWK39" s="13"/>
      <c r="VWL39" s="13"/>
      <c r="VWM39" s="13"/>
      <c r="VWN39" s="13"/>
      <c r="VWO39" s="13"/>
      <c r="VWP39" s="13"/>
      <c r="VWQ39" s="13"/>
      <c r="VWR39" s="13"/>
      <c r="VWS39" s="13"/>
      <c r="VWT39" s="13"/>
      <c r="VWU39" s="13"/>
      <c r="VWV39" s="13"/>
      <c r="VWW39" s="13"/>
      <c r="VWX39" s="13"/>
      <c r="VWY39" s="13"/>
      <c r="VWZ39" s="13"/>
      <c r="VXA39" s="13"/>
      <c r="VXB39" s="13"/>
      <c r="VXC39" s="13"/>
      <c r="VXD39" s="13"/>
      <c r="VXE39" s="13"/>
      <c r="VXF39" s="13"/>
      <c r="VXG39" s="13"/>
      <c r="VXH39" s="13"/>
      <c r="VXI39" s="13"/>
      <c r="VXJ39" s="13"/>
      <c r="VXK39" s="13"/>
      <c r="VXL39" s="13"/>
      <c r="VXM39" s="13"/>
      <c r="VXN39" s="13"/>
      <c r="VXO39" s="13"/>
      <c r="VXP39" s="13"/>
      <c r="VXQ39" s="13"/>
      <c r="VXR39" s="13"/>
      <c r="VXS39" s="13"/>
      <c r="VXT39" s="13"/>
      <c r="VXU39" s="13"/>
      <c r="VXV39" s="13"/>
      <c r="VXW39" s="13"/>
      <c r="VXX39" s="13"/>
      <c r="VXY39" s="13"/>
      <c r="VXZ39" s="13"/>
      <c r="VYA39" s="13"/>
      <c r="VYB39" s="13"/>
      <c r="VYC39" s="13"/>
      <c r="VYD39" s="13"/>
      <c r="VYE39" s="13"/>
      <c r="VYF39" s="13"/>
      <c r="VYG39" s="13"/>
      <c r="VYH39" s="13"/>
      <c r="VYI39" s="13"/>
      <c r="VYJ39" s="13"/>
      <c r="VYK39" s="13"/>
      <c r="VYL39" s="13"/>
      <c r="VYM39" s="13"/>
      <c r="VYN39" s="13"/>
      <c r="VYO39" s="13"/>
      <c r="VYP39" s="13"/>
      <c r="VYQ39" s="13"/>
      <c r="VYR39" s="13"/>
      <c r="VYS39" s="13"/>
      <c r="VYT39" s="13"/>
      <c r="VYU39" s="13"/>
      <c r="VYV39" s="13"/>
      <c r="VYW39" s="13"/>
      <c r="VYX39" s="13"/>
      <c r="VYY39" s="13"/>
      <c r="VYZ39" s="13"/>
      <c r="VZA39" s="13"/>
      <c r="VZB39" s="13"/>
      <c r="VZC39" s="13"/>
      <c r="VZD39" s="13"/>
      <c r="VZE39" s="13"/>
      <c r="VZF39" s="13"/>
      <c r="VZG39" s="13"/>
      <c r="VZH39" s="13"/>
      <c r="VZI39" s="13"/>
      <c r="VZJ39" s="13"/>
      <c r="VZK39" s="13"/>
      <c r="VZL39" s="13"/>
      <c r="VZM39" s="13"/>
      <c r="VZN39" s="13"/>
      <c r="VZO39" s="13"/>
      <c r="VZP39" s="13"/>
      <c r="VZQ39" s="13"/>
      <c r="VZR39" s="13"/>
      <c r="VZS39" s="13"/>
      <c r="VZT39" s="13"/>
      <c r="VZU39" s="13"/>
      <c r="VZV39" s="13"/>
      <c r="VZW39" s="13"/>
      <c r="VZX39" s="13"/>
      <c r="VZY39" s="13"/>
      <c r="VZZ39" s="13"/>
      <c r="WAA39" s="13"/>
      <c r="WAB39" s="13"/>
      <c r="WAC39" s="13"/>
      <c r="WAD39" s="13"/>
      <c r="WAE39" s="13"/>
      <c r="WAF39" s="13"/>
      <c r="WAG39" s="13"/>
      <c r="WAH39" s="13"/>
      <c r="WAI39" s="13"/>
      <c r="WAJ39" s="13"/>
      <c r="WAK39" s="13"/>
      <c r="WAL39" s="13"/>
      <c r="WAM39" s="13"/>
      <c r="WAN39" s="13"/>
      <c r="WAO39" s="13"/>
      <c r="WAP39" s="13"/>
      <c r="WAQ39" s="13"/>
      <c r="WAR39" s="13"/>
      <c r="WAS39" s="13"/>
      <c r="WAT39" s="13"/>
      <c r="WAU39" s="13"/>
      <c r="WAV39" s="13"/>
      <c r="WAW39" s="13"/>
      <c r="WAX39" s="13"/>
      <c r="WAY39" s="13"/>
      <c r="WAZ39" s="13"/>
      <c r="WBA39" s="13"/>
      <c r="WBB39" s="13"/>
      <c r="WBC39" s="13"/>
      <c r="WBD39" s="13"/>
      <c r="WBE39" s="13"/>
      <c r="WBF39" s="13"/>
      <c r="WBG39" s="13"/>
      <c r="WBH39" s="13"/>
      <c r="WBI39" s="13"/>
      <c r="WBJ39" s="13"/>
      <c r="WBK39" s="13"/>
      <c r="WBL39" s="13"/>
      <c r="WBM39" s="13"/>
      <c r="WBN39" s="13"/>
      <c r="WBO39" s="13"/>
      <c r="WBP39" s="13"/>
      <c r="WBQ39" s="13"/>
      <c r="WBR39" s="13"/>
      <c r="WBS39" s="13"/>
      <c r="WBT39" s="13"/>
      <c r="WBU39" s="13"/>
      <c r="WBV39" s="13"/>
      <c r="WBW39" s="13"/>
      <c r="WBX39" s="13"/>
      <c r="WBY39" s="13"/>
      <c r="WBZ39" s="13"/>
      <c r="WCA39" s="13"/>
      <c r="WCB39" s="13"/>
      <c r="WCC39" s="13"/>
      <c r="WCD39" s="13"/>
      <c r="WCE39" s="13"/>
      <c r="WCF39" s="13"/>
      <c r="WCG39" s="13"/>
      <c r="WCH39" s="13"/>
      <c r="WCI39" s="13"/>
      <c r="WCJ39" s="13"/>
      <c r="WCK39" s="13"/>
      <c r="WCL39" s="13"/>
      <c r="WCM39" s="13"/>
      <c r="WCN39" s="13"/>
      <c r="WCO39" s="13"/>
      <c r="WCP39" s="13"/>
      <c r="WCQ39" s="13"/>
      <c r="WCR39" s="13"/>
      <c r="WCS39" s="13"/>
      <c r="WCT39" s="13"/>
      <c r="WCU39" s="13"/>
      <c r="WCV39" s="13"/>
      <c r="WCW39" s="13"/>
      <c r="WCX39" s="13"/>
      <c r="WCY39" s="13"/>
      <c r="WCZ39" s="13"/>
      <c r="WDA39" s="13"/>
      <c r="WDB39" s="13"/>
      <c r="WDC39" s="13"/>
      <c r="WDD39" s="13"/>
      <c r="WDE39" s="13"/>
      <c r="WDF39" s="13"/>
      <c r="WDG39" s="13"/>
      <c r="WDH39" s="13"/>
      <c r="WDI39" s="13"/>
      <c r="WDJ39" s="13"/>
      <c r="WDK39" s="13"/>
      <c r="WDL39" s="13"/>
      <c r="WDM39" s="13"/>
      <c r="WDN39" s="13"/>
      <c r="WDO39" s="13"/>
      <c r="WDP39" s="13"/>
      <c r="WDQ39" s="13"/>
      <c r="WDR39" s="13"/>
      <c r="WDS39" s="13"/>
      <c r="WDT39" s="13"/>
      <c r="WDU39" s="13"/>
      <c r="WDV39" s="13"/>
      <c r="WDW39" s="13"/>
      <c r="WDX39" s="13"/>
      <c r="WDY39" s="13"/>
      <c r="WDZ39" s="13"/>
      <c r="WEA39" s="13"/>
      <c r="WEB39" s="13"/>
      <c r="WEC39" s="13"/>
      <c r="WED39" s="13"/>
      <c r="WEE39" s="13"/>
      <c r="WEF39" s="13"/>
      <c r="WEG39" s="13"/>
      <c r="WEH39" s="13"/>
      <c r="WEI39" s="13"/>
      <c r="WEJ39" s="13"/>
      <c r="WEK39" s="13"/>
      <c r="WEL39" s="13"/>
      <c r="WEM39" s="13"/>
      <c r="WEN39" s="13"/>
      <c r="WEO39" s="13"/>
      <c r="WEP39" s="13"/>
      <c r="WEQ39" s="13"/>
      <c r="WER39" s="13"/>
      <c r="WES39" s="13"/>
      <c r="WET39" s="13"/>
      <c r="WEU39" s="13"/>
      <c r="WEV39" s="13"/>
      <c r="WEW39" s="13"/>
      <c r="WEX39" s="13"/>
      <c r="WEY39" s="13"/>
      <c r="WEZ39" s="13"/>
      <c r="WFA39" s="13"/>
      <c r="WFB39" s="13"/>
      <c r="WFC39" s="13"/>
      <c r="WFD39" s="13"/>
      <c r="WFE39" s="13"/>
      <c r="WFF39" s="13"/>
      <c r="WFG39" s="13"/>
      <c r="WFH39" s="13"/>
      <c r="WFI39" s="13"/>
      <c r="WFJ39" s="13"/>
      <c r="WFK39" s="13"/>
      <c r="WFL39" s="13"/>
      <c r="WFM39" s="13"/>
      <c r="WFN39" s="13"/>
      <c r="WFO39" s="13"/>
      <c r="WFP39" s="13"/>
      <c r="WFQ39" s="13"/>
      <c r="WFR39" s="13"/>
      <c r="WFS39" s="13"/>
      <c r="WFT39" s="13"/>
      <c r="WFU39" s="13"/>
      <c r="WFV39" s="13"/>
      <c r="WFW39" s="13"/>
      <c r="WFX39" s="13"/>
      <c r="WFY39" s="13"/>
      <c r="WFZ39" s="13"/>
      <c r="WGA39" s="13"/>
      <c r="WGB39" s="13"/>
      <c r="WGC39" s="13"/>
      <c r="WGD39" s="13"/>
      <c r="WGE39" s="13"/>
      <c r="WGF39" s="13"/>
      <c r="WGG39" s="13"/>
      <c r="WGH39" s="13"/>
      <c r="WGI39" s="13"/>
      <c r="WGJ39" s="13"/>
      <c r="WGK39" s="13"/>
      <c r="WGL39" s="13"/>
      <c r="WGM39" s="13"/>
      <c r="WGN39" s="13"/>
      <c r="WGO39" s="13"/>
      <c r="WGP39" s="13"/>
      <c r="WGQ39" s="13"/>
      <c r="WGR39" s="13"/>
      <c r="WGS39" s="13"/>
      <c r="WGT39" s="13"/>
      <c r="WGU39" s="13"/>
      <c r="WGV39" s="13"/>
      <c r="WGW39" s="13"/>
      <c r="WGX39" s="13"/>
      <c r="WGY39" s="13"/>
      <c r="WGZ39" s="13"/>
      <c r="WHA39" s="13"/>
      <c r="WHB39" s="13"/>
      <c r="WHC39" s="13"/>
      <c r="WHD39" s="13"/>
      <c r="WHE39" s="13"/>
      <c r="WHF39" s="13"/>
      <c r="WHG39" s="13"/>
      <c r="WHH39" s="13"/>
      <c r="WHI39" s="13"/>
      <c r="WHJ39" s="13"/>
      <c r="WHK39" s="13"/>
      <c r="WHL39" s="13"/>
      <c r="WHM39" s="13"/>
      <c r="WHN39" s="13"/>
      <c r="WHO39" s="13"/>
      <c r="WHP39" s="13"/>
      <c r="WHQ39" s="13"/>
      <c r="WHR39" s="13"/>
      <c r="WHS39" s="13"/>
      <c r="WHT39" s="13"/>
      <c r="WHU39" s="13"/>
      <c r="WHV39" s="13"/>
      <c r="WHW39" s="13"/>
      <c r="WHX39" s="13"/>
      <c r="WHY39" s="13"/>
      <c r="WHZ39" s="13"/>
      <c r="WIA39" s="13"/>
      <c r="WIB39" s="13"/>
      <c r="WIC39" s="13"/>
      <c r="WID39" s="13"/>
      <c r="WIE39" s="13"/>
      <c r="WIF39" s="13"/>
      <c r="WIG39" s="13"/>
      <c r="WIH39" s="13"/>
      <c r="WII39" s="13"/>
      <c r="WIJ39" s="13"/>
      <c r="WIK39" s="13"/>
      <c r="WIL39" s="13"/>
      <c r="WIM39" s="13"/>
      <c r="WIN39" s="13"/>
      <c r="WIO39" s="13"/>
      <c r="WIP39" s="13"/>
      <c r="WIQ39" s="13"/>
      <c r="WIR39" s="13"/>
      <c r="WIS39" s="13"/>
      <c r="WIT39" s="13"/>
      <c r="WIU39" s="13"/>
      <c r="WIV39" s="13"/>
      <c r="WIW39" s="13"/>
      <c r="WIX39" s="13"/>
      <c r="WIY39" s="13"/>
      <c r="WIZ39" s="13"/>
      <c r="WJA39" s="13"/>
      <c r="WJB39" s="13"/>
      <c r="WJC39" s="13"/>
      <c r="WJD39" s="13"/>
      <c r="WJE39" s="13"/>
      <c r="WJF39" s="13"/>
      <c r="WJG39" s="13"/>
      <c r="WJH39" s="13"/>
      <c r="WJI39" s="13"/>
      <c r="WJJ39" s="13"/>
      <c r="WJK39" s="13"/>
      <c r="WJL39" s="13"/>
      <c r="WJM39" s="13"/>
      <c r="WJN39" s="13"/>
      <c r="WJO39" s="13"/>
      <c r="WJP39" s="13"/>
      <c r="WJQ39" s="13"/>
      <c r="WJR39" s="13"/>
      <c r="WJS39" s="13"/>
      <c r="WJT39" s="13"/>
      <c r="WJU39" s="13"/>
      <c r="WJV39" s="13"/>
      <c r="WJW39" s="13"/>
      <c r="WJX39" s="13"/>
      <c r="WJY39" s="13"/>
      <c r="WJZ39" s="13"/>
      <c r="WKA39" s="13"/>
      <c r="WKB39" s="13"/>
      <c r="WKC39" s="13"/>
      <c r="WKD39" s="13"/>
      <c r="WKE39" s="13"/>
      <c r="WKF39" s="13"/>
      <c r="WKG39" s="13"/>
      <c r="WKH39" s="13"/>
      <c r="WKI39" s="13"/>
      <c r="WKJ39" s="13"/>
      <c r="WKK39" s="13"/>
      <c r="WKL39" s="13"/>
      <c r="WKM39" s="13"/>
      <c r="WKN39" s="13"/>
      <c r="WKO39" s="13"/>
      <c r="WKP39" s="13"/>
      <c r="WKQ39" s="13"/>
      <c r="WKR39" s="13"/>
      <c r="WKS39" s="13"/>
      <c r="WKT39" s="13"/>
      <c r="WKU39" s="13"/>
      <c r="WKV39" s="13"/>
      <c r="WKW39" s="13"/>
      <c r="WKX39" s="13"/>
      <c r="WKY39" s="13"/>
      <c r="WKZ39" s="13"/>
      <c r="WLA39" s="13"/>
      <c r="WLB39" s="13"/>
      <c r="WLC39" s="13"/>
      <c r="WLD39" s="13"/>
      <c r="WLE39" s="13"/>
      <c r="WLF39" s="13"/>
      <c r="WLG39" s="13"/>
      <c r="WLH39" s="13"/>
      <c r="WLI39" s="13"/>
      <c r="WLJ39" s="13"/>
      <c r="WLK39" s="13"/>
      <c r="WLL39" s="13"/>
      <c r="WLM39" s="13"/>
      <c r="WLN39" s="13"/>
      <c r="WLO39" s="13"/>
      <c r="WLP39" s="13"/>
      <c r="WLQ39" s="13"/>
      <c r="WLR39" s="13"/>
      <c r="WLS39" s="13"/>
      <c r="WLT39" s="13"/>
      <c r="WLU39" s="13"/>
      <c r="WLV39" s="13"/>
      <c r="WLW39" s="13"/>
      <c r="WLX39" s="13"/>
      <c r="WLY39" s="13"/>
      <c r="WLZ39" s="13"/>
      <c r="WMA39" s="13"/>
      <c r="WMB39" s="13"/>
      <c r="WMC39" s="13"/>
      <c r="WMD39" s="13"/>
      <c r="WME39" s="13"/>
      <c r="WMF39" s="13"/>
      <c r="WMG39" s="13"/>
      <c r="WMH39" s="13"/>
      <c r="WMI39" s="13"/>
      <c r="WMJ39" s="13"/>
      <c r="WMK39" s="13"/>
      <c r="WML39" s="13"/>
      <c r="WMM39" s="13"/>
      <c r="WMN39" s="13"/>
      <c r="WMO39" s="13"/>
      <c r="WMP39" s="13"/>
      <c r="WMQ39" s="13"/>
      <c r="WMR39" s="13"/>
      <c r="WMS39" s="13"/>
      <c r="WMT39" s="13"/>
      <c r="WMU39" s="13"/>
      <c r="WMV39" s="13"/>
      <c r="WMW39" s="13"/>
      <c r="WMX39" s="13"/>
      <c r="WMY39" s="13"/>
      <c r="WMZ39" s="13"/>
      <c r="WNA39" s="13"/>
      <c r="WNB39" s="13"/>
      <c r="WNC39" s="13"/>
      <c r="WND39" s="13"/>
      <c r="WNE39" s="13"/>
      <c r="WNF39" s="13"/>
      <c r="WNG39" s="13"/>
      <c r="WNH39" s="13"/>
      <c r="WNI39" s="13"/>
      <c r="WNJ39" s="13"/>
      <c r="WNK39" s="13"/>
      <c r="WNL39" s="13"/>
      <c r="WNM39" s="13"/>
      <c r="WNN39" s="13"/>
      <c r="WNO39" s="13"/>
      <c r="WNP39" s="13"/>
      <c r="WNQ39" s="13"/>
      <c r="WNR39" s="13"/>
      <c r="WNS39" s="13"/>
      <c r="WNT39" s="13"/>
      <c r="WNU39" s="13"/>
      <c r="WNV39" s="13"/>
      <c r="WNW39" s="13"/>
      <c r="WNX39" s="13"/>
      <c r="WNY39" s="13"/>
      <c r="WNZ39" s="13"/>
      <c r="WOA39" s="13"/>
      <c r="WOB39" s="13"/>
      <c r="WOC39" s="13"/>
      <c r="WOD39" s="13"/>
      <c r="WOE39" s="13"/>
      <c r="WOF39" s="13"/>
      <c r="WOG39" s="13"/>
      <c r="WOH39" s="13"/>
      <c r="WOI39" s="13"/>
      <c r="WOJ39" s="13"/>
      <c r="WOK39" s="13"/>
      <c r="WOL39" s="13"/>
      <c r="WOM39" s="13"/>
      <c r="WON39" s="13"/>
      <c r="WOO39" s="13"/>
      <c r="WOP39" s="13"/>
      <c r="WOQ39" s="13"/>
      <c r="WOR39" s="13"/>
      <c r="WOS39" s="13"/>
      <c r="WOT39" s="13"/>
      <c r="WOU39" s="13"/>
      <c r="WOV39" s="13"/>
      <c r="WOW39" s="13"/>
      <c r="WOX39" s="13"/>
      <c r="WOY39" s="13"/>
      <c r="WOZ39" s="13"/>
      <c r="WPA39" s="13"/>
      <c r="WPB39" s="13"/>
      <c r="WPC39" s="13"/>
      <c r="WPD39" s="13"/>
      <c r="WPE39" s="13"/>
      <c r="WPF39" s="13"/>
      <c r="WPG39" s="13"/>
      <c r="WPH39" s="13"/>
      <c r="WPI39" s="13"/>
      <c r="WPJ39" s="13"/>
      <c r="WPK39" s="13"/>
      <c r="WPL39" s="13"/>
      <c r="WPM39" s="13"/>
      <c r="WPN39" s="13"/>
      <c r="WPO39" s="13"/>
      <c r="WPP39" s="13"/>
      <c r="WPQ39" s="13"/>
      <c r="WPR39" s="13"/>
      <c r="WPS39" s="13"/>
      <c r="WPT39" s="13"/>
      <c r="WPU39" s="13"/>
      <c r="WPV39" s="13"/>
      <c r="WPW39" s="13"/>
      <c r="WPX39" s="13"/>
      <c r="WPY39" s="13"/>
      <c r="WPZ39" s="13"/>
      <c r="WQA39" s="13"/>
      <c r="WQB39" s="13"/>
      <c r="WQC39" s="13"/>
      <c r="WQD39" s="13"/>
      <c r="WQE39" s="13"/>
      <c r="WQF39" s="13"/>
      <c r="WQG39" s="13"/>
      <c r="WQH39" s="13"/>
      <c r="WQI39" s="13"/>
      <c r="WQJ39" s="13"/>
      <c r="WQK39" s="13"/>
      <c r="WQL39" s="13"/>
      <c r="WQM39" s="13"/>
      <c r="WQN39" s="13"/>
      <c r="WQO39" s="13"/>
      <c r="WQP39" s="13"/>
      <c r="WQQ39" s="13"/>
      <c r="WQR39" s="13"/>
      <c r="WQS39" s="13"/>
      <c r="WQT39" s="13"/>
      <c r="WQU39" s="13"/>
      <c r="WQV39" s="13"/>
      <c r="WQW39" s="13"/>
      <c r="WQX39" s="13"/>
      <c r="WQY39" s="13"/>
      <c r="WQZ39" s="13"/>
      <c r="WRA39" s="13"/>
      <c r="WRB39" s="13"/>
      <c r="WRC39" s="13"/>
      <c r="WRD39" s="13"/>
      <c r="WRE39" s="13"/>
      <c r="WRF39" s="13"/>
      <c r="WRG39" s="13"/>
      <c r="WRH39" s="13"/>
      <c r="WRI39" s="13"/>
      <c r="WRJ39" s="13"/>
      <c r="WRK39" s="13"/>
      <c r="WRL39" s="13"/>
      <c r="WRM39" s="13"/>
      <c r="WRN39" s="13"/>
      <c r="WRO39" s="13"/>
      <c r="WRP39" s="13"/>
      <c r="WRQ39" s="13"/>
      <c r="WRR39" s="13"/>
      <c r="WRS39" s="13"/>
      <c r="WRT39" s="13"/>
      <c r="WRU39" s="13"/>
      <c r="WRV39" s="13"/>
      <c r="WRW39" s="13"/>
      <c r="WRX39" s="13"/>
      <c r="WRY39" s="13"/>
      <c r="WRZ39" s="13"/>
      <c r="WSA39" s="13"/>
      <c r="WSB39" s="13"/>
      <c r="WSC39" s="13"/>
      <c r="WSD39" s="13"/>
      <c r="WSE39" s="13"/>
      <c r="WSF39" s="13"/>
      <c r="WSG39" s="13"/>
      <c r="WSH39" s="13"/>
      <c r="WSI39" s="13"/>
      <c r="WSJ39" s="13"/>
      <c r="WSK39" s="13"/>
      <c r="WSL39" s="13"/>
      <c r="WSM39" s="13"/>
      <c r="WSN39" s="13"/>
      <c r="WSO39" s="13"/>
      <c r="WSP39" s="13"/>
      <c r="WSQ39" s="13"/>
      <c r="WSR39" s="13"/>
      <c r="WSS39" s="13"/>
      <c r="WST39" s="13"/>
      <c r="WSU39" s="13"/>
      <c r="WSV39" s="13"/>
      <c r="WSW39" s="13"/>
      <c r="WSX39" s="13"/>
      <c r="WSY39" s="13"/>
      <c r="WSZ39" s="13"/>
      <c r="WTA39" s="13"/>
      <c r="WTB39" s="13"/>
      <c r="WTC39" s="13"/>
      <c r="WTD39" s="13"/>
      <c r="WTE39" s="13"/>
      <c r="WTF39" s="13"/>
      <c r="WTG39" s="13"/>
      <c r="WTH39" s="13"/>
      <c r="WTI39" s="13"/>
      <c r="WTJ39" s="13"/>
      <c r="WTK39" s="13"/>
      <c r="WTL39" s="13"/>
      <c r="WTM39" s="13"/>
      <c r="WTN39" s="13"/>
      <c r="WTO39" s="13"/>
      <c r="WTP39" s="13"/>
      <c r="WTQ39" s="13"/>
      <c r="WTR39" s="13"/>
      <c r="WTS39" s="13"/>
      <c r="WTT39" s="13"/>
      <c r="WTU39" s="13"/>
      <c r="WTV39" s="13"/>
      <c r="WTW39" s="13"/>
      <c r="WTX39" s="13"/>
      <c r="WTY39" s="13"/>
      <c r="WTZ39" s="13"/>
      <c r="WUA39" s="13"/>
      <c r="WUB39" s="13"/>
      <c r="WUC39" s="13"/>
      <c r="WUD39" s="13"/>
      <c r="WUE39" s="13"/>
      <c r="WUF39" s="13"/>
      <c r="WUG39" s="13"/>
      <c r="WUH39" s="13"/>
      <c r="WUI39" s="13"/>
      <c r="WUJ39" s="13"/>
      <c r="WUK39" s="13"/>
      <c r="WUL39" s="13"/>
      <c r="WUM39" s="13"/>
      <c r="WUN39" s="13"/>
      <c r="WUO39" s="13"/>
      <c r="WUP39" s="13"/>
      <c r="WUQ39" s="13"/>
      <c r="WUR39" s="13"/>
      <c r="WUS39" s="13"/>
      <c r="WUT39" s="13"/>
      <c r="WUU39" s="13"/>
      <c r="WUV39" s="13"/>
      <c r="WUW39" s="13"/>
      <c r="WUX39" s="13"/>
      <c r="WUY39" s="13"/>
      <c r="WUZ39" s="13"/>
      <c r="WVA39" s="13"/>
      <c r="WVB39" s="13"/>
      <c r="WVC39" s="13"/>
      <c r="WVD39" s="13"/>
      <c r="WVE39" s="13"/>
      <c r="WVF39" s="13"/>
      <c r="WVG39" s="13"/>
      <c r="WVH39" s="13"/>
      <c r="WVI39" s="13"/>
      <c r="WVJ39" s="13"/>
      <c r="WVK39" s="13"/>
      <c r="WVL39" s="13"/>
      <c r="WVM39" s="13"/>
      <c r="WVN39" s="13"/>
      <c r="WVO39" s="13"/>
      <c r="WVP39" s="13"/>
      <c r="WVQ39" s="13"/>
      <c r="WVR39" s="13"/>
      <c r="WVS39" s="13"/>
      <c r="WVT39" s="13"/>
      <c r="WVU39" s="13"/>
      <c r="WVV39" s="13"/>
      <c r="WVW39" s="13"/>
      <c r="WVX39" s="13"/>
      <c r="WVY39" s="13"/>
      <c r="WVZ39" s="13"/>
      <c r="WWA39" s="13"/>
      <c r="WWB39" s="13"/>
      <c r="WWC39" s="13"/>
      <c r="WWD39" s="13"/>
      <c r="WWE39" s="13"/>
      <c r="WWF39" s="13"/>
      <c r="WWG39" s="13"/>
      <c r="WWH39" s="13"/>
      <c r="WWI39" s="13"/>
      <c r="WWJ39" s="13"/>
      <c r="WWK39" s="13"/>
      <c r="WWL39" s="13"/>
      <c r="WWM39" s="13"/>
      <c r="WWN39" s="13"/>
      <c r="WWO39" s="13"/>
      <c r="WWP39" s="13"/>
      <c r="WWQ39" s="13"/>
      <c r="WWR39" s="13"/>
      <c r="WWS39" s="13"/>
      <c r="WWT39" s="13"/>
      <c r="WWU39" s="13"/>
      <c r="WWV39" s="13"/>
      <c r="WWW39" s="13"/>
      <c r="WWX39" s="13"/>
      <c r="WWY39" s="13"/>
      <c r="WWZ39" s="13"/>
      <c r="WXA39" s="13"/>
      <c r="WXB39" s="13"/>
      <c r="WXC39" s="13"/>
      <c r="WXD39" s="13"/>
      <c r="WXE39" s="13"/>
      <c r="WXF39" s="13"/>
      <c r="WXG39" s="13"/>
      <c r="WXH39" s="13"/>
      <c r="WXI39" s="13"/>
      <c r="WXJ39" s="13"/>
      <c r="WXK39" s="13"/>
      <c r="WXL39" s="13"/>
      <c r="WXM39" s="13"/>
      <c r="WXN39" s="13"/>
      <c r="WXO39" s="13"/>
      <c r="WXP39" s="13"/>
      <c r="WXQ39" s="13"/>
      <c r="WXR39" s="13"/>
      <c r="WXS39" s="13"/>
      <c r="WXT39" s="13"/>
      <c r="WXU39" s="13"/>
      <c r="WXV39" s="13"/>
      <c r="WXW39" s="13"/>
      <c r="WXX39" s="13"/>
      <c r="WXY39" s="13"/>
      <c r="WXZ39" s="13"/>
      <c r="WYA39" s="13"/>
      <c r="WYB39" s="13"/>
      <c r="WYC39" s="13"/>
      <c r="WYD39" s="13"/>
      <c r="WYE39" s="13"/>
      <c r="WYF39" s="13"/>
      <c r="WYG39" s="13"/>
      <c r="WYH39" s="13"/>
      <c r="WYI39" s="13"/>
      <c r="WYJ39" s="13"/>
      <c r="WYK39" s="13"/>
      <c r="WYL39" s="13"/>
      <c r="WYM39" s="13"/>
      <c r="WYN39" s="13"/>
      <c r="WYO39" s="13"/>
      <c r="WYP39" s="13"/>
      <c r="WYQ39" s="13"/>
      <c r="WYR39" s="13"/>
      <c r="WYS39" s="13"/>
      <c r="WYT39" s="13"/>
      <c r="WYU39" s="13"/>
      <c r="WYV39" s="13"/>
      <c r="WYW39" s="13"/>
      <c r="WYX39" s="13"/>
      <c r="WYY39" s="13"/>
      <c r="WYZ39" s="13"/>
      <c r="WZA39" s="13"/>
      <c r="WZB39" s="13"/>
      <c r="WZC39" s="13"/>
      <c r="WZD39" s="13"/>
      <c r="WZE39" s="13"/>
      <c r="WZF39" s="13"/>
      <c r="WZG39" s="13"/>
      <c r="WZH39" s="13"/>
      <c r="WZI39" s="13"/>
      <c r="WZJ39" s="13"/>
      <c r="WZK39" s="13"/>
      <c r="WZL39" s="13"/>
      <c r="WZM39" s="13"/>
      <c r="WZN39" s="13"/>
      <c r="WZO39" s="13"/>
      <c r="WZP39" s="13"/>
      <c r="WZQ39" s="13"/>
      <c r="WZR39" s="13"/>
      <c r="WZS39" s="13"/>
      <c r="WZT39" s="13"/>
      <c r="WZU39" s="13"/>
      <c r="WZV39" s="13"/>
      <c r="WZW39" s="13"/>
      <c r="WZX39" s="13"/>
      <c r="WZY39" s="13"/>
      <c r="WZZ39" s="13"/>
      <c r="XAA39" s="13"/>
      <c r="XAB39" s="13"/>
      <c r="XAC39" s="13"/>
      <c r="XAD39" s="13"/>
      <c r="XAE39" s="13"/>
      <c r="XAF39" s="13"/>
      <c r="XAG39" s="13"/>
      <c r="XAH39" s="13"/>
      <c r="XAI39" s="13"/>
      <c r="XAJ39" s="13"/>
      <c r="XAK39" s="13"/>
      <c r="XAL39" s="13"/>
      <c r="XAM39" s="13"/>
      <c r="XAN39" s="13"/>
      <c r="XAO39" s="13"/>
      <c r="XAP39" s="13"/>
      <c r="XAQ39" s="13"/>
      <c r="XAR39" s="13"/>
      <c r="XAS39" s="13"/>
      <c r="XAT39" s="13"/>
      <c r="XAU39" s="13"/>
      <c r="XAV39" s="13"/>
      <c r="XAW39" s="13"/>
      <c r="XAX39" s="13"/>
      <c r="XAY39" s="13"/>
      <c r="XAZ39" s="13"/>
      <c r="XBA39" s="13"/>
      <c r="XBB39" s="13"/>
      <c r="XBC39" s="13"/>
      <c r="XBD39" s="13"/>
      <c r="XBE39" s="13"/>
      <c r="XBF39" s="13"/>
      <c r="XBG39" s="13"/>
      <c r="XBH39" s="13"/>
      <c r="XBI39" s="13"/>
      <c r="XBJ39" s="13"/>
      <c r="XBK39" s="13"/>
      <c r="XBL39" s="13"/>
      <c r="XBM39" s="13"/>
      <c r="XBN39" s="13"/>
      <c r="XBO39" s="13"/>
      <c r="XBP39" s="13"/>
      <c r="XBQ39" s="13"/>
      <c r="XBR39" s="13"/>
      <c r="XBS39" s="13"/>
      <c r="XBT39" s="13"/>
      <c r="XBU39" s="13"/>
      <c r="XBV39" s="13"/>
      <c r="XBW39" s="13"/>
      <c r="XBX39" s="13"/>
      <c r="XBY39" s="13"/>
      <c r="XBZ39" s="13"/>
      <c r="XCA39" s="13"/>
      <c r="XCB39" s="13"/>
      <c r="XCC39" s="13"/>
      <c r="XCD39" s="13"/>
      <c r="XCE39" s="13"/>
      <c r="XCF39" s="13"/>
      <c r="XCG39" s="13"/>
      <c r="XCH39" s="13"/>
      <c r="XCI39" s="13"/>
      <c r="XCJ39" s="13"/>
      <c r="XCK39" s="13"/>
      <c r="XCL39" s="13"/>
      <c r="XCM39" s="13"/>
      <c r="XCN39" s="13"/>
      <c r="XCO39" s="13"/>
      <c r="XCP39" s="13"/>
      <c r="XCQ39" s="13"/>
      <c r="XCR39" s="13"/>
      <c r="XCS39" s="13"/>
      <c r="XCT39" s="13"/>
      <c r="XCU39" s="13"/>
      <c r="XCV39" s="13"/>
      <c r="XCW39" s="13"/>
      <c r="XCX39" s="13"/>
      <c r="XCY39" s="13"/>
      <c r="XCZ39" s="13"/>
      <c r="XDA39" s="13"/>
      <c r="XDB39" s="13"/>
      <c r="XDC39" s="13"/>
      <c r="XDD39" s="13"/>
      <c r="XDE39" s="13"/>
      <c r="XDF39" s="13"/>
      <c r="XDG39" s="13"/>
      <c r="XDH39" s="13"/>
      <c r="XDI39" s="13"/>
      <c r="XDJ39" s="13"/>
      <c r="XDK39" s="13"/>
      <c r="XDL39" s="13"/>
      <c r="XDM39" s="13"/>
      <c r="XDN39" s="13"/>
      <c r="XDO39" s="13"/>
      <c r="XDP39" s="13"/>
      <c r="XDQ39" s="13"/>
      <c r="XDR39" s="13"/>
      <c r="XDS39" s="13"/>
      <c r="XDT39" s="13"/>
      <c r="XDU39" s="13"/>
      <c r="XDV39" s="13"/>
      <c r="XDW39" s="13"/>
      <c r="XDX39" s="13"/>
      <c r="XDY39" s="13"/>
    </row>
    <row r="40" spans="1:16353" s="13" customFormat="1">
      <c r="A40" t="s">
        <v>21</v>
      </c>
      <c r="B40" s="72">
        <f>+INDEX(Model!$A:$AQ,MATCH("EPS",Model!$A:$A,0),MATCH(DCF!B$33,Model!$3:$3,0))</f>
        <v>19.034016781795462</v>
      </c>
      <c r="C40" s="72">
        <f ca="1">+INDEX(Model!$A:$AQ,MATCH("EPS",Model!$A:$A,0),MATCH(DCF!C$33,Model!$3:$3,0))</f>
        <v>28.06020623511986</v>
      </c>
      <c r="D40" s="72">
        <f ca="1">+INDEX(Model!$A:$AQ,MATCH("EPS",Model!$A:$A,0),MATCH(DCF!D$33,Model!$3:$3,0))</f>
        <v>32.449858377614987</v>
      </c>
      <c r="E40" s="72">
        <f ca="1">+INDEX(Model!$A:$AQ,MATCH("EPS",Model!$A:$A,0),MATCH(DCF!E$33,Model!$3:$3,0))</f>
        <v>36.421077439385961</v>
      </c>
      <c r="F40" s="72">
        <f ca="1">+INDEX(Model!$A:$AQ,MATCH("EPS",Model!$A:$A,0),MATCH(DCF!F$33,Model!$3:$3,0))</f>
        <v>40.83490029203891</v>
      </c>
      <c r="G40" s="72">
        <f ca="1">+INDEX(Model!$A:$AQ,MATCH("EPS",Model!$A:$A,0),MATCH(DCF!G$33,Model!$3:$3,0))</f>
        <v>46.55147861323551</v>
      </c>
      <c r="H40" s="72">
        <f ca="1">+INDEX(Model!$A:$AQ,MATCH("EPS",Model!$A:$A,0),MATCH(DCF!H$33,Model!$3:$3,0))</f>
        <v>52.611366684695042</v>
      </c>
      <c r="I40" s="72">
        <f ca="1">+INDEX(Model!$A:$AQ,MATCH("EPS",Model!$A:$A,0),MATCH(DCF!I$33,Model!$3:$3,0))</f>
        <v>59.607641361660647</v>
      </c>
      <c r="J40" s="72">
        <f ca="1">+INDEX(Model!$A:$AQ,MATCH("EPS",Model!$A:$A,0),MATCH(DCF!J$33,Model!$3:$3,0))</f>
        <v>67.057124615446796</v>
      </c>
      <c r="K40" s="72">
        <f ca="1">+INDEX(Model!$A:$AQ,MATCH("EPS",Model!$A:$A,0),MATCH(DCF!K$33,Model!$3:$3,0))</f>
        <v>75.067795800774377</v>
      </c>
      <c r="L40" s="72">
        <f ca="1">+INDEX(Model!$A:$AQ,MATCH("EPS",Model!$A:$A,0),MATCH(DCF!L$33,Model!$3:$3,0))</f>
        <v>83.619306727694536</v>
      </c>
      <c r="M40" s="116">
        <f ca="1">+L40*(1+$I$15)</f>
        <v>86.545982463163838</v>
      </c>
      <c r="O40" s="311">
        <f ca="1">+(L40/B40)^(0.1)-1</f>
        <v>0.15951831128021987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  <c r="ARS40"/>
      <c r="ART40"/>
      <c r="ARU40"/>
      <c r="ARV40"/>
      <c r="ARW40"/>
      <c r="ARX40"/>
      <c r="ARY40"/>
      <c r="ARZ40"/>
      <c r="ASA40"/>
      <c r="ASB40"/>
      <c r="ASC40"/>
      <c r="ASD40"/>
      <c r="ASE40"/>
      <c r="ASF40"/>
      <c r="ASG40"/>
      <c r="ASH40"/>
      <c r="ASI40"/>
      <c r="ASJ40"/>
      <c r="ASK40"/>
      <c r="ASL40"/>
      <c r="ASM40"/>
      <c r="ASN40"/>
      <c r="ASO40"/>
      <c r="ASP40"/>
      <c r="ASQ40"/>
      <c r="ASR40"/>
      <c r="ASS40"/>
      <c r="AST40"/>
      <c r="ASU40"/>
      <c r="ASV40"/>
      <c r="ASW40"/>
      <c r="ASX40"/>
      <c r="ASY40"/>
      <c r="ASZ40"/>
      <c r="ATA40"/>
      <c r="ATB40"/>
      <c r="ATC40"/>
      <c r="ATD40"/>
      <c r="ATE40"/>
      <c r="ATF40"/>
      <c r="ATG40"/>
      <c r="ATH40"/>
      <c r="ATI40"/>
      <c r="ATJ40"/>
      <c r="ATK40"/>
      <c r="ATL40"/>
      <c r="ATM40"/>
      <c r="ATN40"/>
      <c r="ATO40"/>
      <c r="ATP40"/>
      <c r="ATQ40"/>
      <c r="ATR40"/>
      <c r="ATS40"/>
      <c r="ATT40"/>
      <c r="ATU40"/>
      <c r="ATV40"/>
      <c r="ATW40"/>
      <c r="ATX40"/>
      <c r="ATY40"/>
      <c r="ATZ40"/>
      <c r="AUA40"/>
      <c r="AUB40"/>
      <c r="AUC40"/>
      <c r="AUD40"/>
      <c r="AUE40"/>
      <c r="AUF40"/>
      <c r="AUG40"/>
      <c r="AUH40"/>
      <c r="AUI40"/>
      <c r="AUJ40"/>
      <c r="AUK40"/>
      <c r="AUL40"/>
      <c r="AUM40"/>
      <c r="AUN40"/>
      <c r="AUO40"/>
      <c r="AUP40"/>
      <c r="AUQ40"/>
      <c r="AUR40"/>
      <c r="AUS40"/>
      <c r="AUT40"/>
      <c r="AUU40"/>
      <c r="AUV40"/>
      <c r="AUW40"/>
      <c r="AUX40"/>
      <c r="AUY40"/>
      <c r="AUZ40"/>
      <c r="AVA40"/>
      <c r="AVB40"/>
      <c r="AVC40"/>
      <c r="AVD40"/>
      <c r="AVE40"/>
      <c r="AVF40"/>
      <c r="AVG40"/>
      <c r="AVH40"/>
      <c r="AVI40"/>
      <c r="AVJ40"/>
      <c r="AVK40"/>
      <c r="AVL40"/>
      <c r="AVM40"/>
      <c r="AVN40"/>
      <c r="AVO40"/>
      <c r="AVP40"/>
      <c r="AVQ40"/>
      <c r="AVR40"/>
      <c r="AVS40"/>
      <c r="AVT40"/>
      <c r="AVU40"/>
      <c r="AVV40"/>
      <c r="AVW40"/>
      <c r="AVX40"/>
      <c r="AVY40"/>
      <c r="AVZ40"/>
      <c r="AWA40"/>
      <c r="AWB40"/>
      <c r="AWC40"/>
      <c r="AWD40"/>
      <c r="AWE40"/>
      <c r="AWF40"/>
      <c r="AWG40"/>
      <c r="AWH40"/>
      <c r="AWI40"/>
      <c r="AWJ40"/>
      <c r="AWK40"/>
      <c r="AWL40"/>
      <c r="AWM40"/>
      <c r="AWN40"/>
      <c r="AWO40"/>
      <c r="AWP40"/>
      <c r="AWQ40"/>
      <c r="AWR40"/>
      <c r="AWS40"/>
      <c r="AWT40"/>
      <c r="AWU40"/>
      <c r="AWV40"/>
      <c r="AWW40"/>
      <c r="AWX40"/>
      <c r="AWY40"/>
      <c r="AWZ40"/>
      <c r="AXA40"/>
      <c r="AXB40"/>
      <c r="AXC40"/>
      <c r="AXD40"/>
      <c r="AXE40"/>
      <c r="AXF40"/>
      <c r="AXG40"/>
      <c r="AXH40"/>
      <c r="AXI40"/>
      <c r="AXJ40"/>
      <c r="AXK40"/>
      <c r="AXL40"/>
      <c r="AXM40"/>
      <c r="AXN40"/>
      <c r="AXO40"/>
      <c r="AXP40"/>
      <c r="AXQ40"/>
      <c r="AXR40"/>
      <c r="AXS40"/>
      <c r="AXT40"/>
      <c r="AXU40"/>
      <c r="AXV40"/>
      <c r="AXW40"/>
      <c r="AXX40"/>
      <c r="AXY40"/>
      <c r="AXZ40"/>
      <c r="AYA40"/>
      <c r="AYB40"/>
      <c r="AYC40"/>
      <c r="AYD40"/>
      <c r="AYE40"/>
      <c r="AYF40"/>
      <c r="AYG40"/>
      <c r="AYH40"/>
      <c r="AYI40"/>
      <c r="AYJ40"/>
      <c r="AYK40"/>
      <c r="AYL40"/>
      <c r="AYM40"/>
      <c r="AYN40"/>
      <c r="AYO40"/>
      <c r="AYP40"/>
      <c r="AYQ40"/>
      <c r="AYR40"/>
      <c r="AYS40"/>
      <c r="AYT40"/>
      <c r="AYU40"/>
      <c r="AYV40"/>
      <c r="AYW40"/>
      <c r="AYX40"/>
      <c r="AYY40"/>
      <c r="AYZ40"/>
      <c r="AZA40"/>
      <c r="AZB40"/>
      <c r="AZC40"/>
      <c r="AZD40"/>
      <c r="AZE40"/>
      <c r="AZF40"/>
      <c r="AZG40"/>
      <c r="AZH40"/>
      <c r="AZI40"/>
      <c r="AZJ40"/>
      <c r="AZK40"/>
      <c r="AZL40"/>
      <c r="AZM40"/>
      <c r="AZN40"/>
      <c r="AZO40"/>
      <c r="AZP40"/>
      <c r="AZQ40"/>
      <c r="AZR40"/>
      <c r="AZS40"/>
      <c r="AZT40"/>
      <c r="AZU40"/>
      <c r="AZV40"/>
      <c r="AZW40"/>
      <c r="AZX40"/>
      <c r="AZY40"/>
      <c r="AZZ40"/>
      <c r="BAA40"/>
      <c r="BAB40"/>
      <c r="BAC40"/>
      <c r="BAD40"/>
      <c r="BAE40"/>
      <c r="BAF40"/>
      <c r="BAG40"/>
      <c r="BAH40"/>
      <c r="BAI40"/>
      <c r="BAJ40"/>
      <c r="BAK40"/>
      <c r="BAL40"/>
      <c r="BAM40"/>
      <c r="BAN40"/>
      <c r="BAO40"/>
      <c r="BAP40"/>
      <c r="BAQ40"/>
      <c r="BAR40"/>
      <c r="BAS40"/>
      <c r="BAT40"/>
      <c r="BAU40"/>
      <c r="BAV40"/>
      <c r="BAW40"/>
      <c r="BAX40"/>
      <c r="BAY40"/>
      <c r="BAZ40"/>
      <c r="BBA40"/>
      <c r="BBB40"/>
      <c r="BBC40"/>
      <c r="BBD40"/>
      <c r="BBE40"/>
      <c r="BBF40"/>
      <c r="BBG40"/>
      <c r="BBH40"/>
      <c r="BBI40"/>
      <c r="BBJ40"/>
      <c r="BBK40"/>
      <c r="BBL40"/>
      <c r="BBM40"/>
      <c r="BBN40"/>
      <c r="BBO40"/>
      <c r="BBP40"/>
      <c r="BBQ40"/>
      <c r="BBR40"/>
      <c r="BBS40"/>
      <c r="BBT40"/>
      <c r="BBU40"/>
      <c r="BBV40"/>
      <c r="BBW40"/>
      <c r="BBX40"/>
      <c r="BBY40"/>
      <c r="BBZ40"/>
      <c r="BCA40"/>
      <c r="BCB40"/>
      <c r="BCC40"/>
      <c r="BCD40"/>
      <c r="BCE40"/>
      <c r="BCF40"/>
      <c r="BCG40"/>
      <c r="BCH40"/>
      <c r="BCI40"/>
      <c r="BCJ40"/>
      <c r="BCK40"/>
      <c r="BCL40"/>
      <c r="BCM40"/>
      <c r="BCN40"/>
      <c r="BCO40"/>
      <c r="BCP40"/>
      <c r="BCQ40"/>
      <c r="BCR40"/>
      <c r="BCS40"/>
      <c r="BCT40"/>
      <c r="BCU40"/>
      <c r="BCV40"/>
      <c r="BCW40"/>
      <c r="BCX40"/>
      <c r="BCY40"/>
      <c r="BCZ40"/>
      <c r="BDA40"/>
      <c r="BDB40"/>
      <c r="BDC40"/>
      <c r="BDD40"/>
      <c r="BDE40"/>
      <c r="BDF40"/>
      <c r="BDG40"/>
      <c r="BDH40"/>
      <c r="BDI40"/>
      <c r="BDJ40"/>
      <c r="BDK40"/>
      <c r="BDL40"/>
      <c r="BDM40"/>
      <c r="BDN40"/>
      <c r="BDO40"/>
      <c r="BDP40"/>
      <c r="BDQ40"/>
      <c r="BDR40"/>
      <c r="BDS40"/>
      <c r="BDT40"/>
      <c r="BDU40"/>
      <c r="BDV40"/>
      <c r="BDW40"/>
      <c r="BDX40"/>
      <c r="BDY40"/>
      <c r="BDZ40"/>
      <c r="BEA40"/>
      <c r="BEB40"/>
      <c r="BEC40"/>
      <c r="BED40"/>
      <c r="BEE40"/>
      <c r="BEF40"/>
      <c r="BEG40"/>
      <c r="BEH40"/>
      <c r="BEI40"/>
      <c r="BEJ40"/>
      <c r="BEK40"/>
      <c r="BEL40"/>
      <c r="BEM40"/>
      <c r="BEN40"/>
      <c r="BEO40"/>
      <c r="BEP40"/>
      <c r="BEQ40"/>
      <c r="BER40"/>
      <c r="BES40"/>
      <c r="BET40"/>
      <c r="BEU40"/>
      <c r="BEV40"/>
      <c r="BEW40"/>
      <c r="BEX40"/>
      <c r="BEY40"/>
      <c r="BEZ40"/>
      <c r="BFA40"/>
      <c r="BFB40"/>
      <c r="BFC40"/>
      <c r="BFD40"/>
      <c r="BFE40"/>
      <c r="BFF40"/>
      <c r="BFG40"/>
      <c r="BFH40"/>
      <c r="BFI40"/>
      <c r="BFJ40"/>
      <c r="BFK40"/>
      <c r="BFL40"/>
      <c r="BFM40"/>
      <c r="BFN40"/>
      <c r="BFO40"/>
      <c r="BFP40"/>
      <c r="BFQ40"/>
      <c r="BFR40"/>
      <c r="BFS40"/>
      <c r="BFT40"/>
      <c r="BFU40"/>
      <c r="BFV40"/>
      <c r="BFW40"/>
      <c r="BFX40"/>
      <c r="BFY40"/>
      <c r="BFZ40"/>
      <c r="BGA40"/>
      <c r="BGB40"/>
      <c r="BGC40"/>
      <c r="BGD40"/>
      <c r="BGE40"/>
      <c r="BGF40"/>
      <c r="BGG40"/>
      <c r="BGH40"/>
      <c r="BGI40"/>
      <c r="BGJ40"/>
      <c r="BGK40"/>
      <c r="BGL40"/>
      <c r="BGM40"/>
      <c r="BGN40"/>
      <c r="BGO40"/>
      <c r="BGP40"/>
      <c r="BGQ40"/>
      <c r="BGR40"/>
      <c r="BGS40"/>
      <c r="BGT40"/>
      <c r="BGU40"/>
      <c r="BGV40"/>
      <c r="BGW40"/>
      <c r="BGX40"/>
      <c r="BGY40"/>
      <c r="BGZ40"/>
      <c r="BHA40"/>
      <c r="BHB40"/>
      <c r="BHC40"/>
      <c r="BHD40"/>
      <c r="BHE40"/>
      <c r="BHF40"/>
      <c r="BHG40"/>
      <c r="BHH40"/>
      <c r="BHI40"/>
      <c r="BHJ40"/>
      <c r="BHK40"/>
      <c r="BHL40"/>
      <c r="BHM40"/>
      <c r="BHN40"/>
      <c r="BHO40"/>
      <c r="BHP40"/>
      <c r="BHQ40"/>
      <c r="BHR40"/>
      <c r="BHS40"/>
      <c r="BHT40"/>
      <c r="BHU40"/>
      <c r="BHV40"/>
      <c r="BHW40"/>
      <c r="BHX40"/>
      <c r="BHY40"/>
      <c r="BHZ40"/>
      <c r="BIA40"/>
      <c r="BIB40"/>
      <c r="BIC40"/>
      <c r="BID40"/>
      <c r="BIE40"/>
      <c r="BIF40"/>
      <c r="BIG40"/>
      <c r="BIH40"/>
      <c r="BII40"/>
      <c r="BIJ40"/>
      <c r="BIK40"/>
      <c r="BIL40"/>
      <c r="BIM40"/>
      <c r="BIN40"/>
      <c r="BIO40"/>
      <c r="BIP40"/>
      <c r="BIQ40"/>
      <c r="BIR40"/>
      <c r="BIS40"/>
      <c r="BIT40"/>
      <c r="BIU40"/>
      <c r="BIV40"/>
      <c r="BIW40"/>
      <c r="BIX40"/>
      <c r="BIY40"/>
      <c r="BIZ40"/>
      <c r="BJA40"/>
      <c r="BJB40"/>
      <c r="BJC40"/>
      <c r="BJD40"/>
      <c r="BJE40"/>
      <c r="BJF40"/>
      <c r="BJG40"/>
      <c r="BJH40"/>
      <c r="BJI40"/>
      <c r="BJJ40"/>
      <c r="BJK40"/>
      <c r="BJL40"/>
      <c r="BJM40"/>
      <c r="BJN40"/>
      <c r="BJO40"/>
      <c r="BJP40"/>
      <c r="BJQ40"/>
      <c r="BJR40"/>
      <c r="BJS40"/>
      <c r="BJT40"/>
      <c r="BJU40"/>
      <c r="BJV40"/>
      <c r="BJW40"/>
      <c r="BJX40"/>
      <c r="BJY40"/>
      <c r="BJZ40"/>
      <c r="BKA40"/>
      <c r="BKB40"/>
      <c r="BKC40"/>
      <c r="BKD40"/>
      <c r="BKE40"/>
      <c r="BKF40"/>
      <c r="BKG40"/>
      <c r="BKH40"/>
      <c r="BKI40"/>
      <c r="BKJ40"/>
      <c r="BKK40"/>
      <c r="BKL40"/>
      <c r="BKM40"/>
      <c r="BKN40"/>
      <c r="BKO40"/>
      <c r="BKP40"/>
      <c r="BKQ40"/>
      <c r="BKR40"/>
      <c r="BKS40"/>
      <c r="BKT40"/>
      <c r="BKU40"/>
      <c r="BKV40"/>
      <c r="BKW40"/>
      <c r="BKX40"/>
      <c r="BKY40"/>
      <c r="BKZ40"/>
      <c r="BLA40"/>
      <c r="BLB40"/>
      <c r="BLC40"/>
      <c r="BLD40"/>
      <c r="BLE40"/>
      <c r="BLF40"/>
      <c r="BLG40"/>
      <c r="BLH40"/>
      <c r="BLI40"/>
      <c r="BLJ40"/>
      <c r="BLK40"/>
      <c r="BLL40"/>
      <c r="BLM40"/>
      <c r="BLN40"/>
      <c r="BLO40"/>
      <c r="BLP40"/>
      <c r="BLQ40"/>
      <c r="BLR40"/>
      <c r="BLS40"/>
      <c r="BLT40"/>
      <c r="BLU40"/>
      <c r="BLV40"/>
      <c r="BLW40"/>
      <c r="BLX40"/>
      <c r="BLY40"/>
      <c r="BLZ40"/>
      <c r="BMA40"/>
      <c r="BMB40"/>
      <c r="BMC40"/>
      <c r="BMD40"/>
      <c r="BME40"/>
      <c r="BMF40"/>
      <c r="BMG40"/>
      <c r="BMH40"/>
      <c r="BMI40"/>
      <c r="BMJ40"/>
      <c r="BMK40"/>
      <c r="BML40"/>
      <c r="BMM40"/>
      <c r="BMN40"/>
      <c r="BMO40"/>
      <c r="BMP40"/>
      <c r="BMQ40"/>
      <c r="BMR40"/>
      <c r="BMS40"/>
      <c r="BMT40"/>
      <c r="BMU40"/>
      <c r="BMV40"/>
      <c r="BMW40"/>
      <c r="BMX40"/>
      <c r="BMY40"/>
      <c r="BMZ40"/>
      <c r="BNA40"/>
      <c r="BNB40"/>
      <c r="BNC40"/>
      <c r="BND40"/>
      <c r="BNE40"/>
      <c r="BNF40"/>
      <c r="BNG40"/>
      <c r="BNH40"/>
      <c r="BNI40"/>
      <c r="BNJ40"/>
      <c r="BNK40"/>
      <c r="BNL40"/>
      <c r="BNM40"/>
      <c r="BNN40"/>
      <c r="BNO40"/>
      <c r="BNP40"/>
      <c r="BNQ40"/>
      <c r="BNR40"/>
      <c r="BNS40"/>
      <c r="BNT40"/>
      <c r="BNU40"/>
      <c r="BNV40"/>
      <c r="BNW40"/>
      <c r="BNX40"/>
      <c r="BNY40"/>
      <c r="BNZ40"/>
      <c r="BOA40"/>
      <c r="BOB40"/>
      <c r="BOC40"/>
      <c r="BOD40"/>
      <c r="BOE40"/>
      <c r="BOF40"/>
      <c r="BOG40"/>
      <c r="BOH40"/>
      <c r="BOI40"/>
      <c r="BOJ40"/>
      <c r="BOK40"/>
      <c r="BOL40"/>
      <c r="BOM40"/>
      <c r="BON40"/>
      <c r="BOO40"/>
      <c r="BOP40"/>
      <c r="BOQ40"/>
      <c r="BOR40"/>
      <c r="BOS40"/>
      <c r="BOT40"/>
      <c r="BOU40"/>
      <c r="BOV40"/>
      <c r="BOW40"/>
      <c r="BOX40"/>
      <c r="BOY40"/>
      <c r="BOZ40"/>
      <c r="BPA40"/>
      <c r="BPB40"/>
      <c r="BPC40"/>
      <c r="BPD40"/>
      <c r="BPE40"/>
      <c r="BPF40"/>
      <c r="BPG40"/>
      <c r="BPH40"/>
      <c r="BPI40"/>
      <c r="BPJ40"/>
      <c r="BPK40"/>
      <c r="BPL40"/>
      <c r="BPM40"/>
      <c r="BPN40"/>
      <c r="BPO40"/>
      <c r="BPP40"/>
      <c r="BPQ40"/>
      <c r="BPR40"/>
      <c r="BPS40"/>
      <c r="BPT40"/>
      <c r="BPU40"/>
      <c r="BPV40"/>
      <c r="BPW40"/>
      <c r="BPX40"/>
      <c r="BPY40"/>
      <c r="BPZ40"/>
      <c r="BQA40"/>
      <c r="BQB40"/>
      <c r="BQC40"/>
      <c r="BQD40"/>
      <c r="BQE40"/>
      <c r="BQF40"/>
      <c r="BQG40"/>
      <c r="BQH40"/>
      <c r="BQI40"/>
      <c r="BQJ40"/>
      <c r="BQK40"/>
      <c r="BQL40"/>
      <c r="BQM40"/>
      <c r="BQN40"/>
      <c r="BQO40"/>
      <c r="BQP40"/>
      <c r="BQQ40"/>
      <c r="BQR40"/>
      <c r="BQS40"/>
      <c r="BQT40"/>
      <c r="BQU40"/>
      <c r="BQV40"/>
      <c r="BQW40"/>
      <c r="BQX40"/>
      <c r="BQY40"/>
      <c r="BQZ40"/>
      <c r="BRA40"/>
      <c r="BRB40"/>
      <c r="BRC40"/>
      <c r="BRD40"/>
      <c r="BRE40"/>
      <c r="BRF40"/>
      <c r="BRG40"/>
      <c r="BRH40"/>
      <c r="BRI40"/>
      <c r="BRJ40"/>
      <c r="BRK40"/>
      <c r="BRL40"/>
      <c r="BRM40"/>
      <c r="BRN40"/>
      <c r="BRO40"/>
      <c r="BRP40"/>
      <c r="BRQ40"/>
      <c r="BRR40"/>
      <c r="BRS40"/>
      <c r="BRT40"/>
      <c r="BRU40"/>
      <c r="BRV40"/>
      <c r="BRW40"/>
      <c r="BRX40"/>
      <c r="BRY40"/>
      <c r="BRZ40"/>
      <c r="BSA40"/>
      <c r="BSB40"/>
      <c r="BSC40"/>
      <c r="BSD40"/>
      <c r="BSE40"/>
      <c r="BSF40"/>
      <c r="BSG40"/>
      <c r="BSH40"/>
      <c r="BSI40"/>
      <c r="BSJ40"/>
      <c r="BSK40"/>
      <c r="BSL40"/>
      <c r="BSM40"/>
      <c r="BSN40"/>
      <c r="BSO40"/>
      <c r="BSP40"/>
      <c r="BSQ40"/>
      <c r="BSR40"/>
      <c r="BSS40"/>
      <c r="BST40"/>
      <c r="BSU40"/>
      <c r="BSV40"/>
      <c r="BSW40"/>
      <c r="BSX40"/>
      <c r="BSY40"/>
      <c r="BSZ40"/>
      <c r="BTA40"/>
      <c r="BTB40"/>
      <c r="BTC40"/>
      <c r="BTD40"/>
      <c r="BTE40"/>
      <c r="BTF40"/>
      <c r="BTG40"/>
      <c r="BTH40"/>
      <c r="BTI40"/>
      <c r="BTJ40"/>
      <c r="BTK40"/>
      <c r="BTL40"/>
      <c r="BTM40"/>
      <c r="BTN40"/>
      <c r="BTO40"/>
      <c r="BTP40"/>
      <c r="BTQ40"/>
      <c r="BTR40"/>
      <c r="BTS40"/>
      <c r="BTT40"/>
      <c r="BTU40"/>
      <c r="BTV40"/>
      <c r="BTW40"/>
      <c r="BTX40"/>
      <c r="BTY40"/>
      <c r="BTZ40"/>
      <c r="BUA40"/>
      <c r="BUB40"/>
      <c r="BUC40"/>
      <c r="BUD40"/>
      <c r="BUE40"/>
      <c r="BUF40"/>
      <c r="BUG40"/>
      <c r="BUH40"/>
      <c r="BUI40"/>
      <c r="BUJ40"/>
      <c r="BUK40"/>
      <c r="BUL40"/>
      <c r="BUM40"/>
      <c r="BUN40"/>
      <c r="BUO40"/>
      <c r="BUP40"/>
      <c r="BUQ40"/>
      <c r="BUR40"/>
      <c r="BUS40"/>
      <c r="BUT40"/>
      <c r="BUU40"/>
      <c r="BUV40"/>
      <c r="BUW40"/>
      <c r="BUX40"/>
      <c r="BUY40"/>
      <c r="BUZ40"/>
      <c r="BVA40"/>
      <c r="BVB40"/>
      <c r="BVC40"/>
      <c r="BVD40"/>
      <c r="BVE40"/>
      <c r="BVF40"/>
      <c r="BVG40"/>
      <c r="BVH40"/>
      <c r="BVI40"/>
      <c r="BVJ40"/>
      <c r="BVK40"/>
      <c r="BVL40"/>
      <c r="BVM40"/>
      <c r="BVN40"/>
      <c r="BVO40"/>
      <c r="BVP40"/>
      <c r="BVQ40"/>
      <c r="BVR40"/>
      <c r="BVS40"/>
      <c r="BVT40"/>
      <c r="BVU40"/>
      <c r="BVV40"/>
      <c r="BVW40"/>
      <c r="BVX40"/>
      <c r="BVY40"/>
      <c r="BVZ40"/>
      <c r="BWA40"/>
      <c r="BWB40"/>
      <c r="BWC40"/>
      <c r="BWD40"/>
      <c r="BWE40"/>
      <c r="BWF40"/>
      <c r="BWG40"/>
      <c r="BWH40"/>
      <c r="BWI40"/>
      <c r="BWJ40"/>
      <c r="BWK40"/>
      <c r="BWL40"/>
      <c r="BWM40"/>
      <c r="BWN40"/>
      <c r="BWO40"/>
      <c r="BWP40"/>
      <c r="BWQ40"/>
      <c r="BWR40"/>
      <c r="BWS40"/>
      <c r="BWT40"/>
      <c r="BWU40"/>
      <c r="BWV40"/>
      <c r="BWW40"/>
      <c r="BWX40"/>
      <c r="BWY40"/>
      <c r="BWZ40"/>
      <c r="BXA40"/>
      <c r="BXB40"/>
      <c r="BXC40"/>
      <c r="BXD40"/>
      <c r="BXE40"/>
      <c r="BXF40"/>
      <c r="BXG40"/>
      <c r="BXH40"/>
      <c r="BXI40"/>
      <c r="BXJ40"/>
      <c r="BXK40"/>
      <c r="BXL40"/>
      <c r="BXM40"/>
      <c r="BXN40"/>
      <c r="BXO40"/>
      <c r="BXP40"/>
      <c r="BXQ40"/>
      <c r="BXR40"/>
      <c r="BXS40"/>
      <c r="BXT40"/>
      <c r="BXU40"/>
      <c r="BXV40"/>
      <c r="BXW40"/>
      <c r="BXX40"/>
      <c r="BXY40"/>
      <c r="BXZ40"/>
      <c r="BYA40"/>
      <c r="BYB40"/>
      <c r="BYC40"/>
      <c r="BYD40"/>
      <c r="BYE40"/>
      <c r="BYF40"/>
      <c r="BYG40"/>
      <c r="BYH40"/>
      <c r="BYI40"/>
      <c r="BYJ40"/>
      <c r="BYK40"/>
      <c r="BYL40"/>
      <c r="BYM40"/>
      <c r="BYN40"/>
      <c r="BYO40"/>
      <c r="BYP40"/>
      <c r="BYQ40"/>
      <c r="BYR40"/>
      <c r="BYS40"/>
      <c r="BYT40"/>
      <c r="BYU40"/>
      <c r="BYV40"/>
      <c r="BYW40"/>
      <c r="BYX40"/>
      <c r="BYY40"/>
      <c r="BYZ40"/>
      <c r="BZA40"/>
      <c r="BZB40"/>
      <c r="BZC40"/>
      <c r="BZD40"/>
      <c r="BZE40"/>
      <c r="BZF40"/>
      <c r="BZG40"/>
      <c r="BZH40"/>
      <c r="BZI40"/>
      <c r="BZJ40"/>
      <c r="BZK40"/>
      <c r="BZL40"/>
      <c r="BZM40"/>
      <c r="BZN40"/>
      <c r="BZO40"/>
      <c r="BZP40"/>
      <c r="BZQ40"/>
      <c r="BZR40"/>
      <c r="BZS40"/>
      <c r="BZT40"/>
      <c r="BZU40"/>
      <c r="BZV40"/>
      <c r="BZW40"/>
      <c r="BZX40"/>
      <c r="BZY40"/>
      <c r="BZZ40"/>
      <c r="CAA40"/>
      <c r="CAB40"/>
      <c r="CAC40"/>
      <c r="CAD40"/>
      <c r="CAE40"/>
      <c r="CAF40"/>
      <c r="CAG40"/>
      <c r="CAH40"/>
      <c r="CAI40"/>
      <c r="CAJ40"/>
      <c r="CAK40"/>
      <c r="CAL40"/>
      <c r="CAM40"/>
      <c r="CAN40"/>
      <c r="CAO40"/>
      <c r="CAP40"/>
      <c r="CAQ40"/>
      <c r="CAR40"/>
      <c r="CAS40"/>
      <c r="CAT40"/>
      <c r="CAU40"/>
      <c r="CAV40"/>
      <c r="CAW40"/>
      <c r="CAX40"/>
      <c r="CAY40"/>
      <c r="CAZ40"/>
      <c r="CBA40"/>
      <c r="CBB40"/>
      <c r="CBC40"/>
      <c r="CBD40"/>
      <c r="CBE40"/>
      <c r="CBF40"/>
      <c r="CBG40"/>
      <c r="CBH40"/>
      <c r="CBI40"/>
      <c r="CBJ40"/>
      <c r="CBK40"/>
      <c r="CBL40"/>
      <c r="CBM40"/>
      <c r="CBN40"/>
      <c r="CBO40"/>
      <c r="CBP40"/>
      <c r="CBQ40"/>
      <c r="CBR40"/>
      <c r="CBS40"/>
      <c r="CBT40"/>
      <c r="CBU40"/>
      <c r="CBV40"/>
      <c r="CBW40"/>
      <c r="CBX40"/>
      <c r="CBY40"/>
      <c r="CBZ40"/>
      <c r="CCA40"/>
      <c r="CCB40"/>
      <c r="CCC40"/>
      <c r="CCD40"/>
      <c r="CCE40"/>
      <c r="CCF40"/>
      <c r="CCG40"/>
      <c r="CCH40"/>
      <c r="CCI40"/>
      <c r="CCJ40"/>
      <c r="CCK40"/>
      <c r="CCL40"/>
      <c r="CCM40"/>
      <c r="CCN40"/>
      <c r="CCO40"/>
      <c r="CCP40"/>
      <c r="CCQ40"/>
      <c r="CCR40"/>
      <c r="CCS40"/>
      <c r="CCT40"/>
      <c r="CCU40"/>
      <c r="CCV40"/>
      <c r="CCW40"/>
      <c r="CCX40"/>
      <c r="CCY40"/>
      <c r="CCZ40"/>
      <c r="CDA40"/>
      <c r="CDB40"/>
      <c r="CDC40"/>
      <c r="CDD40"/>
      <c r="CDE40"/>
      <c r="CDF40"/>
      <c r="CDG40"/>
      <c r="CDH40"/>
      <c r="CDI40"/>
      <c r="CDJ40"/>
      <c r="CDK40"/>
      <c r="CDL40"/>
      <c r="CDM40"/>
      <c r="CDN40"/>
      <c r="CDO40"/>
      <c r="CDP40"/>
      <c r="CDQ40"/>
      <c r="CDR40"/>
      <c r="CDS40"/>
      <c r="CDT40"/>
      <c r="CDU40"/>
      <c r="CDV40"/>
      <c r="CDW40"/>
      <c r="CDX40"/>
      <c r="CDY40"/>
      <c r="CDZ40"/>
      <c r="CEA40"/>
      <c r="CEB40"/>
      <c r="CEC40"/>
      <c r="CED40"/>
      <c r="CEE40"/>
      <c r="CEF40"/>
      <c r="CEG40"/>
      <c r="CEH40"/>
      <c r="CEI40"/>
      <c r="CEJ40"/>
      <c r="CEK40"/>
      <c r="CEL40"/>
      <c r="CEM40"/>
      <c r="CEN40"/>
      <c r="CEO40"/>
      <c r="CEP40"/>
      <c r="CEQ40"/>
      <c r="CER40"/>
      <c r="CES40"/>
      <c r="CET40"/>
      <c r="CEU40"/>
      <c r="CEV40"/>
      <c r="CEW40"/>
      <c r="CEX40"/>
      <c r="CEY40"/>
      <c r="CEZ40"/>
      <c r="CFA40"/>
      <c r="CFB40"/>
      <c r="CFC40"/>
      <c r="CFD40"/>
      <c r="CFE40"/>
      <c r="CFF40"/>
      <c r="CFG40"/>
      <c r="CFH40"/>
      <c r="CFI40"/>
      <c r="CFJ40"/>
      <c r="CFK40"/>
      <c r="CFL40"/>
      <c r="CFM40"/>
      <c r="CFN40"/>
      <c r="CFO40"/>
      <c r="CFP40"/>
      <c r="CFQ40"/>
      <c r="CFR40"/>
      <c r="CFS40"/>
      <c r="CFT40"/>
      <c r="CFU40"/>
      <c r="CFV40"/>
      <c r="CFW40"/>
      <c r="CFX40"/>
      <c r="CFY40"/>
      <c r="CFZ40"/>
      <c r="CGA40"/>
      <c r="CGB40"/>
      <c r="CGC40"/>
      <c r="CGD40"/>
      <c r="CGE40"/>
      <c r="CGF40"/>
      <c r="CGG40"/>
      <c r="CGH40"/>
      <c r="CGI40"/>
      <c r="CGJ40"/>
      <c r="CGK40"/>
      <c r="CGL40"/>
      <c r="CGM40"/>
      <c r="CGN40"/>
      <c r="CGO40"/>
      <c r="CGP40"/>
      <c r="CGQ40"/>
      <c r="CGR40"/>
      <c r="CGS40"/>
      <c r="CGT40"/>
      <c r="CGU40"/>
      <c r="CGV40"/>
      <c r="CGW40"/>
      <c r="CGX40"/>
      <c r="CGY40"/>
      <c r="CGZ40"/>
      <c r="CHA40"/>
      <c r="CHB40"/>
      <c r="CHC40"/>
      <c r="CHD40"/>
      <c r="CHE40"/>
      <c r="CHF40"/>
      <c r="CHG40"/>
      <c r="CHH40"/>
      <c r="CHI40"/>
      <c r="CHJ40"/>
      <c r="CHK40"/>
      <c r="CHL40"/>
      <c r="CHM40"/>
      <c r="CHN40"/>
      <c r="CHO40"/>
      <c r="CHP40"/>
      <c r="CHQ40"/>
      <c r="CHR40"/>
      <c r="CHS40"/>
      <c r="CHT40"/>
      <c r="CHU40"/>
      <c r="CHV40"/>
      <c r="CHW40"/>
      <c r="CHX40"/>
      <c r="CHY40"/>
      <c r="CHZ40"/>
      <c r="CIA40"/>
      <c r="CIB40"/>
      <c r="CIC40"/>
      <c r="CID40"/>
      <c r="CIE40"/>
      <c r="CIF40"/>
      <c r="CIG40"/>
      <c r="CIH40"/>
      <c r="CII40"/>
      <c r="CIJ40"/>
      <c r="CIK40"/>
      <c r="CIL40"/>
      <c r="CIM40"/>
      <c r="CIN40"/>
      <c r="CIO40"/>
      <c r="CIP40"/>
      <c r="CIQ40"/>
      <c r="CIR40"/>
      <c r="CIS40"/>
      <c r="CIT40"/>
      <c r="CIU40"/>
      <c r="CIV40"/>
      <c r="CIW40"/>
      <c r="CIX40"/>
      <c r="CIY40"/>
      <c r="CIZ40"/>
      <c r="CJA40"/>
      <c r="CJB40"/>
      <c r="CJC40"/>
      <c r="CJD40"/>
      <c r="CJE40"/>
      <c r="CJF40"/>
      <c r="CJG40"/>
      <c r="CJH40"/>
      <c r="CJI40"/>
      <c r="CJJ40"/>
      <c r="CJK40"/>
      <c r="CJL40"/>
      <c r="CJM40"/>
      <c r="CJN40"/>
      <c r="CJO40"/>
      <c r="CJP40"/>
      <c r="CJQ40"/>
      <c r="CJR40"/>
      <c r="CJS40"/>
      <c r="CJT40"/>
      <c r="CJU40"/>
      <c r="CJV40"/>
      <c r="CJW40"/>
      <c r="CJX40"/>
      <c r="CJY40"/>
      <c r="CJZ40"/>
      <c r="CKA40"/>
      <c r="CKB40"/>
      <c r="CKC40"/>
      <c r="CKD40"/>
      <c r="CKE40"/>
      <c r="CKF40"/>
      <c r="CKG40"/>
      <c r="CKH40"/>
      <c r="CKI40"/>
      <c r="CKJ40"/>
      <c r="CKK40"/>
      <c r="CKL40"/>
      <c r="CKM40"/>
      <c r="CKN40"/>
      <c r="CKO40"/>
      <c r="CKP40"/>
      <c r="CKQ40"/>
      <c r="CKR40"/>
      <c r="CKS40"/>
      <c r="CKT40"/>
      <c r="CKU40"/>
      <c r="CKV40"/>
      <c r="CKW40"/>
      <c r="CKX40"/>
      <c r="CKY40"/>
      <c r="CKZ40"/>
      <c r="CLA40"/>
      <c r="CLB40"/>
      <c r="CLC40"/>
      <c r="CLD40"/>
      <c r="CLE40"/>
      <c r="CLF40"/>
      <c r="CLG40"/>
      <c r="CLH40"/>
      <c r="CLI40"/>
      <c r="CLJ40"/>
      <c r="CLK40"/>
      <c r="CLL40"/>
      <c r="CLM40"/>
      <c r="CLN40"/>
      <c r="CLO40"/>
      <c r="CLP40"/>
      <c r="CLQ40"/>
      <c r="CLR40"/>
      <c r="CLS40"/>
      <c r="CLT40"/>
      <c r="CLU40"/>
      <c r="CLV40"/>
      <c r="CLW40"/>
      <c r="CLX40"/>
      <c r="CLY40"/>
      <c r="CLZ40"/>
      <c r="CMA40"/>
      <c r="CMB40"/>
      <c r="CMC40"/>
      <c r="CMD40"/>
      <c r="CME40"/>
      <c r="CMF40"/>
      <c r="CMG40"/>
      <c r="CMH40"/>
      <c r="CMI40"/>
      <c r="CMJ40"/>
      <c r="CMK40"/>
      <c r="CML40"/>
      <c r="CMM40"/>
      <c r="CMN40"/>
      <c r="CMO40"/>
      <c r="CMP40"/>
      <c r="CMQ40"/>
      <c r="CMR40"/>
      <c r="CMS40"/>
      <c r="CMT40"/>
      <c r="CMU40"/>
      <c r="CMV40"/>
      <c r="CMW40"/>
      <c r="CMX40"/>
      <c r="CMY40"/>
      <c r="CMZ40"/>
      <c r="CNA40"/>
      <c r="CNB40"/>
      <c r="CNC40"/>
      <c r="CND40"/>
      <c r="CNE40"/>
      <c r="CNF40"/>
      <c r="CNG40"/>
      <c r="CNH40"/>
      <c r="CNI40"/>
      <c r="CNJ40"/>
      <c r="CNK40"/>
      <c r="CNL40"/>
      <c r="CNM40"/>
      <c r="CNN40"/>
      <c r="CNO40"/>
      <c r="CNP40"/>
      <c r="CNQ40"/>
      <c r="CNR40"/>
      <c r="CNS40"/>
      <c r="CNT40"/>
      <c r="CNU40"/>
      <c r="CNV40"/>
      <c r="CNW40"/>
      <c r="CNX40"/>
      <c r="CNY40"/>
      <c r="CNZ40"/>
      <c r="COA40"/>
      <c r="COB40"/>
      <c r="COC40"/>
      <c r="COD40"/>
      <c r="COE40"/>
      <c r="COF40"/>
      <c r="COG40"/>
      <c r="COH40"/>
      <c r="COI40"/>
      <c r="COJ40"/>
      <c r="COK40"/>
      <c r="COL40"/>
      <c r="COM40"/>
      <c r="CON40"/>
      <c r="COO40"/>
      <c r="COP40"/>
      <c r="COQ40"/>
      <c r="COR40"/>
      <c r="COS40"/>
      <c r="COT40"/>
      <c r="COU40"/>
      <c r="COV40"/>
      <c r="COW40"/>
      <c r="COX40"/>
      <c r="COY40"/>
      <c r="COZ40"/>
      <c r="CPA40"/>
      <c r="CPB40"/>
      <c r="CPC40"/>
      <c r="CPD40"/>
      <c r="CPE40"/>
      <c r="CPF40"/>
      <c r="CPG40"/>
      <c r="CPH40"/>
      <c r="CPI40"/>
      <c r="CPJ40"/>
      <c r="CPK40"/>
      <c r="CPL40"/>
      <c r="CPM40"/>
      <c r="CPN40"/>
      <c r="CPO40"/>
      <c r="CPP40"/>
      <c r="CPQ40"/>
      <c r="CPR40"/>
      <c r="CPS40"/>
      <c r="CPT40"/>
      <c r="CPU40"/>
      <c r="CPV40"/>
      <c r="CPW40"/>
      <c r="CPX40"/>
      <c r="CPY40"/>
      <c r="CPZ40"/>
      <c r="CQA40"/>
      <c r="CQB40"/>
      <c r="CQC40"/>
      <c r="CQD40"/>
      <c r="CQE40"/>
      <c r="CQF40"/>
      <c r="CQG40"/>
      <c r="CQH40"/>
      <c r="CQI40"/>
      <c r="CQJ40"/>
      <c r="CQK40"/>
      <c r="CQL40"/>
      <c r="CQM40"/>
      <c r="CQN40"/>
      <c r="CQO40"/>
      <c r="CQP40"/>
      <c r="CQQ40"/>
      <c r="CQR40"/>
      <c r="CQS40"/>
      <c r="CQT40"/>
      <c r="CQU40"/>
      <c r="CQV40"/>
      <c r="CQW40"/>
      <c r="CQX40"/>
      <c r="CQY40"/>
      <c r="CQZ40"/>
      <c r="CRA40"/>
      <c r="CRB40"/>
      <c r="CRC40"/>
      <c r="CRD40"/>
      <c r="CRE40"/>
      <c r="CRF40"/>
      <c r="CRG40"/>
      <c r="CRH40"/>
      <c r="CRI40"/>
      <c r="CRJ40"/>
      <c r="CRK40"/>
      <c r="CRL40"/>
      <c r="CRM40"/>
      <c r="CRN40"/>
      <c r="CRO40"/>
      <c r="CRP40"/>
      <c r="CRQ40"/>
      <c r="CRR40"/>
      <c r="CRS40"/>
      <c r="CRT40"/>
      <c r="CRU40"/>
      <c r="CRV40"/>
      <c r="CRW40"/>
      <c r="CRX40"/>
      <c r="CRY40"/>
      <c r="CRZ40"/>
      <c r="CSA40"/>
      <c r="CSB40"/>
      <c r="CSC40"/>
      <c r="CSD40"/>
      <c r="CSE40"/>
      <c r="CSF40"/>
      <c r="CSG40"/>
      <c r="CSH40"/>
      <c r="CSI40"/>
      <c r="CSJ40"/>
      <c r="CSK40"/>
      <c r="CSL40"/>
      <c r="CSM40"/>
      <c r="CSN40"/>
      <c r="CSO40"/>
      <c r="CSP40"/>
      <c r="CSQ40"/>
      <c r="CSR40"/>
      <c r="CSS40"/>
      <c r="CST40"/>
      <c r="CSU40"/>
      <c r="CSV40"/>
      <c r="CSW40"/>
      <c r="CSX40"/>
      <c r="CSY40"/>
      <c r="CSZ40"/>
      <c r="CTA40"/>
      <c r="CTB40"/>
      <c r="CTC40"/>
      <c r="CTD40"/>
      <c r="CTE40"/>
      <c r="CTF40"/>
      <c r="CTG40"/>
      <c r="CTH40"/>
      <c r="CTI40"/>
      <c r="CTJ40"/>
      <c r="CTK40"/>
      <c r="CTL40"/>
      <c r="CTM40"/>
      <c r="CTN40"/>
      <c r="CTO40"/>
      <c r="CTP40"/>
      <c r="CTQ40"/>
      <c r="CTR40"/>
      <c r="CTS40"/>
      <c r="CTT40"/>
      <c r="CTU40"/>
      <c r="CTV40"/>
      <c r="CTW40"/>
      <c r="CTX40"/>
      <c r="CTY40"/>
      <c r="CTZ40"/>
      <c r="CUA40"/>
      <c r="CUB40"/>
      <c r="CUC40"/>
      <c r="CUD40"/>
      <c r="CUE40"/>
      <c r="CUF40"/>
      <c r="CUG40"/>
      <c r="CUH40"/>
      <c r="CUI40"/>
      <c r="CUJ40"/>
      <c r="CUK40"/>
      <c r="CUL40"/>
      <c r="CUM40"/>
      <c r="CUN40"/>
      <c r="CUO40"/>
      <c r="CUP40"/>
      <c r="CUQ40"/>
      <c r="CUR40"/>
      <c r="CUS40"/>
      <c r="CUT40"/>
      <c r="CUU40"/>
      <c r="CUV40"/>
      <c r="CUW40"/>
      <c r="CUX40"/>
      <c r="CUY40"/>
      <c r="CUZ40"/>
      <c r="CVA40"/>
      <c r="CVB40"/>
      <c r="CVC40"/>
      <c r="CVD40"/>
      <c r="CVE40"/>
      <c r="CVF40"/>
      <c r="CVG40"/>
      <c r="CVH40"/>
      <c r="CVI40"/>
      <c r="CVJ40"/>
      <c r="CVK40"/>
      <c r="CVL40"/>
      <c r="CVM40"/>
      <c r="CVN40"/>
      <c r="CVO40"/>
      <c r="CVP40"/>
      <c r="CVQ40"/>
      <c r="CVR40"/>
      <c r="CVS40"/>
      <c r="CVT40"/>
      <c r="CVU40"/>
      <c r="CVV40"/>
      <c r="CVW40"/>
      <c r="CVX40"/>
      <c r="CVY40"/>
      <c r="CVZ40"/>
      <c r="CWA40"/>
      <c r="CWB40"/>
      <c r="CWC40"/>
      <c r="CWD40"/>
      <c r="CWE40"/>
      <c r="CWF40"/>
      <c r="CWG40"/>
      <c r="CWH40"/>
      <c r="CWI40"/>
      <c r="CWJ40"/>
      <c r="CWK40"/>
      <c r="CWL40"/>
      <c r="CWM40"/>
      <c r="CWN40"/>
      <c r="CWO40"/>
      <c r="CWP40"/>
      <c r="CWQ40"/>
      <c r="CWR40"/>
      <c r="CWS40"/>
      <c r="CWT40"/>
      <c r="CWU40"/>
      <c r="CWV40"/>
      <c r="CWW40"/>
      <c r="CWX40"/>
      <c r="CWY40"/>
      <c r="CWZ40"/>
      <c r="CXA40"/>
      <c r="CXB40"/>
      <c r="CXC40"/>
      <c r="CXD40"/>
      <c r="CXE40"/>
      <c r="CXF40"/>
      <c r="CXG40"/>
      <c r="CXH40"/>
      <c r="CXI40"/>
      <c r="CXJ40"/>
      <c r="CXK40"/>
      <c r="CXL40"/>
      <c r="CXM40"/>
      <c r="CXN40"/>
      <c r="CXO40"/>
      <c r="CXP40"/>
      <c r="CXQ40"/>
      <c r="CXR40"/>
      <c r="CXS40"/>
      <c r="CXT40"/>
      <c r="CXU40"/>
      <c r="CXV40"/>
      <c r="CXW40"/>
      <c r="CXX40"/>
      <c r="CXY40"/>
      <c r="CXZ40"/>
      <c r="CYA40"/>
      <c r="CYB40"/>
      <c r="CYC40"/>
      <c r="CYD40"/>
      <c r="CYE40"/>
      <c r="CYF40"/>
      <c r="CYG40"/>
      <c r="CYH40"/>
      <c r="CYI40"/>
      <c r="CYJ40"/>
      <c r="CYK40"/>
      <c r="CYL40"/>
      <c r="CYM40"/>
      <c r="CYN40"/>
      <c r="CYO40"/>
      <c r="CYP40"/>
      <c r="CYQ40"/>
      <c r="CYR40"/>
      <c r="CYS40"/>
      <c r="CYT40"/>
      <c r="CYU40"/>
      <c r="CYV40"/>
      <c r="CYW40"/>
      <c r="CYX40"/>
      <c r="CYY40"/>
      <c r="CYZ40"/>
      <c r="CZA40"/>
      <c r="CZB40"/>
      <c r="CZC40"/>
      <c r="CZD40"/>
      <c r="CZE40"/>
      <c r="CZF40"/>
      <c r="CZG40"/>
      <c r="CZH40"/>
      <c r="CZI40"/>
      <c r="CZJ40"/>
      <c r="CZK40"/>
      <c r="CZL40"/>
      <c r="CZM40"/>
      <c r="CZN40"/>
      <c r="CZO40"/>
      <c r="CZP40"/>
      <c r="CZQ40"/>
      <c r="CZR40"/>
      <c r="CZS40"/>
      <c r="CZT40"/>
      <c r="CZU40"/>
      <c r="CZV40"/>
      <c r="CZW40"/>
      <c r="CZX40"/>
      <c r="CZY40"/>
      <c r="CZZ40"/>
      <c r="DAA40"/>
      <c r="DAB40"/>
      <c r="DAC40"/>
      <c r="DAD40"/>
      <c r="DAE40"/>
      <c r="DAF40"/>
      <c r="DAG40"/>
      <c r="DAH40"/>
      <c r="DAI40"/>
      <c r="DAJ40"/>
      <c r="DAK40"/>
      <c r="DAL40"/>
      <c r="DAM40"/>
      <c r="DAN40"/>
      <c r="DAO40"/>
      <c r="DAP40"/>
      <c r="DAQ40"/>
      <c r="DAR40"/>
      <c r="DAS40"/>
      <c r="DAT40"/>
      <c r="DAU40"/>
      <c r="DAV40"/>
      <c r="DAW40"/>
      <c r="DAX40"/>
      <c r="DAY40"/>
      <c r="DAZ40"/>
      <c r="DBA40"/>
      <c r="DBB40"/>
      <c r="DBC40"/>
      <c r="DBD40"/>
      <c r="DBE40"/>
      <c r="DBF40"/>
      <c r="DBG40"/>
      <c r="DBH40"/>
      <c r="DBI40"/>
      <c r="DBJ40"/>
      <c r="DBK40"/>
      <c r="DBL40"/>
      <c r="DBM40"/>
      <c r="DBN40"/>
      <c r="DBO40"/>
      <c r="DBP40"/>
      <c r="DBQ40"/>
      <c r="DBR40"/>
      <c r="DBS40"/>
      <c r="DBT40"/>
      <c r="DBU40"/>
      <c r="DBV40"/>
      <c r="DBW40"/>
      <c r="DBX40"/>
      <c r="DBY40"/>
      <c r="DBZ40"/>
      <c r="DCA40"/>
      <c r="DCB40"/>
      <c r="DCC40"/>
      <c r="DCD40"/>
      <c r="DCE40"/>
      <c r="DCF40"/>
      <c r="DCG40"/>
      <c r="DCH40"/>
      <c r="DCI40"/>
      <c r="DCJ40"/>
      <c r="DCK40"/>
      <c r="DCL40"/>
      <c r="DCM40"/>
      <c r="DCN40"/>
      <c r="DCO40"/>
      <c r="DCP40"/>
      <c r="DCQ40"/>
      <c r="DCR40"/>
      <c r="DCS40"/>
      <c r="DCT40"/>
      <c r="DCU40"/>
      <c r="DCV40"/>
      <c r="DCW40"/>
      <c r="DCX40"/>
      <c r="DCY40"/>
      <c r="DCZ40"/>
      <c r="DDA40"/>
      <c r="DDB40"/>
      <c r="DDC40"/>
      <c r="DDD40"/>
      <c r="DDE40"/>
      <c r="DDF40"/>
      <c r="DDG40"/>
      <c r="DDH40"/>
      <c r="DDI40"/>
      <c r="DDJ40"/>
      <c r="DDK40"/>
      <c r="DDL40"/>
      <c r="DDM40"/>
      <c r="DDN40"/>
      <c r="DDO40"/>
      <c r="DDP40"/>
      <c r="DDQ40"/>
      <c r="DDR40"/>
      <c r="DDS40"/>
      <c r="DDT40"/>
      <c r="DDU40"/>
      <c r="DDV40"/>
      <c r="DDW40"/>
      <c r="DDX40"/>
      <c r="DDY40"/>
      <c r="DDZ40"/>
      <c r="DEA40"/>
      <c r="DEB40"/>
      <c r="DEC40"/>
      <c r="DED40"/>
      <c r="DEE40"/>
      <c r="DEF40"/>
      <c r="DEG40"/>
      <c r="DEH40"/>
      <c r="DEI40"/>
      <c r="DEJ40"/>
      <c r="DEK40"/>
      <c r="DEL40"/>
      <c r="DEM40"/>
      <c r="DEN40"/>
      <c r="DEO40"/>
      <c r="DEP40"/>
      <c r="DEQ40"/>
      <c r="DER40"/>
      <c r="DES40"/>
      <c r="DET40"/>
      <c r="DEU40"/>
      <c r="DEV40"/>
      <c r="DEW40"/>
      <c r="DEX40"/>
      <c r="DEY40"/>
      <c r="DEZ40"/>
      <c r="DFA40"/>
      <c r="DFB40"/>
      <c r="DFC40"/>
      <c r="DFD40"/>
      <c r="DFE40"/>
      <c r="DFF40"/>
      <c r="DFG40"/>
      <c r="DFH40"/>
      <c r="DFI40"/>
      <c r="DFJ40"/>
      <c r="DFK40"/>
      <c r="DFL40"/>
      <c r="DFM40"/>
      <c r="DFN40"/>
      <c r="DFO40"/>
      <c r="DFP40"/>
      <c r="DFQ40"/>
      <c r="DFR40"/>
      <c r="DFS40"/>
      <c r="DFT40"/>
      <c r="DFU40"/>
      <c r="DFV40"/>
      <c r="DFW40"/>
      <c r="DFX40"/>
      <c r="DFY40"/>
      <c r="DFZ40"/>
      <c r="DGA40"/>
      <c r="DGB40"/>
      <c r="DGC40"/>
      <c r="DGD40"/>
      <c r="DGE40"/>
      <c r="DGF40"/>
      <c r="DGG40"/>
      <c r="DGH40"/>
      <c r="DGI40"/>
      <c r="DGJ40"/>
      <c r="DGK40"/>
      <c r="DGL40"/>
      <c r="DGM40"/>
      <c r="DGN40"/>
      <c r="DGO40"/>
      <c r="DGP40"/>
      <c r="DGQ40"/>
      <c r="DGR40"/>
      <c r="DGS40"/>
      <c r="DGT40"/>
      <c r="DGU40"/>
      <c r="DGV40"/>
      <c r="DGW40"/>
      <c r="DGX40"/>
      <c r="DGY40"/>
      <c r="DGZ40"/>
      <c r="DHA40"/>
      <c r="DHB40"/>
      <c r="DHC40"/>
      <c r="DHD40"/>
      <c r="DHE40"/>
      <c r="DHF40"/>
      <c r="DHG40"/>
      <c r="DHH40"/>
      <c r="DHI40"/>
      <c r="DHJ40"/>
      <c r="DHK40"/>
      <c r="DHL40"/>
      <c r="DHM40"/>
      <c r="DHN40"/>
      <c r="DHO40"/>
      <c r="DHP40"/>
      <c r="DHQ40"/>
      <c r="DHR40"/>
      <c r="DHS40"/>
      <c r="DHT40"/>
      <c r="DHU40"/>
      <c r="DHV40"/>
      <c r="DHW40"/>
      <c r="DHX40"/>
      <c r="DHY40"/>
      <c r="DHZ40"/>
      <c r="DIA40"/>
      <c r="DIB40"/>
      <c r="DIC40"/>
      <c r="DID40"/>
      <c r="DIE40"/>
      <c r="DIF40"/>
      <c r="DIG40"/>
      <c r="DIH40"/>
      <c r="DII40"/>
      <c r="DIJ40"/>
      <c r="DIK40"/>
      <c r="DIL40"/>
      <c r="DIM40"/>
      <c r="DIN40"/>
      <c r="DIO40"/>
      <c r="DIP40"/>
      <c r="DIQ40"/>
      <c r="DIR40"/>
      <c r="DIS40"/>
      <c r="DIT40"/>
      <c r="DIU40"/>
      <c r="DIV40"/>
      <c r="DIW40"/>
      <c r="DIX40"/>
      <c r="DIY40"/>
      <c r="DIZ40"/>
      <c r="DJA40"/>
      <c r="DJB40"/>
      <c r="DJC40"/>
      <c r="DJD40"/>
      <c r="DJE40"/>
      <c r="DJF40"/>
      <c r="DJG40"/>
      <c r="DJH40"/>
      <c r="DJI40"/>
      <c r="DJJ40"/>
      <c r="DJK40"/>
      <c r="DJL40"/>
      <c r="DJM40"/>
      <c r="DJN40"/>
      <c r="DJO40"/>
      <c r="DJP40"/>
      <c r="DJQ40"/>
      <c r="DJR40"/>
      <c r="DJS40"/>
      <c r="DJT40"/>
      <c r="DJU40"/>
      <c r="DJV40"/>
      <c r="DJW40"/>
      <c r="DJX40"/>
      <c r="DJY40"/>
      <c r="DJZ40"/>
      <c r="DKA40"/>
      <c r="DKB40"/>
      <c r="DKC40"/>
      <c r="DKD40"/>
      <c r="DKE40"/>
      <c r="DKF40"/>
      <c r="DKG40"/>
      <c r="DKH40"/>
      <c r="DKI40"/>
      <c r="DKJ40"/>
      <c r="DKK40"/>
      <c r="DKL40"/>
      <c r="DKM40"/>
      <c r="DKN40"/>
      <c r="DKO40"/>
      <c r="DKP40"/>
      <c r="DKQ40"/>
      <c r="DKR40"/>
      <c r="DKS40"/>
      <c r="DKT40"/>
      <c r="DKU40"/>
      <c r="DKV40"/>
      <c r="DKW40"/>
      <c r="DKX40"/>
      <c r="DKY40"/>
      <c r="DKZ40"/>
      <c r="DLA40"/>
      <c r="DLB40"/>
      <c r="DLC40"/>
      <c r="DLD40"/>
      <c r="DLE40"/>
      <c r="DLF40"/>
      <c r="DLG40"/>
      <c r="DLH40"/>
      <c r="DLI40"/>
      <c r="DLJ40"/>
      <c r="DLK40"/>
      <c r="DLL40"/>
      <c r="DLM40"/>
      <c r="DLN40"/>
      <c r="DLO40"/>
      <c r="DLP40"/>
      <c r="DLQ40"/>
      <c r="DLR40"/>
      <c r="DLS40"/>
      <c r="DLT40"/>
      <c r="DLU40"/>
      <c r="DLV40"/>
      <c r="DLW40"/>
      <c r="DLX40"/>
      <c r="DLY40"/>
      <c r="DLZ40"/>
      <c r="DMA40"/>
      <c r="DMB40"/>
      <c r="DMC40"/>
      <c r="DMD40"/>
      <c r="DME40"/>
      <c r="DMF40"/>
      <c r="DMG40"/>
      <c r="DMH40"/>
      <c r="DMI40"/>
      <c r="DMJ40"/>
      <c r="DMK40"/>
      <c r="DML40"/>
      <c r="DMM40"/>
      <c r="DMN40"/>
      <c r="DMO40"/>
      <c r="DMP40"/>
      <c r="DMQ40"/>
      <c r="DMR40"/>
      <c r="DMS40"/>
      <c r="DMT40"/>
      <c r="DMU40"/>
      <c r="DMV40"/>
      <c r="DMW40"/>
      <c r="DMX40"/>
      <c r="DMY40"/>
      <c r="DMZ40"/>
      <c r="DNA40"/>
      <c r="DNB40"/>
      <c r="DNC40"/>
      <c r="DND40"/>
      <c r="DNE40"/>
      <c r="DNF40"/>
      <c r="DNG40"/>
      <c r="DNH40"/>
      <c r="DNI40"/>
      <c r="DNJ40"/>
      <c r="DNK40"/>
      <c r="DNL40"/>
      <c r="DNM40"/>
      <c r="DNN40"/>
      <c r="DNO40"/>
      <c r="DNP40"/>
      <c r="DNQ40"/>
      <c r="DNR40"/>
      <c r="DNS40"/>
      <c r="DNT40"/>
      <c r="DNU40"/>
      <c r="DNV40"/>
      <c r="DNW40"/>
      <c r="DNX40"/>
      <c r="DNY40"/>
      <c r="DNZ40"/>
      <c r="DOA40"/>
      <c r="DOB40"/>
      <c r="DOC40"/>
      <c r="DOD40"/>
      <c r="DOE40"/>
      <c r="DOF40"/>
      <c r="DOG40"/>
      <c r="DOH40"/>
      <c r="DOI40"/>
      <c r="DOJ40"/>
      <c r="DOK40"/>
      <c r="DOL40"/>
      <c r="DOM40"/>
      <c r="DON40"/>
      <c r="DOO40"/>
      <c r="DOP40"/>
      <c r="DOQ40"/>
      <c r="DOR40"/>
      <c r="DOS40"/>
      <c r="DOT40"/>
      <c r="DOU40"/>
      <c r="DOV40"/>
      <c r="DOW40"/>
      <c r="DOX40"/>
      <c r="DOY40"/>
      <c r="DOZ40"/>
      <c r="DPA40"/>
      <c r="DPB40"/>
      <c r="DPC40"/>
      <c r="DPD40"/>
      <c r="DPE40"/>
      <c r="DPF40"/>
      <c r="DPG40"/>
      <c r="DPH40"/>
      <c r="DPI40"/>
      <c r="DPJ40"/>
      <c r="DPK40"/>
      <c r="DPL40"/>
      <c r="DPM40"/>
      <c r="DPN40"/>
      <c r="DPO40"/>
      <c r="DPP40"/>
      <c r="DPQ40"/>
      <c r="DPR40"/>
      <c r="DPS40"/>
      <c r="DPT40"/>
      <c r="DPU40"/>
      <c r="DPV40"/>
      <c r="DPW40"/>
      <c r="DPX40"/>
      <c r="DPY40"/>
      <c r="DPZ40"/>
      <c r="DQA40"/>
      <c r="DQB40"/>
      <c r="DQC40"/>
      <c r="DQD40"/>
      <c r="DQE40"/>
      <c r="DQF40"/>
      <c r="DQG40"/>
      <c r="DQH40"/>
      <c r="DQI40"/>
      <c r="DQJ40"/>
      <c r="DQK40"/>
      <c r="DQL40"/>
      <c r="DQM40"/>
      <c r="DQN40"/>
      <c r="DQO40"/>
      <c r="DQP40"/>
      <c r="DQQ40"/>
      <c r="DQR40"/>
      <c r="DQS40"/>
      <c r="DQT40"/>
      <c r="DQU40"/>
      <c r="DQV40"/>
      <c r="DQW40"/>
      <c r="DQX40"/>
      <c r="DQY40"/>
      <c r="DQZ40"/>
      <c r="DRA40"/>
      <c r="DRB40"/>
      <c r="DRC40"/>
      <c r="DRD40"/>
      <c r="DRE40"/>
      <c r="DRF40"/>
      <c r="DRG40"/>
      <c r="DRH40"/>
      <c r="DRI40"/>
      <c r="DRJ40"/>
      <c r="DRK40"/>
      <c r="DRL40"/>
      <c r="DRM40"/>
      <c r="DRN40"/>
      <c r="DRO40"/>
      <c r="DRP40"/>
      <c r="DRQ40"/>
      <c r="DRR40"/>
      <c r="DRS40"/>
      <c r="DRT40"/>
      <c r="DRU40"/>
      <c r="DRV40"/>
      <c r="DRW40"/>
      <c r="DRX40"/>
      <c r="DRY40"/>
      <c r="DRZ40"/>
      <c r="DSA40"/>
      <c r="DSB40"/>
      <c r="DSC40"/>
      <c r="DSD40"/>
      <c r="DSE40"/>
      <c r="DSF40"/>
      <c r="DSG40"/>
      <c r="DSH40"/>
      <c r="DSI40"/>
      <c r="DSJ40"/>
      <c r="DSK40"/>
      <c r="DSL40"/>
      <c r="DSM40"/>
      <c r="DSN40"/>
      <c r="DSO40"/>
      <c r="DSP40"/>
      <c r="DSQ40"/>
      <c r="DSR40"/>
      <c r="DSS40"/>
      <c r="DST40"/>
      <c r="DSU40"/>
      <c r="DSV40"/>
      <c r="DSW40"/>
      <c r="DSX40"/>
      <c r="DSY40"/>
      <c r="DSZ40"/>
      <c r="DTA40"/>
      <c r="DTB40"/>
      <c r="DTC40"/>
      <c r="DTD40"/>
      <c r="DTE40"/>
      <c r="DTF40"/>
      <c r="DTG40"/>
      <c r="DTH40"/>
      <c r="DTI40"/>
      <c r="DTJ40"/>
      <c r="DTK40"/>
      <c r="DTL40"/>
      <c r="DTM40"/>
      <c r="DTN40"/>
      <c r="DTO40"/>
      <c r="DTP40"/>
      <c r="DTQ40"/>
      <c r="DTR40"/>
      <c r="DTS40"/>
      <c r="DTT40"/>
      <c r="DTU40"/>
      <c r="DTV40"/>
      <c r="DTW40"/>
      <c r="DTX40"/>
      <c r="DTY40"/>
      <c r="DTZ40"/>
      <c r="DUA40"/>
      <c r="DUB40"/>
      <c r="DUC40"/>
      <c r="DUD40"/>
      <c r="DUE40"/>
      <c r="DUF40"/>
      <c r="DUG40"/>
      <c r="DUH40"/>
      <c r="DUI40"/>
      <c r="DUJ40"/>
      <c r="DUK40"/>
      <c r="DUL40"/>
      <c r="DUM40"/>
      <c r="DUN40"/>
      <c r="DUO40"/>
      <c r="DUP40"/>
      <c r="DUQ40"/>
      <c r="DUR40"/>
      <c r="DUS40"/>
      <c r="DUT40"/>
      <c r="DUU40"/>
      <c r="DUV40"/>
      <c r="DUW40"/>
      <c r="DUX40"/>
      <c r="DUY40"/>
      <c r="DUZ40"/>
      <c r="DVA40"/>
      <c r="DVB40"/>
      <c r="DVC40"/>
      <c r="DVD40"/>
      <c r="DVE40"/>
      <c r="DVF40"/>
      <c r="DVG40"/>
      <c r="DVH40"/>
      <c r="DVI40"/>
      <c r="DVJ40"/>
      <c r="DVK40"/>
      <c r="DVL40"/>
      <c r="DVM40"/>
      <c r="DVN40"/>
      <c r="DVO40"/>
      <c r="DVP40"/>
      <c r="DVQ40"/>
      <c r="DVR40"/>
      <c r="DVS40"/>
      <c r="DVT40"/>
      <c r="DVU40"/>
      <c r="DVV40"/>
      <c r="DVW40"/>
      <c r="DVX40"/>
      <c r="DVY40"/>
      <c r="DVZ40"/>
      <c r="DWA40"/>
      <c r="DWB40"/>
      <c r="DWC40"/>
      <c r="DWD40"/>
      <c r="DWE40"/>
      <c r="DWF40"/>
      <c r="DWG40"/>
      <c r="DWH40"/>
      <c r="DWI40"/>
      <c r="DWJ40"/>
      <c r="DWK40"/>
      <c r="DWL40"/>
      <c r="DWM40"/>
      <c r="DWN40"/>
      <c r="DWO40"/>
      <c r="DWP40"/>
      <c r="DWQ40"/>
      <c r="DWR40"/>
      <c r="DWS40"/>
      <c r="DWT40"/>
      <c r="DWU40"/>
      <c r="DWV40"/>
      <c r="DWW40"/>
      <c r="DWX40"/>
      <c r="DWY40"/>
      <c r="DWZ40"/>
      <c r="DXA40"/>
      <c r="DXB40"/>
      <c r="DXC40"/>
      <c r="DXD40"/>
      <c r="DXE40"/>
      <c r="DXF40"/>
      <c r="DXG40"/>
      <c r="DXH40"/>
      <c r="DXI40"/>
      <c r="DXJ40"/>
      <c r="DXK40"/>
      <c r="DXL40"/>
      <c r="DXM40"/>
      <c r="DXN40"/>
      <c r="DXO40"/>
      <c r="DXP40"/>
      <c r="DXQ40"/>
      <c r="DXR40"/>
      <c r="DXS40"/>
      <c r="DXT40"/>
      <c r="DXU40"/>
      <c r="DXV40"/>
      <c r="DXW40"/>
      <c r="DXX40"/>
      <c r="DXY40"/>
      <c r="DXZ40"/>
      <c r="DYA40"/>
      <c r="DYB40"/>
      <c r="DYC40"/>
      <c r="DYD40"/>
      <c r="DYE40"/>
      <c r="DYF40"/>
      <c r="DYG40"/>
      <c r="DYH40"/>
      <c r="DYI40"/>
      <c r="DYJ40"/>
      <c r="DYK40"/>
      <c r="DYL40"/>
      <c r="DYM40"/>
      <c r="DYN40"/>
      <c r="DYO40"/>
      <c r="DYP40"/>
      <c r="DYQ40"/>
      <c r="DYR40"/>
      <c r="DYS40"/>
      <c r="DYT40"/>
      <c r="DYU40"/>
      <c r="DYV40"/>
      <c r="DYW40"/>
      <c r="DYX40"/>
      <c r="DYY40"/>
      <c r="DYZ40"/>
      <c r="DZA40"/>
      <c r="DZB40"/>
      <c r="DZC40"/>
      <c r="DZD40"/>
      <c r="DZE40"/>
      <c r="DZF40"/>
      <c r="DZG40"/>
      <c r="DZH40"/>
      <c r="DZI40"/>
      <c r="DZJ40"/>
      <c r="DZK40"/>
      <c r="DZL40"/>
      <c r="DZM40"/>
      <c r="DZN40"/>
      <c r="DZO40"/>
      <c r="DZP40"/>
      <c r="DZQ40"/>
      <c r="DZR40"/>
      <c r="DZS40"/>
      <c r="DZT40"/>
      <c r="DZU40"/>
      <c r="DZV40"/>
      <c r="DZW40"/>
      <c r="DZX40"/>
      <c r="DZY40"/>
      <c r="DZZ40"/>
      <c r="EAA40"/>
      <c r="EAB40"/>
      <c r="EAC40"/>
      <c r="EAD40"/>
      <c r="EAE40"/>
      <c r="EAF40"/>
      <c r="EAG40"/>
      <c r="EAH40"/>
      <c r="EAI40"/>
      <c r="EAJ40"/>
      <c r="EAK40"/>
      <c r="EAL40"/>
      <c r="EAM40"/>
      <c r="EAN40"/>
      <c r="EAO40"/>
      <c r="EAP40"/>
      <c r="EAQ40"/>
      <c r="EAR40"/>
      <c r="EAS40"/>
      <c r="EAT40"/>
      <c r="EAU40"/>
      <c r="EAV40"/>
      <c r="EAW40"/>
      <c r="EAX40"/>
      <c r="EAY40"/>
      <c r="EAZ40"/>
      <c r="EBA40"/>
      <c r="EBB40"/>
      <c r="EBC40"/>
      <c r="EBD40"/>
      <c r="EBE40"/>
      <c r="EBF40"/>
      <c r="EBG40"/>
      <c r="EBH40"/>
      <c r="EBI40"/>
      <c r="EBJ40"/>
      <c r="EBK40"/>
      <c r="EBL40"/>
      <c r="EBM40"/>
      <c r="EBN40"/>
      <c r="EBO40"/>
      <c r="EBP40"/>
      <c r="EBQ40"/>
      <c r="EBR40"/>
      <c r="EBS40"/>
      <c r="EBT40"/>
      <c r="EBU40"/>
      <c r="EBV40"/>
      <c r="EBW40"/>
      <c r="EBX40"/>
      <c r="EBY40"/>
      <c r="EBZ40"/>
      <c r="ECA40"/>
      <c r="ECB40"/>
      <c r="ECC40"/>
      <c r="ECD40"/>
      <c r="ECE40"/>
      <c r="ECF40"/>
      <c r="ECG40"/>
      <c r="ECH40"/>
      <c r="ECI40"/>
      <c r="ECJ40"/>
      <c r="ECK40"/>
      <c r="ECL40"/>
      <c r="ECM40"/>
      <c r="ECN40"/>
      <c r="ECO40"/>
      <c r="ECP40"/>
      <c r="ECQ40"/>
      <c r="ECR40"/>
      <c r="ECS40"/>
      <c r="ECT40"/>
      <c r="ECU40"/>
      <c r="ECV40"/>
      <c r="ECW40"/>
      <c r="ECX40"/>
      <c r="ECY40"/>
      <c r="ECZ40"/>
      <c r="EDA40"/>
      <c r="EDB40"/>
      <c r="EDC40"/>
      <c r="EDD40"/>
      <c r="EDE40"/>
      <c r="EDF40"/>
      <c r="EDG40"/>
      <c r="EDH40"/>
      <c r="EDI40"/>
      <c r="EDJ40"/>
      <c r="EDK40"/>
      <c r="EDL40"/>
      <c r="EDM40"/>
      <c r="EDN40"/>
      <c r="EDO40"/>
      <c r="EDP40"/>
      <c r="EDQ40"/>
      <c r="EDR40"/>
      <c r="EDS40"/>
      <c r="EDT40"/>
      <c r="EDU40"/>
      <c r="EDV40"/>
      <c r="EDW40"/>
      <c r="EDX40"/>
      <c r="EDY40"/>
      <c r="EDZ40"/>
      <c r="EEA40"/>
      <c r="EEB40"/>
      <c r="EEC40"/>
      <c r="EED40"/>
      <c r="EEE40"/>
      <c r="EEF40"/>
      <c r="EEG40"/>
      <c r="EEH40"/>
      <c r="EEI40"/>
      <c r="EEJ40"/>
      <c r="EEK40"/>
      <c r="EEL40"/>
      <c r="EEM40"/>
      <c r="EEN40"/>
      <c r="EEO40"/>
      <c r="EEP40"/>
      <c r="EEQ40"/>
      <c r="EER40"/>
      <c r="EES40"/>
      <c r="EET40"/>
      <c r="EEU40"/>
      <c r="EEV40"/>
      <c r="EEW40"/>
      <c r="EEX40"/>
      <c r="EEY40"/>
      <c r="EEZ40"/>
      <c r="EFA40"/>
      <c r="EFB40"/>
      <c r="EFC40"/>
      <c r="EFD40"/>
      <c r="EFE40"/>
      <c r="EFF40"/>
      <c r="EFG40"/>
      <c r="EFH40"/>
      <c r="EFI40"/>
      <c r="EFJ40"/>
      <c r="EFK40"/>
      <c r="EFL40"/>
      <c r="EFM40"/>
      <c r="EFN40"/>
      <c r="EFO40"/>
      <c r="EFP40"/>
      <c r="EFQ40"/>
      <c r="EFR40"/>
      <c r="EFS40"/>
      <c r="EFT40"/>
      <c r="EFU40"/>
      <c r="EFV40"/>
      <c r="EFW40"/>
      <c r="EFX40"/>
      <c r="EFY40"/>
      <c r="EFZ40"/>
      <c r="EGA40"/>
      <c r="EGB40"/>
      <c r="EGC40"/>
      <c r="EGD40"/>
      <c r="EGE40"/>
      <c r="EGF40"/>
      <c r="EGG40"/>
      <c r="EGH40"/>
      <c r="EGI40"/>
      <c r="EGJ40"/>
      <c r="EGK40"/>
      <c r="EGL40"/>
      <c r="EGM40"/>
      <c r="EGN40"/>
      <c r="EGO40"/>
      <c r="EGP40"/>
      <c r="EGQ40"/>
      <c r="EGR40"/>
      <c r="EGS40"/>
      <c r="EGT40"/>
      <c r="EGU40"/>
      <c r="EGV40"/>
      <c r="EGW40"/>
      <c r="EGX40"/>
      <c r="EGY40"/>
      <c r="EGZ40"/>
      <c r="EHA40"/>
      <c r="EHB40"/>
      <c r="EHC40"/>
      <c r="EHD40"/>
      <c r="EHE40"/>
      <c r="EHF40"/>
      <c r="EHG40"/>
      <c r="EHH40"/>
      <c r="EHI40"/>
      <c r="EHJ40"/>
      <c r="EHK40"/>
      <c r="EHL40"/>
      <c r="EHM40"/>
      <c r="EHN40"/>
      <c r="EHO40"/>
      <c r="EHP40"/>
      <c r="EHQ40"/>
      <c r="EHR40"/>
      <c r="EHS40"/>
      <c r="EHT40"/>
      <c r="EHU40"/>
      <c r="EHV40"/>
      <c r="EHW40"/>
      <c r="EHX40"/>
      <c r="EHY40"/>
      <c r="EHZ40"/>
      <c r="EIA40"/>
      <c r="EIB40"/>
      <c r="EIC40"/>
      <c r="EID40"/>
      <c r="EIE40"/>
      <c r="EIF40"/>
      <c r="EIG40"/>
      <c r="EIH40"/>
      <c r="EII40"/>
      <c r="EIJ40"/>
      <c r="EIK40"/>
      <c r="EIL40"/>
      <c r="EIM40"/>
      <c r="EIN40"/>
      <c r="EIO40"/>
      <c r="EIP40"/>
      <c r="EIQ40"/>
      <c r="EIR40"/>
      <c r="EIS40"/>
      <c r="EIT40"/>
      <c r="EIU40"/>
      <c r="EIV40"/>
      <c r="EIW40"/>
      <c r="EIX40"/>
      <c r="EIY40"/>
      <c r="EIZ40"/>
      <c r="EJA40"/>
      <c r="EJB40"/>
      <c r="EJC40"/>
      <c r="EJD40"/>
      <c r="EJE40"/>
      <c r="EJF40"/>
      <c r="EJG40"/>
      <c r="EJH40"/>
      <c r="EJI40"/>
      <c r="EJJ40"/>
      <c r="EJK40"/>
      <c r="EJL40"/>
      <c r="EJM40"/>
      <c r="EJN40"/>
      <c r="EJO40"/>
      <c r="EJP40"/>
      <c r="EJQ40"/>
      <c r="EJR40"/>
      <c r="EJS40"/>
      <c r="EJT40"/>
      <c r="EJU40"/>
      <c r="EJV40"/>
      <c r="EJW40"/>
      <c r="EJX40"/>
      <c r="EJY40"/>
      <c r="EJZ40"/>
      <c r="EKA40"/>
      <c r="EKB40"/>
      <c r="EKC40"/>
      <c r="EKD40"/>
      <c r="EKE40"/>
      <c r="EKF40"/>
      <c r="EKG40"/>
      <c r="EKH40"/>
      <c r="EKI40"/>
      <c r="EKJ40"/>
      <c r="EKK40"/>
      <c r="EKL40"/>
      <c r="EKM40"/>
      <c r="EKN40"/>
      <c r="EKO40"/>
      <c r="EKP40"/>
      <c r="EKQ40"/>
      <c r="EKR40"/>
      <c r="EKS40"/>
      <c r="EKT40"/>
      <c r="EKU40"/>
      <c r="EKV40"/>
      <c r="EKW40"/>
      <c r="EKX40"/>
      <c r="EKY40"/>
      <c r="EKZ40"/>
      <c r="ELA40"/>
      <c r="ELB40"/>
      <c r="ELC40"/>
      <c r="ELD40"/>
      <c r="ELE40"/>
      <c r="ELF40"/>
      <c r="ELG40"/>
      <c r="ELH40"/>
      <c r="ELI40"/>
      <c r="ELJ40"/>
      <c r="ELK40"/>
      <c r="ELL40"/>
      <c r="ELM40"/>
      <c r="ELN40"/>
      <c r="ELO40"/>
      <c r="ELP40"/>
      <c r="ELQ40"/>
      <c r="ELR40"/>
      <c r="ELS40"/>
      <c r="ELT40"/>
      <c r="ELU40"/>
      <c r="ELV40"/>
      <c r="ELW40"/>
      <c r="ELX40"/>
      <c r="ELY40"/>
      <c r="ELZ40"/>
      <c r="EMA40"/>
      <c r="EMB40"/>
      <c r="EMC40"/>
      <c r="EMD40"/>
      <c r="EME40"/>
      <c r="EMF40"/>
      <c r="EMG40"/>
      <c r="EMH40"/>
      <c r="EMI40"/>
      <c r="EMJ40"/>
      <c r="EMK40"/>
      <c r="EML40"/>
      <c r="EMM40"/>
      <c r="EMN40"/>
      <c r="EMO40"/>
      <c r="EMP40"/>
      <c r="EMQ40"/>
      <c r="EMR40"/>
      <c r="EMS40"/>
      <c r="EMT40"/>
      <c r="EMU40"/>
      <c r="EMV40"/>
      <c r="EMW40"/>
      <c r="EMX40"/>
      <c r="EMY40"/>
      <c r="EMZ40"/>
      <c r="ENA40"/>
      <c r="ENB40"/>
      <c r="ENC40"/>
      <c r="END40"/>
      <c r="ENE40"/>
      <c r="ENF40"/>
      <c r="ENG40"/>
      <c r="ENH40"/>
      <c r="ENI40"/>
      <c r="ENJ40"/>
      <c r="ENK40"/>
      <c r="ENL40"/>
      <c r="ENM40"/>
      <c r="ENN40"/>
      <c r="ENO40"/>
      <c r="ENP40"/>
      <c r="ENQ40"/>
      <c r="ENR40"/>
      <c r="ENS40"/>
      <c r="ENT40"/>
      <c r="ENU40"/>
      <c r="ENV40"/>
      <c r="ENW40"/>
      <c r="ENX40"/>
      <c r="ENY40"/>
      <c r="ENZ40"/>
      <c r="EOA40"/>
      <c r="EOB40"/>
      <c r="EOC40"/>
      <c r="EOD40"/>
      <c r="EOE40"/>
      <c r="EOF40"/>
      <c r="EOG40"/>
      <c r="EOH40"/>
      <c r="EOI40"/>
      <c r="EOJ40"/>
      <c r="EOK40"/>
      <c r="EOL40"/>
      <c r="EOM40"/>
      <c r="EON40"/>
      <c r="EOO40"/>
      <c r="EOP40"/>
      <c r="EOQ40"/>
      <c r="EOR40"/>
      <c r="EOS40"/>
      <c r="EOT40"/>
      <c r="EOU40"/>
      <c r="EOV40"/>
      <c r="EOW40"/>
      <c r="EOX40"/>
      <c r="EOY40"/>
      <c r="EOZ40"/>
      <c r="EPA40"/>
      <c r="EPB40"/>
      <c r="EPC40"/>
      <c r="EPD40"/>
      <c r="EPE40"/>
      <c r="EPF40"/>
      <c r="EPG40"/>
      <c r="EPH40"/>
      <c r="EPI40"/>
      <c r="EPJ40"/>
      <c r="EPK40"/>
      <c r="EPL40"/>
      <c r="EPM40"/>
      <c r="EPN40"/>
      <c r="EPO40"/>
      <c r="EPP40"/>
      <c r="EPQ40"/>
      <c r="EPR40"/>
      <c r="EPS40"/>
      <c r="EPT40"/>
      <c r="EPU40"/>
      <c r="EPV40"/>
      <c r="EPW40"/>
      <c r="EPX40"/>
      <c r="EPY40"/>
      <c r="EPZ40"/>
      <c r="EQA40"/>
      <c r="EQB40"/>
      <c r="EQC40"/>
      <c r="EQD40"/>
      <c r="EQE40"/>
      <c r="EQF40"/>
      <c r="EQG40"/>
      <c r="EQH40"/>
      <c r="EQI40"/>
      <c r="EQJ40"/>
      <c r="EQK40"/>
      <c r="EQL40"/>
      <c r="EQM40"/>
      <c r="EQN40"/>
      <c r="EQO40"/>
      <c r="EQP40"/>
      <c r="EQQ40"/>
      <c r="EQR40"/>
      <c r="EQS40"/>
      <c r="EQT40"/>
      <c r="EQU40"/>
      <c r="EQV40"/>
      <c r="EQW40"/>
      <c r="EQX40"/>
      <c r="EQY40"/>
      <c r="EQZ40"/>
      <c r="ERA40"/>
      <c r="ERB40"/>
      <c r="ERC40"/>
      <c r="ERD40"/>
      <c r="ERE40"/>
      <c r="ERF40"/>
      <c r="ERG40"/>
      <c r="ERH40"/>
      <c r="ERI40"/>
      <c r="ERJ40"/>
      <c r="ERK40"/>
      <c r="ERL40"/>
      <c r="ERM40"/>
      <c r="ERN40"/>
      <c r="ERO40"/>
      <c r="ERP40"/>
      <c r="ERQ40"/>
      <c r="ERR40"/>
      <c r="ERS40"/>
      <c r="ERT40"/>
      <c r="ERU40"/>
      <c r="ERV40"/>
      <c r="ERW40"/>
      <c r="ERX40"/>
      <c r="ERY40"/>
      <c r="ERZ40"/>
      <c r="ESA40"/>
      <c r="ESB40"/>
      <c r="ESC40"/>
      <c r="ESD40"/>
      <c r="ESE40"/>
      <c r="ESF40"/>
      <c r="ESG40"/>
      <c r="ESH40"/>
      <c r="ESI40"/>
      <c r="ESJ40"/>
      <c r="ESK40"/>
      <c r="ESL40"/>
      <c r="ESM40"/>
      <c r="ESN40"/>
      <c r="ESO40"/>
      <c r="ESP40"/>
      <c r="ESQ40"/>
      <c r="ESR40"/>
      <c r="ESS40"/>
      <c r="EST40"/>
      <c r="ESU40"/>
      <c r="ESV40"/>
      <c r="ESW40"/>
      <c r="ESX40"/>
      <c r="ESY40"/>
      <c r="ESZ40"/>
      <c r="ETA40"/>
      <c r="ETB40"/>
      <c r="ETC40"/>
      <c r="ETD40"/>
      <c r="ETE40"/>
      <c r="ETF40"/>
      <c r="ETG40"/>
      <c r="ETH40"/>
      <c r="ETI40"/>
      <c r="ETJ40"/>
      <c r="ETK40"/>
      <c r="ETL40"/>
      <c r="ETM40"/>
      <c r="ETN40"/>
      <c r="ETO40"/>
      <c r="ETP40"/>
      <c r="ETQ40"/>
      <c r="ETR40"/>
      <c r="ETS40"/>
      <c r="ETT40"/>
      <c r="ETU40"/>
      <c r="ETV40"/>
      <c r="ETW40"/>
      <c r="ETX40"/>
      <c r="ETY40"/>
      <c r="ETZ40"/>
      <c r="EUA40"/>
      <c r="EUB40"/>
      <c r="EUC40"/>
      <c r="EUD40"/>
      <c r="EUE40"/>
      <c r="EUF40"/>
      <c r="EUG40"/>
      <c r="EUH40"/>
      <c r="EUI40"/>
      <c r="EUJ40"/>
      <c r="EUK40"/>
      <c r="EUL40"/>
      <c r="EUM40"/>
      <c r="EUN40"/>
      <c r="EUO40"/>
      <c r="EUP40"/>
      <c r="EUQ40"/>
      <c r="EUR40"/>
      <c r="EUS40"/>
      <c r="EUT40"/>
      <c r="EUU40"/>
      <c r="EUV40"/>
      <c r="EUW40"/>
      <c r="EUX40"/>
      <c r="EUY40"/>
      <c r="EUZ40"/>
      <c r="EVA40"/>
      <c r="EVB40"/>
      <c r="EVC40"/>
      <c r="EVD40"/>
      <c r="EVE40"/>
      <c r="EVF40"/>
      <c r="EVG40"/>
      <c r="EVH40"/>
      <c r="EVI40"/>
      <c r="EVJ40"/>
      <c r="EVK40"/>
      <c r="EVL40"/>
      <c r="EVM40"/>
      <c r="EVN40"/>
      <c r="EVO40"/>
      <c r="EVP40"/>
      <c r="EVQ40"/>
      <c r="EVR40"/>
      <c r="EVS40"/>
      <c r="EVT40"/>
      <c r="EVU40"/>
      <c r="EVV40"/>
      <c r="EVW40"/>
      <c r="EVX40"/>
      <c r="EVY40"/>
      <c r="EVZ40"/>
      <c r="EWA40"/>
      <c r="EWB40"/>
      <c r="EWC40"/>
      <c r="EWD40"/>
      <c r="EWE40"/>
      <c r="EWF40"/>
      <c r="EWG40"/>
      <c r="EWH40"/>
      <c r="EWI40"/>
      <c r="EWJ40"/>
      <c r="EWK40"/>
      <c r="EWL40"/>
      <c r="EWM40"/>
      <c r="EWN40"/>
      <c r="EWO40"/>
      <c r="EWP40"/>
      <c r="EWQ40"/>
      <c r="EWR40"/>
      <c r="EWS40"/>
      <c r="EWT40"/>
      <c r="EWU40"/>
      <c r="EWV40"/>
      <c r="EWW40"/>
      <c r="EWX40"/>
      <c r="EWY40"/>
      <c r="EWZ40"/>
      <c r="EXA40"/>
      <c r="EXB40"/>
      <c r="EXC40"/>
      <c r="EXD40"/>
      <c r="EXE40"/>
      <c r="EXF40"/>
      <c r="EXG40"/>
      <c r="EXH40"/>
      <c r="EXI40"/>
      <c r="EXJ40"/>
      <c r="EXK40"/>
      <c r="EXL40"/>
      <c r="EXM40"/>
      <c r="EXN40"/>
      <c r="EXO40"/>
      <c r="EXP40"/>
      <c r="EXQ40"/>
      <c r="EXR40"/>
      <c r="EXS40"/>
      <c r="EXT40"/>
      <c r="EXU40"/>
      <c r="EXV40"/>
      <c r="EXW40"/>
      <c r="EXX40"/>
      <c r="EXY40"/>
      <c r="EXZ40"/>
      <c r="EYA40"/>
      <c r="EYB40"/>
      <c r="EYC40"/>
      <c r="EYD40"/>
      <c r="EYE40"/>
      <c r="EYF40"/>
      <c r="EYG40"/>
      <c r="EYH40"/>
      <c r="EYI40"/>
      <c r="EYJ40"/>
      <c r="EYK40"/>
      <c r="EYL40"/>
      <c r="EYM40"/>
      <c r="EYN40"/>
      <c r="EYO40"/>
      <c r="EYP40"/>
      <c r="EYQ40"/>
      <c r="EYR40"/>
      <c r="EYS40"/>
      <c r="EYT40"/>
      <c r="EYU40"/>
      <c r="EYV40"/>
      <c r="EYW40"/>
      <c r="EYX40"/>
      <c r="EYY40"/>
      <c r="EYZ40"/>
      <c r="EZA40"/>
      <c r="EZB40"/>
      <c r="EZC40"/>
      <c r="EZD40"/>
      <c r="EZE40"/>
      <c r="EZF40"/>
      <c r="EZG40"/>
      <c r="EZH40"/>
      <c r="EZI40"/>
      <c r="EZJ40"/>
      <c r="EZK40"/>
      <c r="EZL40"/>
      <c r="EZM40"/>
      <c r="EZN40"/>
      <c r="EZO40"/>
      <c r="EZP40"/>
      <c r="EZQ40"/>
      <c r="EZR40"/>
      <c r="EZS40"/>
      <c r="EZT40"/>
      <c r="EZU40"/>
      <c r="EZV40"/>
      <c r="EZW40"/>
      <c r="EZX40"/>
      <c r="EZY40"/>
      <c r="EZZ40"/>
      <c r="FAA40"/>
      <c r="FAB40"/>
      <c r="FAC40"/>
      <c r="FAD40"/>
      <c r="FAE40"/>
      <c r="FAF40"/>
      <c r="FAG40"/>
      <c r="FAH40"/>
      <c r="FAI40"/>
      <c r="FAJ40"/>
      <c r="FAK40"/>
      <c r="FAL40"/>
      <c r="FAM40"/>
      <c r="FAN40"/>
      <c r="FAO40"/>
      <c r="FAP40"/>
      <c r="FAQ40"/>
      <c r="FAR40"/>
      <c r="FAS40"/>
      <c r="FAT40"/>
      <c r="FAU40"/>
      <c r="FAV40"/>
      <c r="FAW40"/>
      <c r="FAX40"/>
      <c r="FAY40"/>
      <c r="FAZ40"/>
      <c r="FBA40"/>
      <c r="FBB40"/>
      <c r="FBC40"/>
      <c r="FBD40"/>
      <c r="FBE40"/>
      <c r="FBF40"/>
      <c r="FBG40"/>
      <c r="FBH40"/>
      <c r="FBI40"/>
      <c r="FBJ40"/>
      <c r="FBK40"/>
      <c r="FBL40"/>
      <c r="FBM40"/>
      <c r="FBN40"/>
      <c r="FBO40"/>
      <c r="FBP40"/>
      <c r="FBQ40"/>
      <c r="FBR40"/>
      <c r="FBS40"/>
      <c r="FBT40"/>
      <c r="FBU40"/>
      <c r="FBV40"/>
      <c r="FBW40"/>
      <c r="FBX40"/>
      <c r="FBY40"/>
      <c r="FBZ40"/>
      <c r="FCA40"/>
      <c r="FCB40"/>
      <c r="FCC40"/>
      <c r="FCD40"/>
      <c r="FCE40"/>
      <c r="FCF40"/>
      <c r="FCG40"/>
      <c r="FCH40"/>
      <c r="FCI40"/>
      <c r="FCJ40"/>
      <c r="FCK40"/>
      <c r="FCL40"/>
      <c r="FCM40"/>
      <c r="FCN40"/>
      <c r="FCO40"/>
      <c r="FCP40"/>
      <c r="FCQ40"/>
      <c r="FCR40"/>
      <c r="FCS40"/>
      <c r="FCT40"/>
      <c r="FCU40"/>
      <c r="FCV40"/>
      <c r="FCW40"/>
      <c r="FCX40"/>
      <c r="FCY40"/>
      <c r="FCZ40"/>
      <c r="FDA40"/>
      <c r="FDB40"/>
      <c r="FDC40"/>
      <c r="FDD40"/>
      <c r="FDE40"/>
      <c r="FDF40"/>
      <c r="FDG40"/>
      <c r="FDH40"/>
      <c r="FDI40"/>
      <c r="FDJ40"/>
      <c r="FDK40"/>
      <c r="FDL40"/>
      <c r="FDM40"/>
      <c r="FDN40"/>
      <c r="FDO40"/>
      <c r="FDP40"/>
      <c r="FDQ40"/>
      <c r="FDR40"/>
      <c r="FDS40"/>
      <c r="FDT40"/>
      <c r="FDU40"/>
      <c r="FDV40"/>
      <c r="FDW40"/>
      <c r="FDX40"/>
      <c r="FDY40"/>
      <c r="FDZ40"/>
      <c r="FEA40"/>
      <c r="FEB40"/>
      <c r="FEC40"/>
      <c r="FED40"/>
      <c r="FEE40"/>
      <c r="FEF40"/>
      <c r="FEG40"/>
      <c r="FEH40"/>
      <c r="FEI40"/>
      <c r="FEJ40"/>
      <c r="FEK40"/>
      <c r="FEL40"/>
      <c r="FEM40"/>
      <c r="FEN40"/>
      <c r="FEO40"/>
      <c r="FEP40"/>
      <c r="FEQ40"/>
      <c r="FER40"/>
      <c r="FES40"/>
      <c r="FET40"/>
      <c r="FEU40"/>
      <c r="FEV40"/>
      <c r="FEW40"/>
      <c r="FEX40"/>
      <c r="FEY40"/>
      <c r="FEZ40"/>
      <c r="FFA40"/>
      <c r="FFB40"/>
      <c r="FFC40"/>
      <c r="FFD40"/>
      <c r="FFE40"/>
      <c r="FFF40"/>
      <c r="FFG40"/>
      <c r="FFH40"/>
      <c r="FFI40"/>
      <c r="FFJ40"/>
      <c r="FFK40"/>
      <c r="FFL40"/>
      <c r="FFM40"/>
      <c r="FFN40"/>
      <c r="FFO40"/>
      <c r="FFP40"/>
      <c r="FFQ40"/>
      <c r="FFR40"/>
      <c r="FFS40"/>
      <c r="FFT40"/>
      <c r="FFU40"/>
      <c r="FFV40"/>
      <c r="FFW40"/>
      <c r="FFX40"/>
      <c r="FFY40"/>
      <c r="FFZ40"/>
      <c r="FGA40"/>
      <c r="FGB40"/>
      <c r="FGC40"/>
      <c r="FGD40"/>
      <c r="FGE40"/>
      <c r="FGF40"/>
      <c r="FGG40"/>
      <c r="FGH40"/>
      <c r="FGI40"/>
      <c r="FGJ40"/>
      <c r="FGK40"/>
      <c r="FGL40"/>
      <c r="FGM40"/>
      <c r="FGN40"/>
      <c r="FGO40"/>
      <c r="FGP40"/>
      <c r="FGQ40"/>
      <c r="FGR40"/>
      <c r="FGS40"/>
      <c r="FGT40"/>
      <c r="FGU40"/>
      <c r="FGV40"/>
      <c r="FGW40"/>
      <c r="FGX40"/>
      <c r="FGY40"/>
      <c r="FGZ40"/>
      <c r="FHA40"/>
      <c r="FHB40"/>
      <c r="FHC40"/>
      <c r="FHD40"/>
      <c r="FHE40"/>
      <c r="FHF40"/>
      <c r="FHG40"/>
      <c r="FHH40"/>
      <c r="FHI40"/>
      <c r="FHJ40"/>
      <c r="FHK40"/>
      <c r="FHL40"/>
      <c r="FHM40"/>
      <c r="FHN40"/>
      <c r="FHO40"/>
      <c r="FHP40"/>
      <c r="FHQ40"/>
      <c r="FHR40"/>
      <c r="FHS40"/>
      <c r="FHT40"/>
      <c r="FHU40"/>
      <c r="FHV40"/>
      <c r="FHW40"/>
      <c r="FHX40"/>
      <c r="FHY40"/>
      <c r="FHZ40"/>
      <c r="FIA40"/>
      <c r="FIB40"/>
      <c r="FIC40"/>
      <c r="FID40"/>
      <c r="FIE40"/>
      <c r="FIF40"/>
      <c r="FIG40"/>
      <c r="FIH40"/>
      <c r="FII40"/>
      <c r="FIJ40"/>
      <c r="FIK40"/>
      <c r="FIL40"/>
      <c r="FIM40"/>
      <c r="FIN40"/>
      <c r="FIO40"/>
      <c r="FIP40"/>
      <c r="FIQ40"/>
      <c r="FIR40"/>
      <c r="FIS40"/>
      <c r="FIT40"/>
      <c r="FIU40"/>
      <c r="FIV40"/>
      <c r="FIW40"/>
      <c r="FIX40"/>
      <c r="FIY40"/>
      <c r="FIZ40"/>
      <c r="FJA40"/>
      <c r="FJB40"/>
      <c r="FJC40"/>
      <c r="FJD40"/>
      <c r="FJE40"/>
      <c r="FJF40"/>
      <c r="FJG40"/>
      <c r="FJH40"/>
      <c r="FJI40"/>
      <c r="FJJ40"/>
      <c r="FJK40"/>
      <c r="FJL40"/>
      <c r="FJM40"/>
      <c r="FJN40"/>
      <c r="FJO40"/>
      <c r="FJP40"/>
      <c r="FJQ40"/>
      <c r="FJR40"/>
      <c r="FJS40"/>
      <c r="FJT40"/>
      <c r="FJU40"/>
      <c r="FJV40"/>
      <c r="FJW40"/>
      <c r="FJX40"/>
      <c r="FJY40"/>
      <c r="FJZ40"/>
      <c r="FKA40"/>
      <c r="FKB40"/>
      <c r="FKC40"/>
      <c r="FKD40"/>
      <c r="FKE40"/>
      <c r="FKF40"/>
      <c r="FKG40"/>
      <c r="FKH40"/>
      <c r="FKI40"/>
      <c r="FKJ40"/>
      <c r="FKK40"/>
      <c r="FKL40"/>
      <c r="FKM40"/>
      <c r="FKN40"/>
      <c r="FKO40"/>
      <c r="FKP40"/>
      <c r="FKQ40"/>
      <c r="FKR40"/>
      <c r="FKS40"/>
      <c r="FKT40"/>
      <c r="FKU40"/>
      <c r="FKV40"/>
      <c r="FKW40"/>
      <c r="FKX40"/>
      <c r="FKY40"/>
      <c r="FKZ40"/>
      <c r="FLA40"/>
      <c r="FLB40"/>
      <c r="FLC40"/>
      <c r="FLD40"/>
      <c r="FLE40"/>
      <c r="FLF40"/>
      <c r="FLG40"/>
      <c r="FLH40"/>
      <c r="FLI40"/>
      <c r="FLJ40"/>
      <c r="FLK40"/>
      <c r="FLL40"/>
      <c r="FLM40"/>
      <c r="FLN40"/>
      <c r="FLO40"/>
      <c r="FLP40"/>
      <c r="FLQ40"/>
      <c r="FLR40"/>
      <c r="FLS40"/>
      <c r="FLT40"/>
      <c r="FLU40"/>
      <c r="FLV40"/>
      <c r="FLW40"/>
      <c r="FLX40"/>
      <c r="FLY40"/>
      <c r="FLZ40"/>
      <c r="FMA40"/>
      <c r="FMB40"/>
      <c r="FMC40"/>
      <c r="FMD40"/>
      <c r="FME40"/>
      <c r="FMF40"/>
      <c r="FMG40"/>
      <c r="FMH40"/>
      <c r="FMI40"/>
      <c r="FMJ40"/>
      <c r="FMK40"/>
      <c r="FML40"/>
      <c r="FMM40"/>
      <c r="FMN40"/>
      <c r="FMO40"/>
      <c r="FMP40"/>
      <c r="FMQ40"/>
      <c r="FMR40"/>
      <c r="FMS40"/>
      <c r="FMT40"/>
      <c r="FMU40"/>
      <c r="FMV40"/>
      <c r="FMW40"/>
      <c r="FMX40"/>
      <c r="FMY40"/>
      <c r="FMZ40"/>
      <c r="FNA40"/>
      <c r="FNB40"/>
      <c r="FNC40"/>
      <c r="FND40"/>
      <c r="FNE40"/>
      <c r="FNF40"/>
      <c r="FNG40"/>
      <c r="FNH40"/>
      <c r="FNI40"/>
      <c r="FNJ40"/>
      <c r="FNK40"/>
      <c r="FNL40"/>
      <c r="FNM40"/>
      <c r="FNN40"/>
      <c r="FNO40"/>
      <c r="FNP40"/>
      <c r="FNQ40"/>
      <c r="FNR40"/>
      <c r="FNS40"/>
      <c r="FNT40"/>
      <c r="FNU40"/>
      <c r="FNV40"/>
      <c r="FNW40"/>
      <c r="FNX40"/>
      <c r="FNY40"/>
      <c r="FNZ40"/>
      <c r="FOA40"/>
      <c r="FOB40"/>
      <c r="FOC40"/>
      <c r="FOD40"/>
      <c r="FOE40"/>
      <c r="FOF40"/>
      <c r="FOG40"/>
      <c r="FOH40"/>
      <c r="FOI40"/>
      <c r="FOJ40"/>
      <c r="FOK40"/>
      <c r="FOL40"/>
      <c r="FOM40"/>
      <c r="FON40"/>
      <c r="FOO40"/>
      <c r="FOP40"/>
      <c r="FOQ40"/>
      <c r="FOR40"/>
      <c r="FOS40"/>
      <c r="FOT40"/>
      <c r="FOU40"/>
      <c r="FOV40"/>
      <c r="FOW40"/>
      <c r="FOX40"/>
      <c r="FOY40"/>
      <c r="FOZ40"/>
      <c r="FPA40"/>
      <c r="FPB40"/>
      <c r="FPC40"/>
      <c r="FPD40"/>
      <c r="FPE40"/>
      <c r="FPF40"/>
      <c r="FPG40"/>
      <c r="FPH40"/>
      <c r="FPI40"/>
      <c r="FPJ40"/>
      <c r="FPK40"/>
      <c r="FPL40"/>
      <c r="FPM40"/>
      <c r="FPN40"/>
      <c r="FPO40"/>
      <c r="FPP40"/>
      <c r="FPQ40"/>
      <c r="FPR40"/>
      <c r="FPS40"/>
      <c r="FPT40"/>
      <c r="FPU40"/>
      <c r="FPV40"/>
      <c r="FPW40"/>
      <c r="FPX40"/>
      <c r="FPY40"/>
      <c r="FPZ40"/>
      <c r="FQA40"/>
      <c r="FQB40"/>
      <c r="FQC40"/>
      <c r="FQD40"/>
      <c r="FQE40"/>
      <c r="FQF40"/>
      <c r="FQG40"/>
      <c r="FQH40"/>
      <c r="FQI40"/>
      <c r="FQJ40"/>
      <c r="FQK40"/>
      <c r="FQL40"/>
      <c r="FQM40"/>
      <c r="FQN40"/>
      <c r="FQO40"/>
      <c r="FQP40"/>
      <c r="FQQ40"/>
      <c r="FQR40"/>
      <c r="FQS40"/>
      <c r="FQT40"/>
      <c r="FQU40"/>
      <c r="FQV40"/>
      <c r="FQW40"/>
      <c r="FQX40"/>
      <c r="FQY40"/>
      <c r="FQZ40"/>
      <c r="FRA40"/>
      <c r="FRB40"/>
      <c r="FRC40"/>
      <c r="FRD40"/>
      <c r="FRE40"/>
      <c r="FRF40"/>
      <c r="FRG40"/>
      <c r="FRH40"/>
      <c r="FRI40"/>
      <c r="FRJ40"/>
      <c r="FRK40"/>
      <c r="FRL40"/>
      <c r="FRM40"/>
      <c r="FRN40"/>
      <c r="FRO40"/>
      <c r="FRP40"/>
      <c r="FRQ40"/>
      <c r="FRR40"/>
      <c r="FRS40"/>
      <c r="FRT40"/>
      <c r="FRU40"/>
      <c r="FRV40"/>
      <c r="FRW40"/>
      <c r="FRX40"/>
      <c r="FRY40"/>
      <c r="FRZ40"/>
      <c r="FSA40"/>
      <c r="FSB40"/>
      <c r="FSC40"/>
      <c r="FSD40"/>
      <c r="FSE40"/>
      <c r="FSF40"/>
      <c r="FSG40"/>
      <c r="FSH40"/>
      <c r="FSI40"/>
      <c r="FSJ40"/>
      <c r="FSK40"/>
      <c r="FSL40"/>
      <c r="FSM40"/>
      <c r="FSN40"/>
      <c r="FSO40"/>
      <c r="FSP40"/>
      <c r="FSQ40"/>
      <c r="FSR40"/>
      <c r="FSS40"/>
      <c r="FST40"/>
      <c r="FSU40"/>
      <c r="FSV40"/>
      <c r="FSW40"/>
      <c r="FSX40"/>
      <c r="FSY40"/>
      <c r="FSZ40"/>
      <c r="FTA40"/>
      <c r="FTB40"/>
      <c r="FTC40"/>
      <c r="FTD40"/>
      <c r="FTE40"/>
      <c r="FTF40"/>
      <c r="FTG40"/>
      <c r="FTH40"/>
      <c r="FTI40"/>
      <c r="FTJ40"/>
      <c r="FTK40"/>
      <c r="FTL40"/>
      <c r="FTM40"/>
      <c r="FTN40"/>
      <c r="FTO40"/>
      <c r="FTP40"/>
      <c r="FTQ40"/>
      <c r="FTR40"/>
      <c r="FTS40"/>
      <c r="FTT40"/>
      <c r="FTU40"/>
      <c r="FTV40"/>
      <c r="FTW40"/>
      <c r="FTX40"/>
      <c r="FTY40"/>
      <c r="FTZ40"/>
      <c r="FUA40"/>
      <c r="FUB40"/>
      <c r="FUC40"/>
      <c r="FUD40"/>
      <c r="FUE40"/>
      <c r="FUF40"/>
      <c r="FUG40"/>
      <c r="FUH40"/>
      <c r="FUI40"/>
      <c r="FUJ40"/>
      <c r="FUK40"/>
      <c r="FUL40"/>
      <c r="FUM40"/>
      <c r="FUN40"/>
      <c r="FUO40"/>
      <c r="FUP40"/>
      <c r="FUQ40"/>
      <c r="FUR40"/>
      <c r="FUS40"/>
      <c r="FUT40"/>
      <c r="FUU40"/>
      <c r="FUV40"/>
      <c r="FUW40"/>
      <c r="FUX40"/>
      <c r="FUY40"/>
      <c r="FUZ40"/>
      <c r="FVA40"/>
      <c r="FVB40"/>
      <c r="FVC40"/>
      <c r="FVD40"/>
      <c r="FVE40"/>
      <c r="FVF40"/>
      <c r="FVG40"/>
      <c r="FVH40"/>
      <c r="FVI40"/>
      <c r="FVJ40"/>
      <c r="FVK40"/>
      <c r="FVL40"/>
      <c r="FVM40"/>
      <c r="FVN40"/>
      <c r="FVO40"/>
      <c r="FVP40"/>
      <c r="FVQ40"/>
      <c r="FVR40"/>
      <c r="FVS40"/>
      <c r="FVT40"/>
      <c r="FVU40"/>
      <c r="FVV40"/>
      <c r="FVW40"/>
      <c r="FVX40"/>
      <c r="FVY40"/>
      <c r="FVZ40"/>
      <c r="FWA40"/>
      <c r="FWB40"/>
      <c r="FWC40"/>
      <c r="FWD40"/>
      <c r="FWE40"/>
      <c r="FWF40"/>
      <c r="FWG40"/>
      <c r="FWH40"/>
      <c r="FWI40"/>
      <c r="FWJ40"/>
      <c r="FWK40"/>
      <c r="FWL40"/>
      <c r="FWM40"/>
      <c r="FWN40"/>
      <c r="FWO40"/>
      <c r="FWP40"/>
      <c r="FWQ40"/>
      <c r="FWR40"/>
      <c r="FWS40"/>
      <c r="FWT40"/>
      <c r="FWU40"/>
      <c r="FWV40"/>
      <c r="FWW40"/>
      <c r="FWX40"/>
      <c r="FWY40"/>
      <c r="FWZ40"/>
      <c r="FXA40"/>
      <c r="FXB40"/>
      <c r="FXC40"/>
      <c r="FXD40"/>
      <c r="FXE40"/>
      <c r="FXF40"/>
      <c r="FXG40"/>
      <c r="FXH40"/>
      <c r="FXI40"/>
      <c r="FXJ40"/>
      <c r="FXK40"/>
      <c r="FXL40"/>
      <c r="FXM40"/>
      <c r="FXN40"/>
      <c r="FXO40"/>
      <c r="FXP40"/>
      <c r="FXQ40"/>
      <c r="FXR40"/>
      <c r="FXS40"/>
      <c r="FXT40"/>
      <c r="FXU40"/>
      <c r="FXV40"/>
      <c r="FXW40"/>
      <c r="FXX40"/>
      <c r="FXY40"/>
      <c r="FXZ40"/>
      <c r="FYA40"/>
      <c r="FYB40"/>
      <c r="FYC40"/>
      <c r="FYD40"/>
      <c r="FYE40"/>
      <c r="FYF40"/>
      <c r="FYG40"/>
      <c r="FYH40"/>
      <c r="FYI40"/>
      <c r="FYJ40"/>
      <c r="FYK40"/>
      <c r="FYL40"/>
      <c r="FYM40"/>
      <c r="FYN40"/>
      <c r="FYO40"/>
      <c r="FYP40"/>
      <c r="FYQ40"/>
      <c r="FYR40"/>
      <c r="FYS40"/>
      <c r="FYT40"/>
      <c r="FYU40"/>
      <c r="FYV40"/>
      <c r="FYW40"/>
      <c r="FYX40"/>
      <c r="FYY40"/>
      <c r="FYZ40"/>
      <c r="FZA40"/>
      <c r="FZB40"/>
      <c r="FZC40"/>
      <c r="FZD40"/>
      <c r="FZE40"/>
      <c r="FZF40"/>
      <c r="FZG40"/>
      <c r="FZH40"/>
      <c r="FZI40"/>
      <c r="FZJ40"/>
      <c r="FZK40"/>
      <c r="FZL40"/>
      <c r="FZM40"/>
      <c r="FZN40"/>
      <c r="FZO40"/>
      <c r="FZP40"/>
      <c r="FZQ40"/>
      <c r="FZR40"/>
      <c r="FZS40"/>
      <c r="FZT40"/>
      <c r="FZU40"/>
      <c r="FZV40"/>
      <c r="FZW40"/>
      <c r="FZX40"/>
      <c r="FZY40"/>
      <c r="FZZ40"/>
      <c r="GAA40"/>
      <c r="GAB40"/>
      <c r="GAC40"/>
      <c r="GAD40"/>
      <c r="GAE40"/>
      <c r="GAF40"/>
      <c r="GAG40"/>
      <c r="GAH40"/>
      <c r="GAI40"/>
      <c r="GAJ40"/>
      <c r="GAK40"/>
      <c r="GAL40"/>
      <c r="GAM40"/>
      <c r="GAN40"/>
      <c r="GAO40"/>
      <c r="GAP40"/>
      <c r="GAQ40"/>
      <c r="GAR40"/>
      <c r="GAS40"/>
      <c r="GAT40"/>
      <c r="GAU40"/>
      <c r="GAV40"/>
      <c r="GAW40"/>
      <c r="GAX40"/>
      <c r="GAY40"/>
      <c r="GAZ40"/>
      <c r="GBA40"/>
      <c r="GBB40"/>
      <c r="GBC40"/>
      <c r="GBD40"/>
      <c r="GBE40"/>
      <c r="GBF40"/>
      <c r="GBG40"/>
      <c r="GBH40"/>
      <c r="GBI40"/>
      <c r="GBJ40"/>
      <c r="GBK40"/>
      <c r="GBL40"/>
      <c r="GBM40"/>
      <c r="GBN40"/>
      <c r="GBO40"/>
      <c r="GBP40"/>
      <c r="GBQ40"/>
      <c r="GBR40"/>
      <c r="GBS40"/>
      <c r="GBT40"/>
      <c r="GBU40"/>
      <c r="GBV40"/>
      <c r="GBW40"/>
      <c r="GBX40"/>
      <c r="GBY40"/>
      <c r="GBZ40"/>
      <c r="GCA40"/>
      <c r="GCB40"/>
      <c r="GCC40"/>
      <c r="GCD40"/>
      <c r="GCE40"/>
      <c r="GCF40"/>
      <c r="GCG40"/>
      <c r="GCH40"/>
      <c r="GCI40"/>
      <c r="GCJ40"/>
      <c r="GCK40"/>
      <c r="GCL40"/>
      <c r="GCM40"/>
      <c r="GCN40"/>
      <c r="GCO40"/>
      <c r="GCP40"/>
      <c r="GCQ40"/>
      <c r="GCR40"/>
      <c r="GCS40"/>
      <c r="GCT40"/>
      <c r="GCU40"/>
      <c r="GCV40"/>
      <c r="GCW40"/>
      <c r="GCX40"/>
      <c r="GCY40"/>
      <c r="GCZ40"/>
      <c r="GDA40"/>
      <c r="GDB40"/>
      <c r="GDC40"/>
      <c r="GDD40"/>
      <c r="GDE40"/>
      <c r="GDF40"/>
      <c r="GDG40"/>
      <c r="GDH40"/>
      <c r="GDI40"/>
      <c r="GDJ40"/>
      <c r="GDK40"/>
      <c r="GDL40"/>
      <c r="GDM40"/>
      <c r="GDN40"/>
      <c r="GDO40"/>
      <c r="GDP40"/>
      <c r="GDQ40"/>
      <c r="GDR40"/>
      <c r="GDS40"/>
      <c r="GDT40"/>
      <c r="GDU40"/>
      <c r="GDV40"/>
      <c r="GDW40"/>
      <c r="GDX40"/>
      <c r="GDY40"/>
      <c r="GDZ40"/>
      <c r="GEA40"/>
      <c r="GEB40"/>
      <c r="GEC40"/>
      <c r="GED40"/>
      <c r="GEE40"/>
      <c r="GEF40"/>
      <c r="GEG40"/>
      <c r="GEH40"/>
      <c r="GEI40"/>
      <c r="GEJ40"/>
      <c r="GEK40"/>
      <c r="GEL40"/>
      <c r="GEM40"/>
      <c r="GEN40"/>
      <c r="GEO40"/>
      <c r="GEP40"/>
      <c r="GEQ40"/>
      <c r="GER40"/>
      <c r="GES40"/>
      <c r="GET40"/>
      <c r="GEU40"/>
      <c r="GEV40"/>
      <c r="GEW40"/>
      <c r="GEX40"/>
      <c r="GEY40"/>
      <c r="GEZ40"/>
      <c r="GFA40"/>
      <c r="GFB40"/>
      <c r="GFC40"/>
      <c r="GFD40"/>
      <c r="GFE40"/>
      <c r="GFF40"/>
      <c r="GFG40"/>
      <c r="GFH40"/>
      <c r="GFI40"/>
      <c r="GFJ40"/>
      <c r="GFK40"/>
      <c r="GFL40"/>
      <c r="GFM40"/>
      <c r="GFN40"/>
      <c r="GFO40"/>
      <c r="GFP40"/>
      <c r="GFQ40"/>
      <c r="GFR40"/>
      <c r="GFS40"/>
      <c r="GFT40"/>
      <c r="GFU40"/>
      <c r="GFV40"/>
      <c r="GFW40"/>
      <c r="GFX40"/>
      <c r="GFY40"/>
      <c r="GFZ40"/>
      <c r="GGA40"/>
      <c r="GGB40"/>
      <c r="GGC40"/>
      <c r="GGD40"/>
      <c r="GGE40"/>
      <c r="GGF40"/>
      <c r="GGG40"/>
      <c r="GGH40"/>
      <c r="GGI40"/>
      <c r="GGJ40"/>
      <c r="GGK40"/>
      <c r="GGL40"/>
      <c r="GGM40"/>
      <c r="GGN40"/>
      <c r="GGO40"/>
      <c r="GGP40"/>
      <c r="GGQ40"/>
      <c r="GGR40"/>
      <c r="GGS40"/>
      <c r="GGT40"/>
      <c r="GGU40"/>
      <c r="GGV40"/>
      <c r="GGW40"/>
      <c r="GGX40"/>
      <c r="GGY40"/>
      <c r="GGZ40"/>
      <c r="GHA40"/>
      <c r="GHB40"/>
      <c r="GHC40"/>
      <c r="GHD40"/>
      <c r="GHE40"/>
      <c r="GHF40"/>
      <c r="GHG40"/>
      <c r="GHH40"/>
      <c r="GHI40"/>
      <c r="GHJ40"/>
      <c r="GHK40"/>
      <c r="GHL40"/>
      <c r="GHM40"/>
      <c r="GHN40"/>
      <c r="GHO40"/>
      <c r="GHP40"/>
      <c r="GHQ40"/>
      <c r="GHR40"/>
      <c r="GHS40"/>
      <c r="GHT40"/>
      <c r="GHU40"/>
      <c r="GHV40"/>
      <c r="GHW40"/>
      <c r="GHX40"/>
      <c r="GHY40"/>
      <c r="GHZ40"/>
      <c r="GIA40"/>
      <c r="GIB40"/>
      <c r="GIC40"/>
      <c r="GID40"/>
      <c r="GIE40"/>
      <c r="GIF40"/>
      <c r="GIG40"/>
      <c r="GIH40"/>
      <c r="GII40"/>
      <c r="GIJ40"/>
      <c r="GIK40"/>
      <c r="GIL40"/>
      <c r="GIM40"/>
      <c r="GIN40"/>
      <c r="GIO40"/>
      <c r="GIP40"/>
      <c r="GIQ40"/>
      <c r="GIR40"/>
      <c r="GIS40"/>
      <c r="GIT40"/>
      <c r="GIU40"/>
      <c r="GIV40"/>
      <c r="GIW40"/>
      <c r="GIX40"/>
      <c r="GIY40"/>
      <c r="GIZ40"/>
      <c r="GJA40"/>
      <c r="GJB40"/>
      <c r="GJC40"/>
      <c r="GJD40"/>
      <c r="GJE40"/>
      <c r="GJF40"/>
      <c r="GJG40"/>
      <c r="GJH40"/>
      <c r="GJI40"/>
      <c r="GJJ40"/>
      <c r="GJK40"/>
      <c r="GJL40"/>
      <c r="GJM40"/>
      <c r="GJN40"/>
      <c r="GJO40"/>
      <c r="GJP40"/>
      <c r="GJQ40"/>
      <c r="GJR40"/>
      <c r="GJS40"/>
      <c r="GJT40"/>
      <c r="GJU40"/>
      <c r="GJV40"/>
      <c r="GJW40"/>
      <c r="GJX40"/>
      <c r="GJY40"/>
      <c r="GJZ40"/>
      <c r="GKA40"/>
      <c r="GKB40"/>
      <c r="GKC40"/>
      <c r="GKD40"/>
      <c r="GKE40"/>
      <c r="GKF40"/>
      <c r="GKG40"/>
      <c r="GKH40"/>
      <c r="GKI40"/>
      <c r="GKJ40"/>
      <c r="GKK40"/>
      <c r="GKL40"/>
      <c r="GKM40"/>
      <c r="GKN40"/>
      <c r="GKO40"/>
      <c r="GKP40"/>
      <c r="GKQ40"/>
      <c r="GKR40"/>
      <c r="GKS40"/>
      <c r="GKT40"/>
      <c r="GKU40"/>
      <c r="GKV40"/>
      <c r="GKW40"/>
      <c r="GKX40"/>
      <c r="GKY40"/>
      <c r="GKZ40"/>
      <c r="GLA40"/>
      <c r="GLB40"/>
      <c r="GLC40"/>
      <c r="GLD40"/>
      <c r="GLE40"/>
      <c r="GLF40"/>
      <c r="GLG40"/>
      <c r="GLH40"/>
      <c r="GLI40"/>
      <c r="GLJ40"/>
      <c r="GLK40"/>
      <c r="GLL40"/>
      <c r="GLM40"/>
      <c r="GLN40"/>
      <c r="GLO40"/>
      <c r="GLP40"/>
      <c r="GLQ40"/>
      <c r="GLR40"/>
      <c r="GLS40"/>
      <c r="GLT40"/>
      <c r="GLU40"/>
      <c r="GLV40"/>
      <c r="GLW40"/>
      <c r="GLX40"/>
      <c r="GLY40"/>
      <c r="GLZ40"/>
      <c r="GMA40"/>
      <c r="GMB40"/>
      <c r="GMC40"/>
      <c r="GMD40"/>
      <c r="GME40"/>
      <c r="GMF40"/>
      <c r="GMG40"/>
      <c r="GMH40"/>
      <c r="GMI40"/>
      <c r="GMJ40"/>
      <c r="GMK40"/>
      <c r="GML40"/>
      <c r="GMM40"/>
      <c r="GMN40"/>
      <c r="GMO40"/>
      <c r="GMP40"/>
      <c r="GMQ40"/>
      <c r="GMR40"/>
      <c r="GMS40"/>
      <c r="GMT40"/>
      <c r="GMU40"/>
      <c r="GMV40"/>
      <c r="GMW40"/>
      <c r="GMX40"/>
      <c r="GMY40"/>
      <c r="GMZ40"/>
      <c r="GNA40"/>
      <c r="GNB40"/>
      <c r="GNC40"/>
      <c r="GND40"/>
      <c r="GNE40"/>
      <c r="GNF40"/>
      <c r="GNG40"/>
      <c r="GNH40"/>
      <c r="GNI40"/>
      <c r="GNJ40"/>
      <c r="GNK40"/>
      <c r="GNL40"/>
      <c r="GNM40"/>
      <c r="GNN40"/>
      <c r="GNO40"/>
      <c r="GNP40"/>
      <c r="GNQ40"/>
      <c r="GNR40"/>
      <c r="GNS40"/>
      <c r="GNT40"/>
      <c r="GNU40"/>
      <c r="GNV40"/>
      <c r="GNW40"/>
      <c r="GNX40"/>
      <c r="GNY40"/>
      <c r="GNZ40"/>
      <c r="GOA40"/>
      <c r="GOB40"/>
      <c r="GOC40"/>
      <c r="GOD40"/>
      <c r="GOE40"/>
      <c r="GOF40"/>
      <c r="GOG40"/>
      <c r="GOH40"/>
      <c r="GOI40"/>
      <c r="GOJ40"/>
      <c r="GOK40"/>
      <c r="GOL40"/>
      <c r="GOM40"/>
      <c r="GON40"/>
      <c r="GOO40"/>
      <c r="GOP40"/>
      <c r="GOQ40"/>
      <c r="GOR40"/>
      <c r="GOS40"/>
      <c r="GOT40"/>
      <c r="GOU40"/>
      <c r="GOV40"/>
      <c r="GOW40"/>
      <c r="GOX40"/>
      <c r="GOY40"/>
      <c r="GOZ40"/>
      <c r="GPA40"/>
      <c r="GPB40"/>
      <c r="GPC40"/>
      <c r="GPD40"/>
      <c r="GPE40"/>
      <c r="GPF40"/>
      <c r="GPG40"/>
      <c r="GPH40"/>
      <c r="GPI40"/>
      <c r="GPJ40"/>
      <c r="GPK40"/>
      <c r="GPL40"/>
      <c r="GPM40"/>
      <c r="GPN40"/>
      <c r="GPO40"/>
      <c r="GPP40"/>
      <c r="GPQ40"/>
      <c r="GPR40"/>
      <c r="GPS40"/>
      <c r="GPT40"/>
      <c r="GPU40"/>
      <c r="GPV40"/>
      <c r="GPW40"/>
      <c r="GPX40"/>
      <c r="GPY40"/>
      <c r="GPZ40"/>
      <c r="GQA40"/>
      <c r="GQB40"/>
      <c r="GQC40"/>
      <c r="GQD40"/>
      <c r="GQE40"/>
      <c r="GQF40"/>
      <c r="GQG40"/>
      <c r="GQH40"/>
      <c r="GQI40"/>
      <c r="GQJ40"/>
      <c r="GQK40"/>
      <c r="GQL40"/>
      <c r="GQM40"/>
      <c r="GQN40"/>
      <c r="GQO40"/>
      <c r="GQP40"/>
      <c r="GQQ40"/>
      <c r="GQR40"/>
      <c r="GQS40"/>
      <c r="GQT40"/>
      <c r="GQU40"/>
      <c r="GQV40"/>
      <c r="GQW40"/>
      <c r="GQX40"/>
      <c r="GQY40"/>
      <c r="GQZ40"/>
      <c r="GRA40"/>
      <c r="GRB40"/>
      <c r="GRC40"/>
      <c r="GRD40"/>
      <c r="GRE40"/>
      <c r="GRF40"/>
      <c r="GRG40"/>
      <c r="GRH40"/>
      <c r="GRI40"/>
      <c r="GRJ40"/>
      <c r="GRK40"/>
      <c r="GRL40"/>
      <c r="GRM40"/>
      <c r="GRN40"/>
      <c r="GRO40"/>
      <c r="GRP40"/>
      <c r="GRQ40"/>
      <c r="GRR40"/>
      <c r="GRS40"/>
      <c r="GRT40"/>
      <c r="GRU40"/>
      <c r="GRV40"/>
      <c r="GRW40"/>
      <c r="GRX40"/>
      <c r="GRY40"/>
      <c r="GRZ40"/>
      <c r="GSA40"/>
      <c r="GSB40"/>
      <c r="GSC40"/>
      <c r="GSD40"/>
      <c r="GSE40"/>
      <c r="GSF40"/>
      <c r="GSG40"/>
      <c r="GSH40"/>
      <c r="GSI40"/>
      <c r="GSJ40"/>
      <c r="GSK40"/>
      <c r="GSL40"/>
      <c r="GSM40"/>
      <c r="GSN40"/>
      <c r="GSO40"/>
      <c r="GSP40"/>
      <c r="GSQ40"/>
      <c r="GSR40"/>
      <c r="GSS40"/>
      <c r="GST40"/>
      <c r="GSU40"/>
      <c r="GSV40"/>
      <c r="GSW40"/>
      <c r="GSX40"/>
      <c r="GSY40"/>
      <c r="GSZ40"/>
      <c r="GTA40"/>
      <c r="GTB40"/>
      <c r="GTC40"/>
      <c r="GTD40"/>
      <c r="GTE40"/>
      <c r="GTF40"/>
      <c r="GTG40"/>
      <c r="GTH40"/>
      <c r="GTI40"/>
      <c r="GTJ40"/>
      <c r="GTK40"/>
      <c r="GTL40"/>
      <c r="GTM40"/>
      <c r="GTN40"/>
      <c r="GTO40"/>
      <c r="GTP40"/>
      <c r="GTQ40"/>
      <c r="GTR40"/>
      <c r="GTS40"/>
      <c r="GTT40"/>
      <c r="GTU40"/>
      <c r="GTV40"/>
      <c r="GTW40"/>
      <c r="GTX40"/>
      <c r="GTY40"/>
      <c r="GTZ40"/>
      <c r="GUA40"/>
      <c r="GUB40"/>
      <c r="GUC40"/>
      <c r="GUD40"/>
      <c r="GUE40"/>
      <c r="GUF40"/>
      <c r="GUG40"/>
      <c r="GUH40"/>
      <c r="GUI40"/>
      <c r="GUJ40"/>
      <c r="GUK40"/>
      <c r="GUL40"/>
      <c r="GUM40"/>
      <c r="GUN40"/>
      <c r="GUO40"/>
      <c r="GUP40"/>
      <c r="GUQ40"/>
      <c r="GUR40"/>
      <c r="GUS40"/>
      <c r="GUT40"/>
      <c r="GUU40"/>
      <c r="GUV40"/>
      <c r="GUW40"/>
      <c r="GUX40"/>
      <c r="GUY40"/>
      <c r="GUZ40"/>
      <c r="GVA40"/>
      <c r="GVB40"/>
      <c r="GVC40"/>
      <c r="GVD40"/>
      <c r="GVE40"/>
      <c r="GVF40"/>
      <c r="GVG40"/>
      <c r="GVH40"/>
      <c r="GVI40"/>
      <c r="GVJ40"/>
      <c r="GVK40"/>
      <c r="GVL40"/>
      <c r="GVM40"/>
      <c r="GVN40"/>
      <c r="GVO40"/>
      <c r="GVP40"/>
      <c r="GVQ40"/>
      <c r="GVR40"/>
      <c r="GVS40"/>
      <c r="GVT40"/>
      <c r="GVU40"/>
      <c r="GVV40"/>
      <c r="GVW40"/>
      <c r="GVX40"/>
      <c r="GVY40"/>
      <c r="GVZ40"/>
      <c r="GWA40"/>
      <c r="GWB40"/>
      <c r="GWC40"/>
      <c r="GWD40"/>
      <c r="GWE40"/>
      <c r="GWF40"/>
      <c r="GWG40"/>
      <c r="GWH40"/>
      <c r="GWI40"/>
      <c r="GWJ40"/>
      <c r="GWK40"/>
      <c r="GWL40"/>
      <c r="GWM40"/>
      <c r="GWN40"/>
      <c r="GWO40"/>
      <c r="GWP40"/>
      <c r="GWQ40"/>
      <c r="GWR40"/>
      <c r="GWS40"/>
      <c r="GWT40"/>
      <c r="GWU40"/>
      <c r="GWV40"/>
      <c r="GWW40"/>
      <c r="GWX40"/>
      <c r="GWY40"/>
      <c r="GWZ40"/>
      <c r="GXA40"/>
      <c r="GXB40"/>
      <c r="GXC40"/>
      <c r="GXD40"/>
      <c r="GXE40"/>
      <c r="GXF40"/>
      <c r="GXG40"/>
      <c r="GXH40"/>
      <c r="GXI40"/>
      <c r="GXJ40"/>
      <c r="GXK40"/>
      <c r="GXL40"/>
      <c r="GXM40"/>
      <c r="GXN40"/>
      <c r="GXO40"/>
      <c r="GXP40"/>
      <c r="GXQ40"/>
      <c r="GXR40"/>
      <c r="GXS40"/>
      <c r="GXT40"/>
      <c r="GXU40"/>
      <c r="GXV40"/>
      <c r="GXW40"/>
      <c r="GXX40"/>
      <c r="GXY40"/>
      <c r="GXZ40"/>
      <c r="GYA40"/>
      <c r="GYB40"/>
      <c r="GYC40"/>
      <c r="GYD40"/>
      <c r="GYE40"/>
      <c r="GYF40"/>
      <c r="GYG40"/>
      <c r="GYH40"/>
      <c r="GYI40"/>
      <c r="GYJ40"/>
      <c r="GYK40"/>
      <c r="GYL40"/>
      <c r="GYM40"/>
      <c r="GYN40"/>
      <c r="GYO40"/>
      <c r="GYP40"/>
      <c r="GYQ40"/>
      <c r="GYR40"/>
      <c r="GYS40"/>
      <c r="GYT40"/>
      <c r="GYU40"/>
      <c r="GYV40"/>
      <c r="GYW40"/>
      <c r="GYX40"/>
      <c r="GYY40"/>
      <c r="GYZ40"/>
      <c r="GZA40"/>
      <c r="GZB40"/>
      <c r="GZC40"/>
      <c r="GZD40"/>
      <c r="GZE40"/>
      <c r="GZF40"/>
      <c r="GZG40"/>
      <c r="GZH40"/>
      <c r="GZI40"/>
      <c r="GZJ40"/>
      <c r="GZK40"/>
      <c r="GZL40"/>
      <c r="GZM40"/>
      <c r="GZN40"/>
      <c r="GZO40"/>
      <c r="GZP40"/>
      <c r="GZQ40"/>
      <c r="GZR40"/>
      <c r="GZS40"/>
      <c r="GZT40"/>
      <c r="GZU40"/>
      <c r="GZV40"/>
      <c r="GZW40"/>
      <c r="GZX40"/>
      <c r="GZY40"/>
      <c r="GZZ40"/>
      <c r="HAA40"/>
      <c r="HAB40"/>
      <c r="HAC40"/>
      <c r="HAD40"/>
      <c r="HAE40"/>
      <c r="HAF40"/>
      <c r="HAG40"/>
      <c r="HAH40"/>
      <c r="HAI40"/>
      <c r="HAJ40"/>
      <c r="HAK40"/>
      <c r="HAL40"/>
      <c r="HAM40"/>
      <c r="HAN40"/>
      <c r="HAO40"/>
      <c r="HAP40"/>
      <c r="HAQ40"/>
      <c r="HAR40"/>
      <c r="HAS40"/>
      <c r="HAT40"/>
      <c r="HAU40"/>
      <c r="HAV40"/>
      <c r="HAW40"/>
      <c r="HAX40"/>
      <c r="HAY40"/>
      <c r="HAZ40"/>
      <c r="HBA40"/>
      <c r="HBB40"/>
      <c r="HBC40"/>
      <c r="HBD40"/>
      <c r="HBE40"/>
      <c r="HBF40"/>
      <c r="HBG40"/>
      <c r="HBH40"/>
      <c r="HBI40"/>
      <c r="HBJ40"/>
      <c r="HBK40"/>
      <c r="HBL40"/>
      <c r="HBM40"/>
      <c r="HBN40"/>
      <c r="HBO40"/>
      <c r="HBP40"/>
      <c r="HBQ40"/>
      <c r="HBR40"/>
      <c r="HBS40"/>
      <c r="HBT40"/>
      <c r="HBU40"/>
      <c r="HBV40"/>
      <c r="HBW40"/>
      <c r="HBX40"/>
      <c r="HBY40"/>
      <c r="HBZ40"/>
      <c r="HCA40"/>
      <c r="HCB40"/>
      <c r="HCC40"/>
      <c r="HCD40"/>
      <c r="HCE40"/>
      <c r="HCF40"/>
      <c r="HCG40"/>
      <c r="HCH40"/>
      <c r="HCI40"/>
      <c r="HCJ40"/>
      <c r="HCK40"/>
      <c r="HCL40"/>
      <c r="HCM40"/>
      <c r="HCN40"/>
      <c r="HCO40"/>
      <c r="HCP40"/>
      <c r="HCQ40"/>
      <c r="HCR40"/>
      <c r="HCS40"/>
      <c r="HCT40"/>
      <c r="HCU40"/>
      <c r="HCV40"/>
      <c r="HCW40"/>
      <c r="HCX40"/>
      <c r="HCY40"/>
      <c r="HCZ40"/>
      <c r="HDA40"/>
      <c r="HDB40"/>
      <c r="HDC40"/>
      <c r="HDD40"/>
      <c r="HDE40"/>
      <c r="HDF40"/>
      <c r="HDG40"/>
      <c r="HDH40"/>
      <c r="HDI40"/>
      <c r="HDJ40"/>
      <c r="HDK40"/>
      <c r="HDL40"/>
      <c r="HDM40"/>
      <c r="HDN40"/>
      <c r="HDO40"/>
      <c r="HDP40"/>
      <c r="HDQ40"/>
      <c r="HDR40"/>
      <c r="HDS40"/>
      <c r="HDT40"/>
      <c r="HDU40"/>
      <c r="HDV40"/>
      <c r="HDW40"/>
      <c r="HDX40"/>
      <c r="HDY40"/>
      <c r="HDZ40"/>
      <c r="HEA40"/>
      <c r="HEB40"/>
      <c r="HEC40"/>
      <c r="HED40"/>
      <c r="HEE40"/>
      <c r="HEF40"/>
      <c r="HEG40"/>
      <c r="HEH40"/>
      <c r="HEI40"/>
      <c r="HEJ40"/>
      <c r="HEK40"/>
      <c r="HEL40"/>
      <c r="HEM40"/>
      <c r="HEN40"/>
      <c r="HEO40"/>
      <c r="HEP40"/>
      <c r="HEQ40"/>
      <c r="HER40"/>
      <c r="HES40"/>
      <c r="HET40"/>
      <c r="HEU40"/>
      <c r="HEV40"/>
      <c r="HEW40"/>
      <c r="HEX40"/>
      <c r="HEY40"/>
      <c r="HEZ40"/>
      <c r="HFA40"/>
      <c r="HFB40"/>
      <c r="HFC40"/>
      <c r="HFD40"/>
      <c r="HFE40"/>
      <c r="HFF40"/>
      <c r="HFG40"/>
      <c r="HFH40"/>
      <c r="HFI40"/>
      <c r="HFJ40"/>
      <c r="HFK40"/>
      <c r="HFL40"/>
      <c r="HFM40"/>
      <c r="HFN40"/>
      <c r="HFO40"/>
      <c r="HFP40"/>
      <c r="HFQ40"/>
      <c r="HFR40"/>
      <c r="HFS40"/>
      <c r="HFT40"/>
      <c r="HFU40"/>
      <c r="HFV40"/>
      <c r="HFW40"/>
      <c r="HFX40"/>
      <c r="HFY40"/>
      <c r="HFZ40"/>
      <c r="HGA40"/>
      <c r="HGB40"/>
      <c r="HGC40"/>
      <c r="HGD40"/>
      <c r="HGE40"/>
      <c r="HGF40"/>
      <c r="HGG40"/>
      <c r="HGH40"/>
      <c r="HGI40"/>
      <c r="HGJ40"/>
      <c r="HGK40"/>
      <c r="HGL40"/>
      <c r="HGM40"/>
      <c r="HGN40"/>
      <c r="HGO40"/>
      <c r="HGP40"/>
      <c r="HGQ40"/>
      <c r="HGR40"/>
      <c r="HGS40"/>
      <c r="HGT40"/>
      <c r="HGU40"/>
      <c r="HGV40"/>
      <c r="HGW40"/>
      <c r="HGX40"/>
      <c r="HGY40"/>
      <c r="HGZ40"/>
      <c r="HHA40"/>
      <c r="HHB40"/>
      <c r="HHC40"/>
      <c r="HHD40"/>
      <c r="HHE40"/>
      <c r="HHF40"/>
      <c r="HHG40"/>
      <c r="HHH40"/>
      <c r="HHI40"/>
      <c r="HHJ40"/>
      <c r="HHK40"/>
      <c r="HHL40"/>
      <c r="HHM40"/>
      <c r="HHN40"/>
      <c r="HHO40"/>
      <c r="HHP40"/>
      <c r="HHQ40"/>
      <c r="HHR40"/>
      <c r="HHS40"/>
      <c r="HHT40"/>
      <c r="HHU40"/>
      <c r="HHV40"/>
      <c r="HHW40"/>
      <c r="HHX40"/>
      <c r="HHY40"/>
      <c r="HHZ40"/>
      <c r="HIA40"/>
      <c r="HIB40"/>
      <c r="HIC40"/>
      <c r="HID40"/>
      <c r="HIE40"/>
      <c r="HIF40"/>
      <c r="HIG40"/>
      <c r="HIH40"/>
      <c r="HII40"/>
      <c r="HIJ40"/>
      <c r="HIK40"/>
      <c r="HIL40"/>
      <c r="HIM40"/>
      <c r="HIN40"/>
      <c r="HIO40"/>
      <c r="HIP40"/>
      <c r="HIQ40"/>
      <c r="HIR40"/>
      <c r="HIS40"/>
      <c r="HIT40"/>
      <c r="HIU40"/>
      <c r="HIV40"/>
      <c r="HIW40"/>
      <c r="HIX40"/>
      <c r="HIY40"/>
      <c r="HIZ40"/>
      <c r="HJA40"/>
      <c r="HJB40"/>
      <c r="HJC40"/>
      <c r="HJD40"/>
      <c r="HJE40"/>
      <c r="HJF40"/>
      <c r="HJG40"/>
      <c r="HJH40"/>
      <c r="HJI40"/>
      <c r="HJJ40"/>
      <c r="HJK40"/>
      <c r="HJL40"/>
      <c r="HJM40"/>
      <c r="HJN40"/>
      <c r="HJO40"/>
      <c r="HJP40"/>
      <c r="HJQ40"/>
      <c r="HJR40"/>
      <c r="HJS40"/>
      <c r="HJT40"/>
      <c r="HJU40"/>
      <c r="HJV40"/>
      <c r="HJW40"/>
      <c r="HJX40"/>
      <c r="HJY40"/>
      <c r="HJZ40"/>
      <c r="HKA40"/>
      <c r="HKB40"/>
      <c r="HKC40"/>
      <c r="HKD40"/>
      <c r="HKE40"/>
      <c r="HKF40"/>
      <c r="HKG40"/>
      <c r="HKH40"/>
      <c r="HKI40"/>
      <c r="HKJ40"/>
      <c r="HKK40"/>
      <c r="HKL40"/>
      <c r="HKM40"/>
      <c r="HKN40"/>
      <c r="HKO40"/>
      <c r="HKP40"/>
      <c r="HKQ40"/>
      <c r="HKR40"/>
      <c r="HKS40"/>
      <c r="HKT40"/>
      <c r="HKU40"/>
      <c r="HKV40"/>
      <c r="HKW40"/>
      <c r="HKX40"/>
      <c r="HKY40"/>
      <c r="HKZ40"/>
      <c r="HLA40"/>
      <c r="HLB40"/>
      <c r="HLC40"/>
      <c r="HLD40"/>
      <c r="HLE40"/>
      <c r="HLF40"/>
      <c r="HLG40"/>
      <c r="HLH40"/>
      <c r="HLI40"/>
      <c r="HLJ40"/>
      <c r="HLK40"/>
      <c r="HLL40"/>
      <c r="HLM40"/>
      <c r="HLN40"/>
      <c r="HLO40"/>
      <c r="HLP40"/>
      <c r="HLQ40"/>
      <c r="HLR40"/>
      <c r="HLS40"/>
      <c r="HLT40"/>
      <c r="HLU40"/>
      <c r="HLV40"/>
      <c r="HLW40"/>
      <c r="HLX40"/>
      <c r="HLY40"/>
      <c r="HLZ40"/>
      <c r="HMA40"/>
      <c r="HMB40"/>
      <c r="HMC40"/>
      <c r="HMD40"/>
      <c r="HME40"/>
      <c r="HMF40"/>
      <c r="HMG40"/>
      <c r="HMH40"/>
      <c r="HMI40"/>
      <c r="HMJ40"/>
      <c r="HMK40"/>
      <c r="HML40"/>
      <c r="HMM40"/>
      <c r="HMN40"/>
      <c r="HMO40"/>
      <c r="HMP40"/>
      <c r="HMQ40"/>
      <c r="HMR40"/>
      <c r="HMS40"/>
      <c r="HMT40"/>
      <c r="HMU40"/>
      <c r="HMV40"/>
      <c r="HMW40"/>
      <c r="HMX40"/>
      <c r="HMY40"/>
      <c r="HMZ40"/>
      <c r="HNA40"/>
      <c r="HNB40"/>
      <c r="HNC40"/>
      <c r="HND40"/>
      <c r="HNE40"/>
      <c r="HNF40"/>
      <c r="HNG40"/>
      <c r="HNH40"/>
      <c r="HNI40"/>
      <c r="HNJ40"/>
      <c r="HNK40"/>
      <c r="HNL40"/>
      <c r="HNM40"/>
      <c r="HNN40"/>
      <c r="HNO40"/>
      <c r="HNP40"/>
      <c r="HNQ40"/>
      <c r="HNR40"/>
      <c r="HNS40"/>
      <c r="HNT40"/>
      <c r="HNU40"/>
      <c r="HNV40"/>
      <c r="HNW40"/>
      <c r="HNX40"/>
      <c r="HNY40"/>
      <c r="HNZ40"/>
      <c r="HOA40"/>
      <c r="HOB40"/>
      <c r="HOC40"/>
      <c r="HOD40"/>
      <c r="HOE40"/>
      <c r="HOF40"/>
      <c r="HOG40"/>
      <c r="HOH40"/>
      <c r="HOI40"/>
      <c r="HOJ40"/>
      <c r="HOK40"/>
      <c r="HOL40"/>
      <c r="HOM40"/>
      <c r="HON40"/>
      <c r="HOO40"/>
      <c r="HOP40"/>
      <c r="HOQ40"/>
      <c r="HOR40"/>
      <c r="HOS40"/>
      <c r="HOT40"/>
      <c r="HOU40"/>
      <c r="HOV40"/>
      <c r="HOW40"/>
      <c r="HOX40"/>
      <c r="HOY40"/>
      <c r="HOZ40"/>
      <c r="HPA40"/>
      <c r="HPB40"/>
      <c r="HPC40"/>
      <c r="HPD40"/>
      <c r="HPE40"/>
      <c r="HPF40"/>
      <c r="HPG40"/>
      <c r="HPH40"/>
      <c r="HPI40"/>
      <c r="HPJ40"/>
      <c r="HPK40"/>
      <c r="HPL40"/>
      <c r="HPM40"/>
      <c r="HPN40"/>
      <c r="HPO40"/>
      <c r="HPP40"/>
      <c r="HPQ40"/>
      <c r="HPR40"/>
      <c r="HPS40"/>
      <c r="HPT40"/>
      <c r="HPU40"/>
      <c r="HPV40"/>
      <c r="HPW40"/>
      <c r="HPX40"/>
      <c r="HPY40"/>
      <c r="HPZ40"/>
      <c r="HQA40"/>
      <c r="HQB40"/>
      <c r="HQC40"/>
      <c r="HQD40"/>
      <c r="HQE40"/>
      <c r="HQF40"/>
      <c r="HQG40"/>
      <c r="HQH40"/>
      <c r="HQI40"/>
      <c r="HQJ40"/>
      <c r="HQK40"/>
      <c r="HQL40"/>
      <c r="HQM40"/>
      <c r="HQN40"/>
      <c r="HQO40"/>
      <c r="HQP40"/>
      <c r="HQQ40"/>
      <c r="HQR40"/>
      <c r="HQS40"/>
      <c r="HQT40"/>
      <c r="HQU40"/>
      <c r="HQV40"/>
      <c r="HQW40"/>
      <c r="HQX40"/>
      <c r="HQY40"/>
      <c r="HQZ40"/>
      <c r="HRA40"/>
      <c r="HRB40"/>
      <c r="HRC40"/>
      <c r="HRD40"/>
      <c r="HRE40"/>
      <c r="HRF40"/>
      <c r="HRG40"/>
      <c r="HRH40"/>
      <c r="HRI40"/>
      <c r="HRJ40"/>
      <c r="HRK40"/>
      <c r="HRL40"/>
      <c r="HRM40"/>
      <c r="HRN40"/>
      <c r="HRO40"/>
      <c r="HRP40"/>
      <c r="HRQ40"/>
      <c r="HRR40"/>
      <c r="HRS40"/>
      <c r="HRT40"/>
      <c r="HRU40"/>
      <c r="HRV40"/>
      <c r="HRW40"/>
      <c r="HRX40"/>
      <c r="HRY40"/>
      <c r="HRZ40"/>
      <c r="HSA40"/>
      <c r="HSB40"/>
      <c r="HSC40"/>
      <c r="HSD40"/>
      <c r="HSE40"/>
      <c r="HSF40"/>
      <c r="HSG40"/>
      <c r="HSH40"/>
      <c r="HSI40"/>
      <c r="HSJ40"/>
      <c r="HSK40"/>
      <c r="HSL40"/>
      <c r="HSM40"/>
      <c r="HSN40"/>
      <c r="HSO40"/>
      <c r="HSP40"/>
      <c r="HSQ40"/>
      <c r="HSR40"/>
      <c r="HSS40"/>
      <c r="HST40"/>
      <c r="HSU40"/>
      <c r="HSV40"/>
      <c r="HSW40"/>
      <c r="HSX40"/>
      <c r="HSY40"/>
      <c r="HSZ40"/>
      <c r="HTA40"/>
      <c r="HTB40"/>
      <c r="HTC40"/>
      <c r="HTD40"/>
      <c r="HTE40"/>
      <c r="HTF40"/>
      <c r="HTG40"/>
      <c r="HTH40"/>
      <c r="HTI40"/>
      <c r="HTJ40"/>
      <c r="HTK40"/>
      <c r="HTL40"/>
      <c r="HTM40"/>
      <c r="HTN40"/>
      <c r="HTO40"/>
      <c r="HTP40"/>
      <c r="HTQ40"/>
      <c r="HTR40"/>
      <c r="HTS40"/>
      <c r="HTT40"/>
      <c r="HTU40"/>
      <c r="HTV40"/>
      <c r="HTW40"/>
      <c r="HTX40"/>
      <c r="HTY40"/>
      <c r="HTZ40"/>
      <c r="HUA40"/>
      <c r="HUB40"/>
      <c r="HUC40"/>
      <c r="HUD40"/>
      <c r="HUE40"/>
      <c r="HUF40"/>
      <c r="HUG40"/>
      <c r="HUH40"/>
      <c r="HUI40"/>
      <c r="HUJ40"/>
      <c r="HUK40"/>
      <c r="HUL40"/>
      <c r="HUM40"/>
      <c r="HUN40"/>
      <c r="HUO40"/>
      <c r="HUP40"/>
      <c r="HUQ40"/>
      <c r="HUR40"/>
      <c r="HUS40"/>
      <c r="HUT40"/>
      <c r="HUU40"/>
      <c r="HUV40"/>
      <c r="HUW40"/>
      <c r="HUX40"/>
      <c r="HUY40"/>
      <c r="HUZ40"/>
      <c r="HVA40"/>
      <c r="HVB40"/>
      <c r="HVC40"/>
      <c r="HVD40"/>
      <c r="HVE40"/>
      <c r="HVF40"/>
      <c r="HVG40"/>
      <c r="HVH40"/>
      <c r="HVI40"/>
      <c r="HVJ40"/>
      <c r="HVK40"/>
      <c r="HVL40"/>
      <c r="HVM40"/>
      <c r="HVN40"/>
      <c r="HVO40"/>
      <c r="HVP40"/>
      <c r="HVQ40"/>
      <c r="HVR40"/>
      <c r="HVS40"/>
      <c r="HVT40"/>
      <c r="HVU40"/>
      <c r="HVV40"/>
      <c r="HVW40"/>
      <c r="HVX40"/>
      <c r="HVY40"/>
      <c r="HVZ40"/>
      <c r="HWA40"/>
      <c r="HWB40"/>
      <c r="HWC40"/>
      <c r="HWD40"/>
      <c r="HWE40"/>
      <c r="HWF40"/>
      <c r="HWG40"/>
      <c r="HWH40"/>
      <c r="HWI40"/>
      <c r="HWJ40"/>
      <c r="HWK40"/>
      <c r="HWL40"/>
      <c r="HWM40"/>
      <c r="HWN40"/>
      <c r="HWO40"/>
      <c r="HWP40"/>
      <c r="HWQ40"/>
      <c r="HWR40"/>
      <c r="HWS40"/>
      <c r="HWT40"/>
      <c r="HWU40"/>
      <c r="HWV40"/>
      <c r="HWW40"/>
      <c r="HWX40"/>
      <c r="HWY40"/>
      <c r="HWZ40"/>
      <c r="HXA40"/>
      <c r="HXB40"/>
      <c r="HXC40"/>
      <c r="HXD40"/>
      <c r="HXE40"/>
      <c r="HXF40"/>
      <c r="HXG40"/>
      <c r="HXH40"/>
      <c r="HXI40"/>
      <c r="HXJ40"/>
      <c r="HXK40"/>
      <c r="HXL40"/>
      <c r="HXM40"/>
      <c r="HXN40"/>
      <c r="HXO40"/>
      <c r="HXP40"/>
      <c r="HXQ40"/>
      <c r="HXR40"/>
      <c r="HXS40"/>
      <c r="HXT40"/>
      <c r="HXU40"/>
      <c r="HXV40"/>
      <c r="HXW40"/>
      <c r="HXX40"/>
      <c r="HXY40"/>
      <c r="HXZ40"/>
      <c r="HYA40"/>
      <c r="HYB40"/>
      <c r="HYC40"/>
      <c r="HYD40"/>
      <c r="HYE40"/>
      <c r="HYF40"/>
      <c r="HYG40"/>
      <c r="HYH40"/>
      <c r="HYI40"/>
      <c r="HYJ40"/>
      <c r="HYK40"/>
      <c r="HYL40"/>
      <c r="HYM40"/>
      <c r="HYN40"/>
      <c r="HYO40"/>
      <c r="HYP40"/>
      <c r="HYQ40"/>
      <c r="HYR40"/>
      <c r="HYS40"/>
      <c r="HYT40"/>
      <c r="HYU40"/>
      <c r="HYV40"/>
      <c r="HYW40"/>
      <c r="HYX40"/>
      <c r="HYY40"/>
      <c r="HYZ40"/>
      <c r="HZA40"/>
      <c r="HZB40"/>
      <c r="HZC40"/>
      <c r="HZD40"/>
      <c r="HZE40"/>
      <c r="HZF40"/>
      <c r="HZG40"/>
      <c r="HZH40"/>
      <c r="HZI40"/>
      <c r="HZJ40"/>
      <c r="HZK40"/>
      <c r="HZL40"/>
      <c r="HZM40"/>
      <c r="HZN40"/>
      <c r="HZO40"/>
      <c r="HZP40"/>
      <c r="HZQ40"/>
      <c r="HZR40"/>
      <c r="HZS40"/>
      <c r="HZT40"/>
      <c r="HZU40"/>
      <c r="HZV40"/>
      <c r="HZW40"/>
      <c r="HZX40"/>
      <c r="HZY40"/>
      <c r="HZZ40"/>
      <c r="IAA40"/>
      <c r="IAB40"/>
      <c r="IAC40"/>
      <c r="IAD40"/>
      <c r="IAE40"/>
      <c r="IAF40"/>
      <c r="IAG40"/>
      <c r="IAH40"/>
      <c r="IAI40"/>
      <c r="IAJ40"/>
      <c r="IAK40"/>
      <c r="IAL40"/>
      <c r="IAM40"/>
      <c r="IAN40"/>
      <c r="IAO40"/>
      <c r="IAP40"/>
      <c r="IAQ40"/>
      <c r="IAR40"/>
      <c r="IAS40"/>
      <c r="IAT40"/>
      <c r="IAU40"/>
      <c r="IAV40"/>
      <c r="IAW40"/>
      <c r="IAX40"/>
      <c r="IAY40"/>
      <c r="IAZ40"/>
      <c r="IBA40"/>
      <c r="IBB40"/>
      <c r="IBC40"/>
      <c r="IBD40"/>
      <c r="IBE40"/>
      <c r="IBF40"/>
      <c r="IBG40"/>
      <c r="IBH40"/>
      <c r="IBI40"/>
      <c r="IBJ40"/>
      <c r="IBK40"/>
      <c r="IBL40"/>
      <c r="IBM40"/>
      <c r="IBN40"/>
      <c r="IBO40"/>
      <c r="IBP40"/>
      <c r="IBQ40"/>
      <c r="IBR40"/>
      <c r="IBS40"/>
      <c r="IBT40"/>
      <c r="IBU40"/>
      <c r="IBV40"/>
      <c r="IBW40"/>
      <c r="IBX40"/>
      <c r="IBY40"/>
      <c r="IBZ40"/>
      <c r="ICA40"/>
      <c r="ICB40"/>
      <c r="ICC40"/>
      <c r="ICD40"/>
      <c r="ICE40"/>
      <c r="ICF40"/>
      <c r="ICG40"/>
      <c r="ICH40"/>
      <c r="ICI40"/>
      <c r="ICJ40"/>
      <c r="ICK40"/>
      <c r="ICL40"/>
      <c r="ICM40"/>
      <c r="ICN40"/>
      <c r="ICO40"/>
      <c r="ICP40"/>
      <c r="ICQ40"/>
      <c r="ICR40"/>
      <c r="ICS40"/>
      <c r="ICT40"/>
      <c r="ICU40"/>
      <c r="ICV40"/>
      <c r="ICW40"/>
      <c r="ICX40"/>
      <c r="ICY40"/>
      <c r="ICZ40"/>
      <c r="IDA40"/>
      <c r="IDB40"/>
      <c r="IDC40"/>
      <c r="IDD40"/>
      <c r="IDE40"/>
      <c r="IDF40"/>
      <c r="IDG40"/>
      <c r="IDH40"/>
      <c r="IDI40"/>
      <c r="IDJ40"/>
      <c r="IDK40"/>
      <c r="IDL40"/>
      <c r="IDM40"/>
      <c r="IDN40"/>
      <c r="IDO40"/>
      <c r="IDP40"/>
      <c r="IDQ40"/>
      <c r="IDR40"/>
      <c r="IDS40"/>
      <c r="IDT40"/>
      <c r="IDU40"/>
      <c r="IDV40"/>
      <c r="IDW40"/>
      <c r="IDX40"/>
      <c r="IDY40"/>
      <c r="IDZ40"/>
      <c r="IEA40"/>
      <c r="IEB40"/>
      <c r="IEC40"/>
      <c r="IED40"/>
      <c r="IEE40"/>
      <c r="IEF40"/>
      <c r="IEG40"/>
      <c r="IEH40"/>
      <c r="IEI40"/>
      <c r="IEJ40"/>
      <c r="IEK40"/>
      <c r="IEL40"/>
      <c r="IEM40"/>
      <c r="IEN40"/>
      <c r="IEO40"/>
      <c r="IEP40"/>
      <c r="IEQ40"/>
      <c r="IER40"/>
      <c r="IES40"/>
      <c r="IET40"/>
      <c r="IEU40"/>
      <c r="IEV40"/>
      <c r="IEW40"/>
      <c r="IEX40"/>
      <c r="IEY40"/>
      <c r="IEZ40"/>
      <c r="IFA40"/>
      <c r="IFB40"/>
      <c r="IFC40"/>
      <c r="IFD40"/>
      <c r="IFE40"/>
      <c r="IFF40"/>
      <c r="IFG40"/>
      <c r="IFH40"/>
      <c r="IFI40"/>
      <c r="IFJ40"/>
      <c r="IFK40"/>
      <c r="IFL40"/>
      <c r="IFM40"/>
      <c r="IFN40"/>
      <c r="IFO40"/>
      <c r="IFP40"/>
      <c r="IFQ40"/>
      <c r="IFR40"/>
      <c r="IFS40"/>
      <c r="IFT40"/>
      <c r="IFU40"/>
      <c r="IFV40"/>
      <c r="IFW40"/>
      <c r="IFX40"/>
      <c r="IFY40"/>
      <c r="IFZ40"/>
      <c r="IGA40"/>
      <c r="IGB40"/>
      <c r="IGC40"/>
      <c r="IGD40"/>
      <c r="IGE40"/>
      <c r="IGF40"/>
      <c r="IGG40"/>
      <c r="IGH40"/>
      <c r="IGI40"/>
      <c r="IGJ40"/>
      <c r="IGK40"/>
      <c r="IGL40"/>
      <c r="IGM40"/>
      <c r="IGN40"/>
      <c r="IGO40"/>
      <c r="IGP40"/>
      <c r="IGQ40"/>
      <c r="IGR40"/>
      <c r="IGS40"/>
      <c r="IGT40"/>
      <c r="IGU40"/>
      <c r="IGV40"/>
      <c r="IGW40"/>
      <c r="IGX40"/>
      <c r="IGY40"/>
      <c r="IGZ40"/>
      <c r="IHA40"/>
      <c r="IHB40"/>
      <c r="IHC40"/>
      <c r="IHD40"/>
      <c r="IHE40"/>
      <c r="IHF40"/>
      <c r="IHG40"/>
      <c r="IHH40"/>
      <c r="IHI40"/>
      <c r="IHJ40"/>
      <c r="IHK40"/>
      <c r="IHL40"/>
      <c r="IHM40"/>
      <c r="IHN40"/>
      <c r="IHO40"/>
      <c r="IHP40"/>
      <c r="IHQ40"/>
      <c r="IHR40"/>
      <c r="IHS40"/>
      <c r="IHT40"/>
      <c r="IHU40"/>
      <c r="IHV40"/>
      <c r="IHW40"/>
      <c r="IHX40"/>
      <c r="IHY40"/>
      <c r="IHZ40"/>
      <c r="IIA40"/>
      <c r="IIB40"/>
      <c r="IIC40"/>
      <c r="IID40"/>
      <c r="IIE40"/>
      <c r="IIF40"/>
      <c r="IIG40"/>
      <c r="IIH40"/>
      <c r="III40"/>
      <c r="IIJ40"/>
      <c r="IIK40"/>
      <c r="IIL40"/>
      <c r="IIM40"/>
      <c r="IIN40"/>
      <c r="IIO40"/>
      <c r="IIP40"/>
      <c r="IIQ40"/>
      <c r="IIR40"/>
      <c r="IIS40"/>
      <c r="IIT40"/>
      <c r="IIU40"/>
      <c r="IIV40"/>
      <c r="IIW40"/>
      <c r="IIX40"/>
      <c r="IIY40"/>
      <c r="IIZ40"/>
      <c r="IJA40"/>
      <c r="IJB40"/>
      <c r="IJC40"/>
      <c r="IJD40"/>
      <c r="IJE40"/>
      <c r="IJF40"/>
      <c r="IJG40"/>
      <c r="IJH40"/>
      <c r="IJI40"/>
      <c r="IJJ40"/>
      <c r="IJK40"/>
      <c r="IJL40"/>
      <c r="IJM40"/>
      <c r="IJN40"/>
      <c r="IJO40"/>
      <c r="IJP40"/>
      <c r="IJQ40"/>
      <c r="IJR40"/>
      <c r="IJS40"/>
      <c r="IJT40"/>
      <c r="IJU40"/>
      <c r="IJV40"/>
      <c r="IJW40"/>
      <c r="IJX40"/>
      <c r="IJY40"/>
      <c r="IJZ40"/>
      <c r="IKA40"/>
      <c r="IKB40"/>
      <c r="IKC40"/>
      <c r="IKD40"/>
      <c r="IKE40"/>
      <c r="IKF40"/>
      <c r="IKG40"/>
      <c r="IKH40"/>
      <c r="IKI40"/>
      <c r="IKJ40"/>
      <c r="IKK40"/>
      <c r="IKL40"/>
      <c r="IKM40"/>
      <c r="IKN40"/>
      <c r="IKO40"/>
      <c r="IKP40"/>
      <c r="IKQ40"/>
      <c r="IKR40"/>
      <c r="IKS40"/>
      <c r="IKT40"/>
      <c r="IKU40"/>
      <c r="IKV40"/>
      <c r="IKW40"/>
      <c r="IKX40"/>
      <c r="IKY40"/>
      <c r="IKZ40"/>
      <c r="ILA40"/>
      <c r="ILB40"/>
      <c r="ILC40"/>
      <c r="ILD40"/>
      <c r="ILE40"/>
      <c r="ILF40"/>
      <c r="ILG40"/>
      <c r="ILH40"/>
      <c r="ILI40"/>
      <c r="ILJ40"/>
      <c r="ILK40"/>
      <c r="ILL40"/>
      <c r="ILM40"/>
      <c r="ILN40"/>
      <c r="ILO40"/>
      <c r="ILP40"/>
      <c r="ILQ40"/>
      <c r="ILR40"/>
      <c r="ILS40"/>
      <c r="ILT40"/>
      <c r="ILU40"/>
      <c r="ILV40"/>
      <c r="ILW40"/>
      <c r="ILX40"/>
      <c r="ILY40"/>
      <c r="ILZ40"/>
      <c r="IMA40"/>
      <c r="IMB40"/>
      <c r="IMC40"/>
      <c r="IMD40"/>
      <c r="IME40"/>
      <c r="IMF40"/>
      <c r="IMG40"/>
      <c r="IMH40"/>
      <c r="IMI40"/>
      <c r="IMJ40"/>
      <c r="IMK40"/>
      <c r="IML40"/>
      <c r="IMM40"/>
      <c r="IMN40"/>
      <c r="IMO40"/>
      <c r="IMP40"/>
      <c r="IMQ40"/>
      <c r="IMR40"/>
      <c r="IMS40"/>
      <c r="IMT40"/>
      <c r="IMU40"/>
      <c r="IMV40"/>
      <c r="IMW40"/>
      <c r="IMX40"/>
      <c r="IMY40"/>
      <c r="IMZ40"/>
      <c r="INA40"/>
      <c r="INB40"/>
      <c r="INC40"/>
      <c r="IND40"/>
      <c r="INE40"/>
      <c r="INF40"/>
      <c r="ING40"/>
      <c r="INH40"/>
      <c r="INI40"/>
      <c r="INJ40"/>
      <c r="INK40"/>
      <c r="INL40"/>
      <c r="INM40"/>
      <c r="INN40"/>
      <c r="INO40"/>
      <c r="INP40"/>
      <c r="INQ40"/>
      <c r="INR40"/>
      <c r="INS40"/>
      <c r="INT40"/>
      <c r="INU40"/>
      <c r="INV40"/>
      <c r="INW40"/>
      <c r="INX40"/>
      <c r="INY40"/>
      <c r="INZ40"/>
      <c r="IOA40"/>
      <c r="IOB40"/>
      <c r="IOC40"/>
      <c r="IOD40"/>
      <c r="IOE40"/>
      <c r="IOF40"/>
      <c r="IOG40"/>
      <c r="IOH40"/>
      <c r="IOI40"/>
      <c r="IOJ40"/>
      <c r="IOK40"/>
      <c r="IOL40"/>
      <c r="IOM40"/>
      <c r="ION40"/>
      <c r="IOO40"/>
      <c r="IOP40"/>
      <c r="IOQ40"/>
      <c r="IOR40"/>
      <c r="IOS40"/>
      <c r="IOT40"/>
      <c r="IOU40"/>
      <c r="IOV40"/>
      <c r="IOW40"/>
      <c r="IOX40"/>
      <c r="IOY40"/>
      <c r="IOZ40"/>
      <c r="IPA40"/>
      <c r="IPB40"/>
      <c r="IPC40"/>
      <c r="IPD40"/>
      <c r="IPE40"/>
      <c r="IPF40"/>
      <c r="IPG40"/>
      <c r="IPH40"/>
      <c r="IPI40"/>
      <c r="IPJ40"/>
      <c r="IPK40"/>
      <c r="IPL40"/>
      <c r="IPM40"/>
      <c r="IPN40"/>
      <c r="IPO40"/>
      <c r="IPP40"/>
      <c r="IPQ40"/>
      <c r="IPR40"/>
      <c r="IPS40"/>
      <c r="IPT40"/>
      <c r="IPU40"/>
      <c r="IPV40"/>
      <c r="IPW40"/>
      <c r="IPX40"/>
      <c r="IPY40"/>
      <c r="IPZ40"/>
      <c r="IQA40"/>
      <c r="IQB40"/>
      <c r="IQC40"/>
      <c r="IQD40"/>
      <c r="IQE40"/>
      <c r="IQF40"/>
      <c r="IQG40"/>
      <c r="IQH40"/>
      <c r="IQI40"/>
      <c r="IQJ40"/>
      <c r="IQK40"/>
      <c r="IQL40"/>
      <c r="IQM40"/>
      <c r="IQN40"/>
      <c r="IQO40"/>
      <c r="IQP40"/>
      <c r="IQQ40"/>
      <c r="IQR40"/>
      <c r="IQS40"/>
      <c r="IQT40"/>
      <c r="IQU40"/>
      <c r="IQV40"/>
      <c r="IQW40"/>
      <c r="IQX40"/>
      <c r="IQY40"/>
      <c r="IQZ40"/>
      <c r="IRA40"/>
      <c r="IRB40"/>
      <c r="IRC40"/>
      <c r="IRD40"/>
      <c r="IRE40"/>
      <c r="IRF40"/>
      <c r="IRG40"/>
      <c r="IRH40"/>
      <c r="IRI40"/>
      <c r="IRJ40"/>
      <c r="IRK40"/>
      <c r="IRL40"/>
      <c r="IRM40"/>
      <c r="IRN40"/>
      <c r="IRO40"/>
      <c r="IRP40"/>
      <c r="IRQ40"/>
      <c r="IRR40"/>
      <c r="IRS40"/>
      <c r="IRT40"/>
      <c r="IRU40"/>
      <c r="IRV40"/>
      <c r="IRW40"/>
      <c r="IRX40"/>
      <c r="IRY40"/>
      <c r="IRZ40"/>
      <c r="ISA40"/>
      <c r="ISB40"/>
      <c r="ISC40"/>
      <c r="ISD40"/>
      <c r="ISE40"/>
      <c r="ISF40"/>
      <c r="ISG40"/>
      <c r="ISH40"/>
      <c r="ISI40"/>
      <c r="ISJ40"/>
      <c r="ISK40"/>
      <c r="ISL40"/>
      <c r="ISM40"/>
      <c r="ISN40"/>
      <c r="ISO40"/>
      <c r="ISP40"/>
      <c r="ISQ40"/>
      <c r="ISR40"/>
      <c r="ISS40"/>
      <c r="IST40"/>
      <c r="ISU40"/>
      <c r="ISV40"/>
      <c r="ISW40"/>
      <c r="ISX40"/>
      <c r="ISY40"/>
      <c r="ISZ40"/>
      <c r="ITA40"/>
      <c r="ITB40"/>
      <c r="ITC40"/>
      <c r="ITD40"/>
      <c r="ITE40"/>
      <c r="ITF40"/>
      <c r="ITG40"/>
      <c r="ITH40"/>
      <c r="ITI40"/>
      <c r="ITJ40"/>
      <c r="ITK40"/>
      <c r="ITL40"/>
      <c r="ITM40"/>
      <c r="ITN40"/>
      <c r="ITO40"/>
      <c r="ITP40"/>
      <c r="ITQ40"/>
      <c r="ITR40"/>
      <c r="ITS40"/>
      <c r="ITT40"/>
      <c r="ITU40"/>
      <c r="ITV40"/>
      <c r="ITW40"/>
      <c r="ITX40"/>
      <c r="ITY40"/>
      <c r="ITZ40"/>
      <c r="IUA40"/>
      <c r="IUB40"/>
      <c r="IUC40"/>
      <c r="IUD40"/>
      <c r="IUE40"/>
      <c r="IUF40"/>
      <c r="IUG40"/>
      <c r="IUH40"/>
      <c r="IUI40"/>
      <c r="IUJ40"/>
      <c r="IUK40"/>
      <c r="IUL40"/>
      <c r="IUM40"/>
      <c r="IUN40"/>
      <c r="IUO40"/>
      <c r="IUP40"/>
      <c r="IUQ40"/>
      <c r="IUR40"/>
      <c r="IUS40"/>
      <c r="IUT40"/>
      <c r="IUU40"/>
      <c r="IUV40"/>
      <c r="IUW40"/>
      <c r="IUX40"/>
      <c r="IUY40"/>
      <c r="IUZ40"/>
      <c r="IVA40"/>
      <c r="IVB40"/>
      <c r="IVC40"/>
      <c r="IVD40"/>
      <c r="IVE40"/>
      <c r="IVF40"/>
      <c r="IVG40"/>
      <c r="IVH40"/>
      <c r="IVI40"/>
      <c r="IVJ40"/>
      <c r="IVK40"/>
      <c r="IVL40"/>
      <c r="IVM40"/>
      <c r="IVN40"/>
      <c r="IVO40"/>
      <c r="IVP40"/>
      <c r="IVQ40"/>
      <c r="IVR40"/>
      <c r="IVS40"/>
      <c r="IVT40"/>
      <c r="IVU40"/>
      <c r="IVV40"/>
      <c r="IVW40"/>
      <c r="IVX40"/>
      <c r="IVY40"/>
      <c r="IVZ40"/>
      <c r="IWA40"/>
      <c r="IWB40"/>
      <c r="IWC40"/>
      <c r="IWD40"/>
      <c r="IWE40"/>
      <c r="IWF40"/>
      <c r="IWG40"/>
      <c r="IWH40"/>
      <c r="IWI40"/>
      <c r="IWJ40"/>
      <c r="IWK40"/>
      <c r="IWL40"/>
      <c r="IWM40"/>
      <c r="IWN40"/>
      <c r="IWO40"/>
      <c r="IWP40"/>
      <c r="IWQ40"/>
      <c r="IWR40"/>
      <c r="IWS40"/>
      <c r="IWT40"/>
      <c r="IWU40"/>
      <c r="IWV40"/>
      <c r="IWW40"/>
      <c r="IWX40"/>
      <c r="IWY40"/>
      <c r="IWZ40"/>
      <c r="IXA40"/>
      <c r="IXB40"/>
      <c r="IXC40"/>
      <c r="IXD40"/>
      <c r="IXE40"/>
      <c r="IXF40"/>
      <c r="IXG40"/>
      <c r="IXH40"/>
      <c r="IXI40"/>
      <c r="IXJ40"/>
      <c r="IXK40"/>
      <c r="IXL40"/>
      <c r="IXM40"/>
      <c r="IXN40"/>
      <c r="IXO40"/>
      <c r="IXP40"/>
      <c r="IXQ40"/>
      <c r="IXR40"/>
      <c r="IXS40"/>
      <c r="IXT40"/>
      <c r="IXU40"/>
      <c r="IXV40"/>
      <c r="IXW40"/>
      <c r="IXX40"/>
      <c r="IXY40"/>
      <c r="IXZ40"/>
      <c r="IYA40"/>
      <c r="IYB40"/>
      <c r="IYC40"/>
      <c r="IYD40"/>
      <c r="IYE40"/>
      <c r="IYF40"/>
      <c r="IYG40"/>
      <c r="IYH40"/>
      <c r="IYI40"/>
      <c r="IYJ40"/>
      <c r="IYK40"/>
      <c r="IYL40"/>
      <c r="IYM40"/>
      <c r="IYN40"/>
      <c r="IYO40"/>
      <c r="IYP40"/>
      <c r="IYQ40"/>
      <c r="IYR40"/>
      <c r="IYS40"/>
      <c r="IYT40"/>
      <c r="IYU40"/>
      <c r="IYV40"/>
      <c r="IYW40"/>
      <c r="IYX40"/>
      <c r="IYY40"/>
      <c r="IYZ40"/>
      <c r="IZA40"/>
      <c r="IZB40"/>
      <c r="IZC40"/>
      <c r="IZD40"/>
      <c r="IZE40"/>
      <c r="IZF40"/>
      <c r="IZG40"/>
      <c r="IZH40"/>
      <c r="IZI40"/>
      <c r="IZJ40"/>
      <c r="IZK40"/>
      <c r="IZL40"/>
      <c r="IZM40"/>
      <c r="IZN40"/>
      <c r="IZO40"/>
      <c r="IZP40"/>
      <c r="IZQ40"/>
      <c r="IZR40"/>
      <c r="IZS40"/>
      <c r="IZT40"/>
      <c r="IZU40"/>
      <c r="IZV40"/>
      <c r="IZW40"/>
      <c r="IZX40"/>
      <c r="IZY40"/>
      <c r="IZZ40"/>
      <c r="JAA40"/>
      <c r="JAB40"/>
      <c r="JAC40"/>
      <c r="JAD40"/>
      <c r="JAE40"/>
      <c r="JAF40"/>
      <c r="JAG40"/>
      <c r="JAH40"/>
      <c r="JAI40"/>
      <c r="JAJ40"/>
      <c r="JAK40"/>
      <c r="JAL40"/>
      <c r="JAM40"/>
      <c r="JAN40"/>
      <c r="JAO40"/>
      <c r="JAP40"/>
      <c r="JAQ40"/>
      <c r="JAR40"/>
      <c r="JAS40"/>
      <c r="JAT40"/>
      <c r="JAU40"/>
      <c r="JAV40"/>
      <c r="JAW40"/>
      <c r="JAX40"/>
      <c r="JAY40"/>
      <c r="JAZ40"/>
      <c r="JBA40"/>
      <c r="JBB40"/>
      <c r="JBC40"/>
      <c r="JBD40"/>
      <c r="JBE40"/>
      <c r="JBF40"/>
      <c r="JBG40"/>
      <c r="JBH40"/>
      <c r="JBI40"/>
      <c r="JBJ40"/>
      <c r="JBK40"/>
      <c r="JBL40"/>
      <c r="JBM40"/>
      <c r="JBN40"/>
      <c r="JBO40"/>
      <c r="JBP40"/>
      <c r="JBQ40"/>
      <c r="JBR40"/>
      <c r="JBS40"/>
      <c r="JBT40"/>
      <c r="JBU40"/>
      <c r="JBV40"/>
      <c r="JBW40"/>
      <c r="JBX40"/>
      <c r="JBY40"/>
      <c r="JBZ40"/>
      <c r="JCA40"/>
      <c r="JCB40"/>
      <c r="JCC40"/>
      <c r="JCD40"/>
      <c r="JCE40"/>
      <c r="JCF40"/>
      <c r="JCG40"/>
      <c r="JCH40"/>
      <c r="JCI40"/>
      <c r="JCJ40"/>
      <c r="JCK40"/>
      <c r="JCL40"/>
      <c r="JCM40"/>
      <c r="JCN40"/>
      <c r="JCO40"/>
      <c r="JCP40"/>
      <c r="JCQ40"/>
      <c r="JCR40"/>
      <c r="JCS40"/>
      <c r="JCT40"/>
      <c r="JCU40"/>
      <c r="JCV40"/>
      <c r="JCW40"/>
      <c r="JCX40"/>
      <c r="JCY40"/>
      <c r="JCZ40"/>
      <c r="JDA40"/>
      <c r="JDB40"/>
      <c r="JDC40"/>
      <c r="JDD40"/>
      <c r="JDE40"/>
      <c r="JDF40"/>
      <c r="JDG40"/>
      <c r="JDH40"/>
      <c r="JDI40"/>
      <c r="JDJ40"/>
      <c r="JDK40"/>
      <c r="JDL40"/>
      <c r="JDM40"/>
      <c r="JDN40"/>
      <c r="JDO40"/>
      <c r="JDP40"/>
      <c r="JDQ40"/>
      <c r="JDR40"/>
      <c r="JDS40"/>
      <c r="JDT40"/>
      <c r="JDU40"/>
      <c r="JDV40"/>
      <c r="JDW40"/>
      <c r="JDX40"/>
      <c r="JDY40"/>
      <c r="JDZ40"/>
      <c r="JEA40"/>
      <c r="JEB40"/>
      <c r="JEC40"/>
      <c r="JED40"/>
      <c r="JEE40"/>
      <c r="JEF40"/>
      <c r="JEG40"/>
      <c r="JEH40"/>
      <c r="JEI40"/>
      <c r="JEJ40"/>
      <c r="JEK40"/>
      <c r="JEL40"/>
      <c r="JEM40"/>
      <c r="JEN40"/>
      <c r="JEO40"/>
      <c r="JEP40"/>
      <c r="JEQ40"/>
      <c r="JER40"/>
      <c r="JES40"/>
      <c r="JET40"/>
      <c r="JEU40"/>
      <c r="JEV40"/>
      <c r="JEW40"/>
      <c r="JEX40"/>
      <c r="JEY40"/>
      <c r="JEZ40"/>
      <c r="JFA40"/>
      <c r="JFB40"/>
      <c r="JFC40"/>
      <c r="JFD40"/>
      <c r="JFE40"/>
      <c r="JFF40"/>
      <c r="JFG40"/>
      <c r="JFH40"/>
      <c r="JFI40"/>
      <c r="JFJ40"/>
      <c r="JFK40"/>
      <c r="JFL40"/>
      <c r="JFM40"/>
      <c r="JFN40"/>
      <c r="JFO40"/>
      <c r="JFP40"/>
      <c r="JFQ40"/>
      <c r="JFR40"/>
      <c r="JFS40"/>
      <c r="JFT40"/>
      <c r="JFU40"/>
      <c r="JFV40"/>
      <c r="JFW40"/>
      <c r="JFX40"/>
      <c r="JFY40"/>
      <c r="JFZ40"/>
      <c r="JGA40"/>
      <c r="JGB40"/>
      <c r="JGC40"/>
      <c r="JGD40"/>
      <c r="JGE40"/>
      <c r="JGF40"/>
      <c r="JGG40"/>
      <c r="JGH40"/>
      <c r="JGI40"/>
      <c r="JGJ40"/>
      <c r="JGK40"/>
      <c r="JGL40"/>
      <c r="JGM40"/>
      <c r="JGN40"/>
      <c r="JGO40"/>
      <c r="JGP40"/>
      <c r="JGQ40"/>
      <c r="JGR40"/>
      <c r="JGS40"/>
      <c r="JGT40"/>
      <c r="JGU40"/>
      <c r="JGV40"/>
      <c r="JGW40"/>
      <c r="JGX40"/>
      <c r="JGY40"/>
      <c r="JGZ40"/>
      <c r="JHA40"/>
      <c r="JHB40"/>
      <c r="JHC40"/>
      <c r="JHD40"/>
      <c r="JHE40"/>
      <c r="JHF40"/>
      <c r="JHG40"/>
      <c r="JHH40"/>
      <c r="JHI40"/>
      <c r="JHJ40"/>
      <c r="JHK40"/>
      <c r="JHL40"/>
      <c r="JHM40"/>
      <c r="JHN40"/>
      <c r="JHO40"/>
      <c r="JHP40"/>
      <c r="JHQ40"/>
      <c r="JHR40"/>
      <c r="JHS40"/>
      <c r="JHT40"/>
      <c r="JHU40"/>
      <c r="JHV40"/>
      <c r="JHW40"/>
      <c r="JHX40"/>
      <c r="JHY40"/>
      <c r="JHZ40"/>
      <c r="JIA40"/>
      <c r="JIB40"/>
      <c r="JIC40"/>
      <c r="JID40"/>
      <c r="JIE40"/>
      <c r="JIF40"/>
      <c r="JIG40"/>
      <c r="JIH40"/>
      <c r="JII40"/>
      <c r="JIJ40"/>
      <c r="JIK40"/>
      <c r="JIL40"/>
      <c r="JIM40"/>
      <c r="JIN40"/>
      <c r="JIO40"/>
      <c r="JIP40"/>
      <c r="JIQ40"/>
      <c r="JIR40"/>
      <c r="JIS40"/>
      <c r="JIT40"/>
      <c r="JIU40"/>
      <c r="JIV40"/>
      <c r="JIW40"/>
      <c r="JIX40"/>
      <c r="JIY40"/>
      <c r="JIZ40"/>
      <c r="JJA40"/>
      <c r="JJB40"/>
      <c r="JJC40"/>
      <c r="JJD40"/>
      <c r="JJE40"/>
      <c r="JJF40"/>
      <c r="JJG40"/>
      <c r="JJH40"/>
      <c r="JJI40"/>
      <c r="JJJ40"/>
      <c r="JJK40"/>
      <c r="JJL40"/>
      <c r="JJM40"/>
      <c r="JJN40"/>
      <c r="JJO40"/>
      <c r="JJP40"/>
      <c r="JJQ40"/>
      <c r="JJR40"/>
      <c r="JJS40"/>
      <c r="JJT40"/>
      <c r="JJU40"/>
      <c r="JJV40"/>
      <c r="JJW40"/>
      <c r="JJX40"/>
      <c r="JJY40"/>
      <c r="JJZ40"/>
      <c r="JKA40"/>
      <c r="JKB40"/>
      <c r="JKC40"/>
      <c r="JKD40"/>
      <c r="JKE40"/>
      <c r="JKF40"/>
      <c r="JKG40"/>
      <c r="JKH40"/>
      <c r="JKI40"/>
      <c r="JKJ40"/>
      <c r="JKK40"/>
      <c r="JKL40"/>
      <c r="JKM40"/>
      <c r="JKN40"/>
      <c r="JKO40"/>
      <c r="JKP40"/>
      <c r="JKQ40"/>
      <c r="JKR40"/>
      <c r="JKS40"/>
      <c r="JKT40"/>
      <c r="JKU40"/>
      <c r="JKV40"/>
      <c r="JKW40"/>
      <c r="JKX40"/>
      <c r="JKY40"/>
      <c r="JKZ40"/>
      <c r="JLA40"/>
      <c r="JLB40"/>
      <c r="JLC40"/>
      <c r="JLD40"/>
      <c r="JLE40"/>
      <c r="JLF40"/>
      <c r="JLG40"/>
      <c r="JLH40"/>
      <c r="JLI40"/>
      <c r="JLJ40"/>
      <c r="JLK40"/>
      <c r="JLL40"/>
      <c r="JLM40"/>
      <c r="JLN40"/>
      <c r="JLO40"/>
      <c r="JLP40"/>
      <c r="JLQ40"/>
      <c r="JLR40"/>
      <c r="JLS40"/>
      <c r="JLT40"/>
      <c r="JLU40"/>
      <c r="JLV40"/>
      <c r="JLW40"/>
      <c r="JLX40"/>
      <c r="JLY40"/>
      <c r="JLZ40"/>
      <c r="JMA40"/>
      <c r="JMB40"/>
      <c r="JMC40"/>
      <c r="JMD40"/>
      <c r="JME40"/>
      <c r="JMF40"/>
      <c r="JMG40"/>
      <c r="JMH40"/>
      <c r="JMI40"/>
      <c r="JMJ40"/>
      <c r="JMK40"/>
      <c r="JML40"/>
      <c r="JMM40"/>
      <c r="JMN40"/>
      <c r="JMO40"/>
      <c r="JMP40"/>
      <c r="JMQ40"/>
      <c r="JMR40"/>
      <c r="JMS40"/>
      <c r="JMT40"/>
      <c r="JMU40"/>
      <c r="JMV40"/>
      <c r="JMW40"/>
      <c r="JMX40"/>
      <c r="JMY40"/>
      <c r="JMZ40"/>
      <c r="JNA40"/>
      <c r="JNB40"/>
      <c r="JNC40"/>
      <c r="JND40"/>
      <c r="JNE40"/>
      <c r="JNF40"/>
      <c r="JNG40"/>
      <c r="JNH40"/>
      <c r="JNI40"/>
      <c r="JNJ40"/>
      <c r="JNK40"/>
      <c r="JNL40"/>
      <c r="JNM40"/>
      <c r="JNN40"/>
      <c r="JNO40"/>
      <c r="JNP40"/>
      <c r="JNQ40"/>
      <c r="JNR40"/>
      <c r="JNS40"/>
      <c r="JNT40"/>
      <c r="JNU40"/>
      <c r="JNV40"/>
      <c r="JNW40"/>
      <c r="JNX40"/>
      <c r="JNY40"/>
      <c r="JNZ40"/>
      <c r="JOA40"/>
      <c r="JOB40"/>
      <c r="JOC40"/>
      <c r="JOD40"/>
      <c r="JOE40"/>
      <c r="JOF40"/>
      <c r="JOG40"/>
      <c r="JOH40"/>
      <c r="JOI40"/>
      <c r="JOJ40"/>
      <c r="JOK40"/>
      <c r="JOL40"/>
      <c r="JOM40"/>
      <c r="JON40"/>
      <c r="JOO40"/>
      <c r="JOP40"/>
      <c r="JOQ40"/>
      <c r="JOR40"/>
      <c r="JOS40"/>
      <c r="JOT40"/>
      <c r="JOU40"/>
      <c r="JOV40"/>
      <c r="JOW40"/>
      <c r="JOX40"/>
      <c r="JOY40"/>
      <c r="JOZ40"/>
      <c r="JPA40"/>
      <c r="JPB40"/>
      <c r="JPC40"/>
      <c r="JPD40"/>
      <c r="JPE40"/>
      <c r="JPF40"/>
      <c r="JPG40"/>
      <c r="JPH40"/>
      <c r="JPI40"/>
      <c r="JPJ40"/>
      <c r="JPK40"/>
      <c r="JPL40"/>
      <c r="JPM40"/>
      <c r="JPN40"/>
      <c r="JPO40"/>
      <c r="JPP40"/>
      <c r="JPQ40"/>
      <c r="JPR40"/>
      <c r="JPS40"/>
      <c r="JPT40"/>
      <c r="JPU40"/>
      <c r="JPV40"/>
      <c r="JPW40"/>
      <c r="JPX40"/>
      <c r="JPY40"/>
      <c r="JPZ40"/>
      <c r="JQA40"/>
      <c r="JQB40"/>
      <c r="JQC40"/>
      <c r="JQD40"/>
      <c r="JQE40"/>
      <c r="JQF40"/>
      <c r="JQG40"/>
      <c r="JQH40"/>
      <c r="JQI40"/>
      <c r="JQJ40"/>
      <c r="JQK40"/>
      <c r="JQL40"/>
      <c r="JQM40"/>
      <c r="JQN40"/>
      <c r="JQO40"/>
      <c r="JQP40"/>
      <c r="JQQ40"/>
      <c r="JQR40"/>
      <c r="JQS40"/>
      <c r="JQT40"/>
      <c r="JQU40"/>
      <c r="JQV40"/>
      <c r="JQW40"/>
      <c r="JQX40"/>
      <c r="JQY40"/>
      <c r="JQZ40"/>
      <c r="JRA40"/>
      <c r="JRB40"/>
      <c r="JRC40"/>
      <c r="JRD40"/>
      <c r="JRE40"/>
      <c r="JRF40"/>
      <c r="JRG40"/>
      <c r="JRH40"/>
      <c r="JRI40"/>
      <c r="JRJ40"/>
      <c r="JRK40"/>
      <c r="JRL40"/>
      <c r="JRM40"/>
      <c r="JRN40"/>
      <c r="JRO40"/>
      <c r="JRP40"/>
      <c r="JRQ40"/>
      <c r="JRR40"/>
      <c r="JRS40"/>
      <c r="JRT40"/>
      <c r="JRU40"/>
      <c r="JRV40"/>
      <c r="JRW40"/>
      <c r="JRX40"/>
      <c r="JRY40"/>
      <c r="JRZ40"/>
      <c r="JSA40"/>
      <c r="JSB40"/>
      <c r="JSC40"/>
      <c r="JSD40"/>
      <c r="JSE40"/>
      <c r="JSF40"/>
      <c r="JSG40"/>
      <c r="JSH40"/>
      <c r="JSI40"/>
      <c r="JSJ40"/>
      <c r="JSK40"/>
      <c r="JSL40"/>
      <c r="JSM40"/>
      <c r="JSN40"/>
      <c r="JSO40"/>
      <c r="JSP40"/>
      <c r="JSQ40"/>
      <c r="JSR40"/>
      <c r="JSS40"/>
      <c r="JST40"/>
      <c r="JSU40"/>
      <c r="JSV40"/>
      <c r="JSW40"/>
      <c r="JSX40"/>
      <c r="JSY40"/>
      <c r="JSZ40"/>
      <c r="JTA40"/>
      <c r="JTB40"/>
      <c r="JTC40"/>
      <c r="JTD40"/>
      <c r="JTE40"/>
      <c r="JTF40"/>
      <c r="JTG40"/>
      <c r="JTH40"/>
      <c r="JTI40"/>
      <c r="JTJ40"/>
      <c r="JTK40"/>
      <c r="JTL40"/>
      <c r="JTM40"/>
      <c r="JTN40"/>
      <c r="JTO40"/>
      <c r="JTP40"/>
      <c r="JTQ40"/>
      <c r="JTR40"/>
      <c r="JTS40"/>
      <c r="JTT40"/>
      <c r="JTU40"/>
      <c r="JTV40"/>
      <c r="JTW40"/>
      <c r="JTX40"/>
      <c r="JTY40"/>
      <c r="JTZ40"/>
      <c r="JUA40"/>
      <c r="JUB40"/>
      <c r="JUC40"/>
      <c r="JUD40"/>
      <c r="JUE40"/>
      <c r="JUF40"/>
      <c r="JUG40"/>
      <c r="JUH40"/>
      <c r="JUI40"/>
      <c r="JUJ40"/>
      <c r="JUK40"/>
      <c r="JUL40"/>
      <c r="JUM40"/>
      <c r="JUN40"/>
      <c r="JUO40"/>
      <c r="JUP40"/>
      <c r="JUQ40"/>
      <c r="JUR40"/>
      <c r="JUS40"/>
      <c r="JUT40"/>
      <c r="JUU40"/>
      <c r="JUV40"/>
      <c r="JUW40"/>
      <c r="JUX40"/>
      <c r="JUY40"/>
      <c r="JUZ40"/>
      <c r="JVA40"/>
      <c r="JVB40"/>
      <c r="JVC40"/>
      <c r="JVD40"/>
      <c r="JVE40"/>
      <c r="JVF40"/>
      <c r="JVG40"/>
      <c r="JVH40"/>
      <c r="JVI40"/>
      <c r="JVJ40"/>
      <c r="JVK40"/>
      <c r="JVL40"/>
      <c r="JVM40"/>
      <c r="JVN40"/>
      <c r="JVO40"/>
      <c r="JVP40"/>
      <c r="JVQ40"/>
      <c r="JVR40"/>
      <c r="JVS40"/>
      <c r="JVT40"/>
      <c r="JVU40"/>
      <c r="JVV40"/>
      <c r="JVW40"/>
      <c r="JVX40"/>
      <c r="JVY40"/>
      <c r="JVZ40"/>
      <c r="JWA40"/>
      <c r="JWB40"/>
      <c r="JWC40"/>
      <c r="JWD40"/>
      <c r="JWE40"/>
      <c r="JWF40"/>
      <c r="JWG40"/>
      <c r="JWH40"/>
      <c r="JWI40"/>
      <c r="JWJ40"/>
      <c r="JWK40"/>
      <c r="JWL40"/>
      <c r="JWM40"/>
      <c r="JWN40"/>
      <c r="JWO40"/>
      <c r="JWP40"/>
      <c r="JWQ40"/>
      <c r="JWR40"/>
      <c r="JWS40"/>
      <c r="JWT40"/>
      <c r="JWU40"/>
      <c r="JWV40"/>
      <c r="JWW40"/>
      <c r="JWX40"/>
      <c r="JWY40"/>
      <c r="JWZ40"/>
      <c r="JXA40"/>
      <c r="JXB40"/>
      <c r="JXC40"/>
      <c r="JXD40"/>
      <c r="JXE40"/>
      <c r="JXF40"/>
      <c r="JXG40"/>
      <c r="JXH40"/>
      <c r="JXI40"/>
      <c r="JXJ40"/>
      <c r="JXK40"/>
      <c r="JXL40"/>
      <c r="JXM40"/>
      <c r="JXN40"/>
      <c r="JXO40"/>
      <c r="JXP40"/>
      <c r="JXQ40"/>
      <c r="JXR40"/>
      <c r="JXS40"/>
      <c r="JXT40"/>
      <c r="JXU40"/>
      <c r="JXV40"/>
      <c r="JXW40"/>
      <c r="JXX40"/>
      <c r="JXY40"/>
      <c r="JXZ40"/>
      <c r="JYA40"/>
      <c r="JYB40"/>
      <c r="JYC40"/>
      <c r="JYD40"/>
      <c r="JYE40"/>
      <c r="JYF40"/>
      <c r="JYG40"/>
      <c r="JYH40"/>
      <c r="JYI40"/>
      <c r="JYJ40"/>
      <c r="JYK40"/>
      <c r="JYL40"/>
      <c r="JYM40"/>
      <c r="JYN40"/>
      <c r="JYO40"/>
      <c r="JYP40"/>
      <c r="JYQ40"/>
      <c r="JYR40"/>
      <c r="JYS40"/>
      <c r="JYT40"/>
      <c r="JYU40"/>
      <c r="JYV40"/>
      <c r="JYW40"/>
      <c r="JYX40"/>
      <c r="JYY40"/>
      <c r="JYZ40"/>
      <c r="JZA40"/>
      <c r="JZB40"/>
      <c r="JZC40"/>
      <c r="JZD40"/>
      <c r="JZE40"/>
      <c r="JZF40"/>
      <c r="JZG40"/>
      <c r="JZH40"/>
      <c r="JZI40"/>
      <c r="JZJ40"/>
      <c r="JZK40"/>
      <c r="JZL40"/>
      <c r="JZM40"/>
      <c r="JZN40"/>
      <c r="JZO40"/>
      <c r="JZP40"/>
      <c r="JZQ40"/>
      <c r="JZR40"/>
      <c r="JZS40"/>
      <c r="JZT40"/>
      <c r="JZU40"/>
      <c r="JZV40"/>
      <c r="JZW40"/>
      <c r="JZX40"/>
      <c r="JZY40"/>
      <c r="JZZ40"/>
      <c r="KAA40"/>
      <c r="KAB40"/>
      <c r="KAC40"/>
      <c r="KAD40"/>
      <c r="KAE40"/>
      <c r="KAF40"/>
      <c r="KAG40"/>
      <c r="KAH40"/>
      <c r="KAI40"/>
      <c r="KAJ40"/>
      <c r="KAK40"/>
      <c r="KAL40"/>
      <c r="KAM40"/>
      <c r="KAN40"/>
      <c r="KAO40"/>
      <c r="KAP40"/>
      <c r="KAQ40"/>
      <c r="KAR40"/>
      <c r="KAS40"/>
      <c r="KAT40"/>
      <c r="KAU40"/>
      <c r="KAV40"/>
      <c r="KAW40"/>
      <c r="KAX40"/>
      <c r="KAY40"/>
      <c r="KAZ40"/>
      <c r="KBA40"/>
      <c r="KBB40"/>
      <c r="KBC40"/>
      <c r="KBD40"/>
      <c r="KBE40"/>
      <c r="KBF40"/>
      <c r="KBG40"/>
      <c r="KBH40"/>
      <c r="KBI40"/>
      <c r="KBJ40"/>
      <c r="KBK40"/>
      <c r="KBL40"/>
      <c r="KBM40"/>
      <c r="KBN40"/>
      <c r="KBO40"/>
      <c r="KBP40"/>
      <c r="KBQ40"/>
      <c r="KBR40"/>
      <c r="KBS40"/>
      <c r="KBT40"/>
      <c r="KBU40"/>
      <c r="KBV40"/>
      <c r="KBW40"/>
      <c r="KBX40"/>
      <c r="KBY40"/>
      <c r="KBZ40"/>
      <c r="KCA40"/>
      <c r="KCB40"/>
      <c r="KCC40"/>
      <c r="KCD40"/>
      <c r="KCE40"/>
      <c r="KCF40"/>
      <c r="KCG40"/>
      <c r="KCH40"/>
      <c r="KCI40"/>
      <c r="KCJ40"/>
      <c r="KCK40"/>
      <c r="KCL40"/>
      <c r="KCM40"/>
      <c r="KCN40"/>
      <c r="KCO40"/>
      <c r="KCP40"/>
      <c r="KCQ40"/>
      <c r="KCR40"/>
      <c r="KCS40"/>
      <c r="KCT40"/>
      <c r="KCU40"/>
      <c r="KCV40"/>
      <c r="KCW40"/>
      <c r="KCX40"/>
      <c r="KCY40"/>
      <c r="KCZ40"/>
      <c r="KDA40"/>
      <c r="KDB40"/>
      <c r="KDC40"/>
      <c r="KDD40"/>
      <c r="KDE40"/>
      <c r="KDF40"/>
      <c r="KDG40"/>
      <c r="KDH40"/>
      <c r="KDI40"/>
      <c r="KDJ40"/>
      <c r="KDK40"/>
      <c r="KDL40"/>
      <c r="KDM40"/>
      <c r="KDN40"/>
      <c r="KDO40"/>
      <c r="KDP40"/>
      <c r="KDQ40"/>
      <c r="KDR40"/>
      <c r="KDS40"/>
      <c r="KDT40"/>
      <c r="KDU40"/>
      <c r="KDV40"/>
      <c r="KDW40"/>
      <c r="KDX40"/>
      <c r="KDY40"/>
      <c r="KDZ40"/>
      <c r="KEA40"/>
      <c r="KEB40"/>
      <c r="KEC40"/>
      <c r="KED40"/>
      <c r="KEE40"/>
      <c r="KEF40"/>
      <c r="KEG40"/>
      <c r="KEH40"/>
      <c r="KEI40"/>
      <c r="KEJ40"/>
      <c r="KEK40"/>
      <c r="KEL40"/>
      <c r="KEM40"/>
      <c r="KEN40"/>
      <c r="KEO40"/>
      <c r="KEP40"/>
      <c r="KEQ40"/>
      <c r="KER40"/>
      <c r="KES40"/>
      <c r="KET40"/>
      <c r="KEU40"/>
      <c r="KEV40"/>
      <c r="KEW40"/>
      <c r="KEX40"/>
      <c r="KEY40"/>
      <c r="KEZ40"/>
      <c r="KFA40"/>
      <c r="KFB40"/>
      <c r="KFC40"/>
      <c r="KFD40"/>
      <c r="KFE40"/>
      <c r="KFF40"/>
      <c r="KFG40"/>
      <c r="KFH40"/>
      <c r="KFI40"/>
      <c r="KFJ40"/>
      <c r="KFK40"/>
      <c r="KFL40"/>
      <c r="KFM40"/>
      <c r="KFN40"/>
      <c r="KFO40"/>
      <c r="KFP40"/>
      <c r="KFQ40"/>
      <c r="KFR40"/>
      <c r="KFS40"/>
      <c r="KFT40"/>
      <c r="KFU40"/>
      <c r="KFV40"/>
      <c r="KFW40"/>
      <c r="KFX40"/>
      <c r="KFY40"/>
      <c r="KFZ40"/>
      <c r="KGA40"/>
      <c r="KGB40"/>
      <c r="KGC40"/>
      <c r="KGD40"/>
      <c r="KGE40"/>
      <c r="KGF40"/>
      <c r="KGG40"/>
      <c r="KGH40"/>
      <c r="KGI40"/>
      <c r="KGJ40"/>
      <c r="KGK40"/>
      <c r="KGL40"/>
      <c r="KGM40"/>
      <c r="KGN40"/>
      <c r="KGO40"/>
      <c r="KGP40"/>
      <c r="KGQ40"/>
      <c r="KGR40"/>
      <c r="KGS40"/>
      <c r="KGT40"/>
      <c r="KGU40"/>
      <c r="KGV40"/>
      <c r="KGW40"/>
      <c r="KGX40"/>
      <c r="KGY40"/>
      <c r="KGZ40"/>
      <c r="KHA40"/>
      <c r="KHB40"/>
      <c r="KHC40"/>
      <c r="KHD40"/>
      <c r="KHE40"/>
      <c r="KHF40"/>
      <c r="KHG40"/>
      <c r="KHH40"/>
      <c r="KHI40"/>
      <c r="KHJ40"/>
      <c r="KHK40"/>
      <c r="KHL40"/>
      <c r="KHM40"/>
      <c r="KHN40"/>
      <c r="KHO40"/>
      <c r="KHP40"/>
      <c r="KHQ40"/>
      <c r="KHR40"/>
      <c r="KHS40"/>
      <c r="KHT40"/>
      <c r="KHU40"/>
      <c r="KHV40"/>
      <c r="KHW40"/>
      <c r="KHX40"/>
      <c r="KHY40"/>
      <c r="KHZ40"/>
      <c r="KIA40"/>
      <c r="KIB40"/>
      <c r="KIC40"/>
      <c r="KID40"/>
      <c r="KIE40"/>
      <c r="KIF40"/>
      <c r="KIG40"/>
      <c r="KIH40"/>
      <c r="KII40"/>
      <c r="KIJ40"/>
      <c r="KIK40"/>
      <c r="KIL40"/>
      <c r="KIM40"/>
      <c r="KIN40"/>
      <c r="KIO40"/>
      <c r="KIP40"/>
      <c r="KIQ40"/>
      <c r="KIR40"/>
      <c r="KIS40"/>
      <c r="KIT40"/>
      <c r="KIU40"/>
      <c r="KIV40"/>
      <c r="KIW40"/>
      <c r="KIX40"/>
      <c r="KIY40"/>
      <c r="KIZ40"/>
      <c r="KJA40"/>
      <c r="KJB40"/>
      <c r="KJC40"/>
      <c r="KJD40"/>
      <c r="KJE40"/>
      <c r="KJF40"/>
      <c r="KJG40"/>
      <c r="KJH40"/>
      <c r="KJI40"/>
      <c r="KJJ40"/>
      <c r="KJK40"/>
      <c r="KJL40"/>
      <c r="KJM40"/>
      <c r="KJN40"/>
      <c r="KJO40"/>
      <c r="KJP40"/>
      <c r="KJQ40"/>
      <c r="KJR40"/>
      <c r="KJS40"/>
      <c r="KJT40"/>
      <c r="KJU40"/>
      <c r="KJV40"/>
      <c r="KJW40"/>
      <c r="KJX40"/>
      <c r="KJY40"/>
      <c r="KJZ40"/>
      <c r="KKA40"/>
      <c r="KKB40"/>
      <c r="KKC40"/>
      <c r="KKD40"/>
      <c r="KKE40"/>
      <c r="KKF40"/>
      <c r="KKG40"/>
      <c r="KKH40"/>
      <c r="KKI40"/>
      <c r="KKJ40"/>
      <c r="KKK40"/>
      <c r="KKL40"/>
      <c r="KKM40"/>
      <c r="KKN40"/>
      <c r="KKO40"/>
      <c r="KKP40"/>
      <c r="KKQ40"/>
      <c r="KKR40"/>
      <c r="KKS40"/>
      <c r="KKT40"/>
      <c r="KKU40"/>
      <c r="KKV40"/>
      <c r="KKW40"/>
      <c r="KKX40"/>
      <c r="KKY40"/>
      <c r="KKZ40"/>
      <c r="KLA40"/>
      <c r="KLB40"/>
      <c r="KLC40"/>
      <c r="KLD40"/>
      <c r="KLE40"/>
      <c r="KLF40"/>
      <c r="KLG40"/>
      <c r="KLH40"/>
      <c r="KLI40"/>
      <c r="KLJ40"/>
      <c r="KLK40"/>
      <c r="KLL40"/>
      <c r="KLM40"/>
      <c r="KLN40"/>
      <c r="KLO40"/>
      <c r="KLP40"/>
      <c r="KLQ40"/>
      <c r="KLR40"/>
      <c r="KLS40"/>
      <c r="KLT40"/>
      <c r="KLU40"/>
      <c r="KLV40"/>
      <c r="KLW40"/>
      <c r="KLX40"/>
      <c r="KLY40"/>
      <c r="KLZ40"/>
      <c r="KMA40"/>
      <c r="KMB40"/>
      <c r="KMC40"/>
      <c r="KMD40"/>
      <c r="KME40"/>
      <c r="KMF40"/>
      <c r="KMG40"/>
      <c r="KMH40"/>
      <c r="KMI40"/>
      <c r="KMJ40"/>
      <c r="KMK40"/>
      <c r="KML40"/>
      <c r="KMM40"/>
      <c r="KMN40"/>
      <c r="KMO40"/>
      <c r="KMP40"/>
      <c r="KMQ40"/>
      <c r="KMR40"/>
      <c r="KMS40"/>
      <c r="KMT40"/>
      <c r="KMU40"/>
      <c r="KMV40"/>
      <c r="KMW40"/>
      <c r="KMX40"/>
      <c r="KMY40"/>
      <c r="KMZ40"/>
      <c r="KNA40"/>
      <c r="KNB40"/>
      <c r="KNC40"/>
      <c r="KND40"/>
      <c r="KNE40"/>
      <c r="KNF40"/>
      <c r="KNG40"/>
      <c r="KNH40"/>
      <c r="KNI40"/>
      <c r="KNJ40"/>
      <c r="KNK40"/>
      <c r="KNL40"/>
      <c r="KNM40"/>
      <c r="KNN40"/>
      <c r="KNO40"/>
      <c r="KNP40"/>
      <c r="KNQ40"/>
      <c r="KNR40"/>
      <c r="KNS40"/>
      <c r="KNT40"/>
      <c r="KNU40"/>
      <c r="KNV40"/>
      <c r="KNW40"/>
      <c r="KNX40"/>
      <c r="KNY40"/>
      <c r="KNZ40"/>
      <c r="KOA40"/>
      <c r="KOB40"/>
      <c r="KOC40"/>
      <c r="KOD40"/>
      <c r="KOE40"/>
      <c r="KOF40"/>
      <c r="KOG40"/>
      <c r="KOH40"/>
      <c r="KOI40"/>
      <c r="KOJ40"/>
      <c r="KOK40"/>
      <c r="KOL40"/>
      <c r="KOM40"/>
      <c r="KON40"/>
      <c r="KOO40"/>
      <c r="KOP40"/>
      <c r="KOQ40"/>
      <c r="KOR40"/>
      <c r="KOS40"/>
      <c r="KOT40"/>
      <c r="KOU40"/>
      <c r="KOV40"/>
      <c r="KOW40"/>
      <c r="KOX40"/>
      <c r="KOY40"/>
      <c r="KOZ40"/>
      <c r="KPA40"/>
      <c r="KPB40"/>
      <c r="KPC40"/>
      <c r="KPD40"/>
      <c r="KPE40"/>
      <c r="KPF40"/>
      <c r="KPG40"/>
      <c r="KPH40"/>
      <c r="KPI40"/>
      <c r="KPJ40"/>
      <c r="KPK40"/>
      <c r="KPL40"/>
      <c r="KPM40"/>
      <c r="KPN40"/>
      <c r="KPO40"/>
      <c r="KPP40"/>
      <c r="KPQ40"/>
      <c r="KPR40"/>
      <c r="KPS40"/>
      <c r="KPT40"/>
      <c r="KPU40"/>
      <c r="KPV40"/>
      <c r="KPW40"/>
      <c r="KPX40"/>
      <c r="KPY40"/>
      <c r="KPZ40"/>
      <c r="KQA40"/>
      <c r="KQB40"/>
      <c r="KQC40"/>
      <c r="KQD40"/>
      <c r="KQE40"/>
      <c r="KQF40"/>
      <c r="KQG40"/>
      <c r="KQH40"/>
      <c r="KQI40"/>
      <c r="KQJ40"/>
      <c r="KQK40"/>
      <c r="KQL40"/>
      <c r="KQM40"/>
      <c r="KQN40"/>
      <c r="KQO40"/>
      <c r="KQP40"/>
      <c r="KQQ40"/>
      <c r="KQR40"/>
      <c r="KQS40"/>
      <c r="KQT40"/>
      <c r="KQU40"/>
      <c r="KQV40"/>
      <c r="KQW40"/>
      <c r="KQX40"/>
      <c r="KQY40"/>
      <c r="KQZ40"/>
      <c r="KRA40"/>
      <c r="KRB40"/>
      <c r="KRC40"/>
      <c r="KRD40"/>
      <c r="KRE40"/>
      <c r="KRF40"/>
      <c r="KRG40"/>
      <c r="KRH40"/>
      <c r="KRI40"/>
      <c r="KRJ40"/>
      <c r="KRK40"/>
      <c r="KRL40"/>
      <c r="KRM40"/>
      <c r="KRN40"/>
      <c r="KRO40"/>
      <c r="KRP40"/>
      <c r="KRQ40"/>
      <c r="KRR40"/>
      <c r="KRS40"/>
      <c r="KRT40"/>
      <c r="KRU40"/>
      <c r="KRV40"/>
      <c r="KRW40"/>
      <c r="KRX40"/>
      <c r="KRY40"/>
      <c r="KRZ40"/>
      <c r="KSA40"/>
      <c r="KSB40"/>
      <c r="KSC40"/>
      <c r="KSD40"/>
      <c r="KSE40"/>
      <c r="KSF40"/>
      <c r="KSG40"/>
      <c r="KSH40"/>
      <c r="KSI40"/>
      <c r="KSJ40"/>
      <c r="KSK40"/>
      <c r="KSL40"/>
      <c r="KSM40"/>
      <c r="KSN40"/>
      <c r="KSO40"/>
      <c r="KSP40"/>
      <c r="KSQ40"/>
      <c r="KSR40"/>
      <c r="KSS40"/>
      <c r="KST40"/>
      <c r="KSU40"/>
      <c r="KSV40"/>
      <c r="KSW40"/>
      <c r="KSX40"/>
      <c r="KSY40"/>
      <c r="KSZ40"/>
      <c r="KTA40"/>
      <c r="KTB40"/>
      <c r="KTC40"/>
      <c r="KTD40"/>
      <c r="KTE40"/>
      <c r="KTF40"/>
      <c r="KTG40"/>
      <c r="KTH40"/>
      <c r="KTI40"/>
      <c r="KTJ40"/>
      <c r="KTK40"/>
      <c r="KTL40"/>
      <c r="KTM40"/>
      <c r="KTN40"/>
      <c r="KTO40"/>
      <c r="KTP40"/>
      <c r="KTQ40"/>
      <c r="KTR40"/>
      <c r="KTS40"/>
      <c r="KTT40"/>
      <c r="KTU40"/>
      <c r="KTV40"/>
      <c r="KTW40"/>
      <c r="KTX40"/>
      <c r="KTY40"/>
      <c r="KTZ40"/>
      <c r="KUA40"/>
      <c r="KUB40"/>
      <c r="KUC40"/>
      <c r="KUD40"/>
      <c r="KUE40"/>
      <c r="KUF40"/>
      <c r="KUG40"/>
      <c r="KUH40"/>
      <c r="KUI40"/>
      <c r="KUJ40"/>
      <c r="KUK40"/>
      <c r="KUL40"/>
      <c r="KUM40"/>
      <c r="KUN40"/>
      <c r="KUO40"/>
      <c r="KUP40"/>
      <c r="KUQ40"/>
      <c r="KUR40"/>
      <c r="KUS40"/>
      <c r="KUT40"/>
      <c r="KUU40"/>
      <c r="KUV40"/>
      <c r="KUW40"/>
      <c r="KUX40"/>
      <c r="KUY40"/>
      <c r="KUZ40"/>
      <c r="KVA40"/>
      <c r="KVB40"/>
      <c r="KVC40"/>
      <c r="KVD40"/>
      <c r="KVE40"/>
      <c r="KVF40"/>
      <c r="KVG40"/>
      <c r="KVH40"/>
      <c r="KVI40"/>
      <c r="KVJ40"/>
      <c r="KVK40"/>
      <c r="KVL40"/>
      <c r="KVM40"/>
      <c r="KVN40"/>
      <c r="KVO40"/>
      <c r="KVP40"/>
      <c r="KVQ40"/>
      <c r="KVR40"/>
      <c r="KVS40"/>
      <c r="KVT40"/>
      <c r="KVU40"/>
      <c r="KVV40"/>
      <c r="KVW40"/>
      <c r="KVX40"/>
      <c r="KVY40"/>
      <c r="KVZ40"/>
      <c r="KWA40"/>
      <c r="KWB40"/>
      <c r="KWC40"/>
      <c r="KWD40"/>
      <c r="KWE40"/>
      <c r="KWF40"/>
      <c r="KWG40"/>
      <c r="KWH40"/>
      <c r="KWI40"/>
      <c r="KWJ40"/>
      <c r="KWK40"/>
      <c r="KWL40"/>
      <c r="KWM40"/>
      <c r="KWN40"/>
      <c r="KWO40"/>
      <c r="KWP40"/>
      <c r="KWQ40"/>
      <c r="KWR40"/>
      <c r="KWS40"/>
      <c r="KWT40"/>
      <c r="KWU40"/>
      <c r="KWV40"/>
      <c r="KWW40"/>
      <c r="KWX40"/>
      <c r="KWY40"/>
      <c r="KWZ40"/>
      <c r="KXA40"/>
      <c r="KXB40"/>
      <c r="KXC40"/>
      <c r="KXD40"/>
      <c r="KXE40"/>
      <c r="KXF40"/>
      <c r="KXG40"/>
      <c r="KXH40"/>
      <c r="KXI40"/>
      <c r="KXJ40"/>
      <c r="KXK40"/>
      <c r="KXL40"/>
      <c r="KXM40"/>
      <c r="KXN40"/>
      <c r="KXO40"/>
      <c r="KXP40"/>
      <c r="KXQ40"/>
      <c r="KXR40"/>
      <c r="KXS40"/>
      <c r="KXT40"/>
      <c r="KXU40"/>
      <c r="KXV40"/>
      <c r="KXW40"/>
      <c r="KXX40"/>
      <c r="KXY40"/>
      <c r="KXZ40"/>
      <c r="KYA40"/>
      <c r="KYB40"/>
      <c r="KYC40"/>
      <c r="KYD40"/>
      <c r="KYE40"/>
      <c r="KYF40"/>
      <c r="KYG40"/>
      <c r="KYH40"/>
      <c r="KYI40"/>
      <c r="KYJ40"/>
      <c r="KYK40"/>
      <c r="KYL40"/>
      <c r="KYM40"/>
      <c r="KYN40"/>
      <c r="KYO40"/>
      <c r="KYP40"/>
      <c r="KYQ40"/>
      <c r="KYR40"/>
      <c r="KYS40"/>
      <c r="KYT40"/>
      <c r="KYU40"/>
      <c r="KYV40"/>
      <c r="KYW40"/>
      <c r="KYX40"/>
      <c r="KYY40"/>
      <c r="KYZ40"/>
      <c r="KZA40"/>
      <c r="KZB40"/>
      <c r="KZC40"/>
      <c r="KZD40"/>
      <c r="KZE40"/>
      <c r="KZF40"/>
      <c r="KZG40"/>
      <c r="KZH40"/>
      <c r="KZI40"/>
      <c r="KZJ40"/>
      <c r="KZK40"/>
      <c r="KZL40"/>
      <c r="KZM40"/>
      <c r="KZN40"/>
      <c r="KZO40"/>
      <c r="KZP40"/>
      <c r="KZQ40"/>
      <c r="KZR40"/>
      <c r="KZS40"/>
      <c r="KZT40"/>
      <c r="KZU40"/>
      <c r="KZV40"/>
      <c r="KZW40"/>
      <c r="KZX40"/>
      <c r="KZY40"/>
      <c r="KZZ40"/>
      <c r="LAA40"/>
      <c r="LAB40"/>
      <c r="LAC40"/>
      <c r="LAD40"/>
      <c r="LAE40"/>
      <c r="LAF40"/>
      <c r="LAG40"/>
      <c r="LAH40"/>
      <c r="LAI40"/>
      <c r="LAJ40"/>
      <c r="LAK40"/>
      <c r="LAL40"/>
      <c r="LAM40"/>
      <c r="LAN40"/>
      <c r="LAO40"/>
      <c r="LAP40"/>
      <c r="LAQ40"/>
      <c r="LAR40"/>
      <c r="LAS40"/>
      <c r="LAT40"/>
      <c r="LAU40"/>
      <c r="LAV40"/>
      <c r="LAW40"/>
      <c r="LAX40"/>
      <c r="LAY40"/>
      <c r="LAZ40"/>
      <c r="LBA40"/>
      <c r="LBB40"/>
      <c r="LBC40"/>
      <c r="LBD40"/>
      <c r="LBE40"/>
      <c r="LBF40"/>
      <c r="LBG40"/>
      <c r="LBH40"/>
      <c r="LBI40"/>
      <c r="LBJ40"/>
      <c r="LBK40"/>
      <c r="LBL40"/>
      <c r="LBM40"/>
      <c r="LBN40"/>
      <c r="LBO40"/>
      <c r="LBP40"/>
      <c r="LBQ40"/>
      <c r="LBR40"/>
      <c r="LBS40"/>
      <c r="LBT40"/>
      <c r="LBU40"/>
      <c r="LBV40"/>
      <c r="LBW40"/>
      <c r="LBX40"/>
      <c r="LBY40"/>
      <c r="LBZ40"/>
      <c r="LCA40"/>
      <c r="LCB40"/>
      <c r="LCC40"/>
      <c r="LCD40"/>
      <c r="LCE40"/>
      <c r="LCF40"/>
      <c r="LCG40"/>
      <c r="LCH40"/>
      <c r="LCI40"/>
      <c r="LCJ40"/>
      <c r="LCK40"/>
      <c r="LCL40"/>
      <c r="LCM40"/>
      <c r="LCN40"/>
      <c r="LCO40"/>
      <c r="LCP40"/>
      <c r="LCQ40"/>
      <c r="LCR40"/>
      <c r="LCS40"/>
      <c r="LCT40"/>
      <c r="LCU40"/>
      <c r="LCV40"/>
      <c r="LCW40"/>
      <c r="LCX40"/>
      <c r="LCY40"/>
      <c r="LCZ40"/>
      <c r="LDA40"/>
      <c r="LDB40"/>
      <c r="LDC40"/>
      <c r="LDD40"/>
      <c r="LDE40"/>
      <c r="LDF40"/>
      <c r="LDG40"/>
      <c r="LDH40"/>
      <c r="LDI40"/>
      <c r="LDJ40"/>
      <c r="LDK40"/>
      <c r="LDL40"/>
      <c r="LDM40"/>
      <c r="LDN40"/>
      <c r="LDO40"/>
      <c r="LDP40"/>
      <c r="LDQ40"/>
      <c r="LDR40"/>
      <c r="LDS40"/>
      <c r="LDT40"/>
      <c r="LDU40"/>
      <c r="LDV40"/>
      <c r="LDW40"/>
      <c r="LDX40"/>
      <c r="LDY40"/>
      <c r="LDZ40"/>
      <c r="LEA40"/>
      <c r="LEB40"/>
      <c r="LEC40"/>
      <c r="LED40"/>
      <c r="LEE40"/>
      <c r="LEF40"/>
      <c r="LEG40"/>
      <c r="LEH40"/>
      <c r="LEI40"/>
      <c r="LEJ40"/>
      <c r="LEK40"/>
      <c r="LEL40"/>
      <c r="LEM40"/>
      <c r="LEN40"/>
      <c r="LEO40"/>
      <c r="LEP40"/>
      <c r="LEQ40"/>
      <c r="LER40"/>
      <c r="LES40"/>
      <c r="LET40"/>
      <c r="LEU40"/>
      <c r="LEV40"/>
      <c r="LEW40"/>
      <c r="LEX40"/>
      <c r="LEY40"/>
      <c r="LEZ40"/>
      <c r="LFA40"/>
      <c r="LFB40"/>
      <c r="LFC40"/>
      <c r="LFD40"/>
      <c r="LFE40"/>
      <c r="LFF40"/>
      <c r="LFG40"/>
      <c r="LFH40"/>
      <c r="LFI40"/>
      <c r="LFJ40"/>
      <c r="LFK40"/>
      <c r="LFL40"/>
      <c r="LFM40"/>
      <c r="LFN40"/>
      <c r="LFO40"/>
      <c r="LFP40"/>
      <c r="LFQ40"/>
      <c r="LFR40"/>
      <c r="LFS40"/>
      <c r="LFT40"/>
      <c r="LFU40"/>
      <c r="LFV40"/>
      <c r="LFW40"/>
      <c r="LFX40"/>
      <c r="LFY40"/>
      <c r="LFZ40"/>
      <c r="LGA40"/>
      <c r="LGB40"/>
      <c r="LGC40"/>
      <c r="LGD40"/>
      <c r="LGE40"/>
      <c r="LGF40"/>
      <c r="LGG40"/>
      <c r="LGH40"/>
      <c r="LGI40"/>
      <c r="LGJ40"/>
      <c r="LGK40"/>
      <c r="LGL40"/>
      <c r="LGM40"/>
      <c r="LGN40"/>
      <c r="LGO40"/>
      <c r="LGP40"/>
      <c r="LGQ40"/>
      <c r="LGR40"/>
      <c r="LGS40"/>
      <c r="LGT40"/>
      <c r="LGU40"/>
      <c r="LGV40"/>
      <c r="LGW40"/>
      <c r="LGX40"/>
      <c r="LGY40"/>
      <c r="LGZ40"/>
      <c r="LHA40"/>
      <c r="LHB40"/>
      <c r="LHC40"/>
      <c r="LHD40"/>
      <c r="LHE40"/>
      <c r="LHF40"/>
      <c r="LHG40"/>
      <c r="LHH40"/>
      <c r="LHI40"/>
      <c r="LHJ40"/>
      <c r="LHK40"/>
      <c r="LHL40"/>
      <c r="LHM40"/>
      <c r="LHN40"/>
      <c r="LHO40"/>
      <c r="LHP40"/>
      <c r="LHQ40"/>
      <c r="LHR40"/>
      <c r="LHS40"/>
      <c r="LHT40"/>
      <c r="LHU40"/>
      <c r="LHV40"/>
      <c r="LHW40"/>
      <c r="LHX40"/>
      <c r="LHY40"/>
      <c r="LHZ40"/>
      <c r="LIA40"/>
      <c r="LIB40"/>
      <c r="LIC40"/>
      <c r="LID40"/>
      <c r="LIE40"/>
      <c r="LIF40"/>
      <c r="LIG40"/>
      <c r="LIH40"/>
      <c r="LII40"/>
      <c r="LIJ40"/>
      <c r="LIK40"/>
      <c r="LIL40"/>
      <c r="LIM40"/>
      <c r="LIN40"/>
      <c r="LIO40"/>
      <c r="LIP40"/>
      <c r="LIQ40"/>
      <c r="LIR40"/>
      <c r="LIS40"/>
      <c r="LIT40"/>
      <c r="LIU40"/>
      <c r="LIV40"/>
      <c r="LIW40"/>
      <c r="LIX40"/>
      <c r="LIY40"/>
      <c r="LIZ40"/>
      <c r="LJA40"/>
      <c r="LJB40"/>
      <c r="LJC40"/>
      <c r="LJD40"/>
      <c r="LJE40"/>
      <c r="LJF40"/>
      <c r="LJG40"/>
      <c r="LJH40"/>
      <c r="LJI40"/>
      <c r="LJJ40"/>
      <c r="LJK40"/>
      <c r="LJL40"/>
      <c r="LJM40"/>
      <c r="LJN40"/>
      <c r="LJO40"/>
      <c r="LJP40"/>
      <c r="LJQ40"/>
      <c r="LJR40"/>
      <c r="LJS40"/>
      <c r="LJT40"/>
      <c r="LJU40"/>
      <c r="LJV40"/>
      <c r="LJW40"/>
      <c r="LJX40"/>
      <c r="LJY40"/>
      <c r="LJZ40"/>
      <c r="LKA40"/>
      <c r="LKB40"/>
      <c r="LKC40"/>
      <c r="LKD40"/>
      <c r="LKE40"/>
      <c r="LKF40"/>
      <c r="LKG40"/>
      <c r="LKH40"/>
      <c r="LKI40"/>
      <c r="LKJ40"/>
      <c r="LKK40"/>
      <c r="LKL40"/>
      <c r="LKM40"/>
      <c r="LKN40"/>
      <c r="LKO40"/>
      <c r="LKP40"/>
      <c r="LKQ40"/>
      <c r="LKR40"/>
      <c r="LKS40"/>
      <c r="LKT40"/>
      <c r="LKU40"/>
      <c r="LKV40"/>
      <c r="LKW40"/>
      <c r="LKX40"/>
      <c r="LKY40"/>
      <c r="LKZ40"/>
      <c r="LLA40"/>
      <c r="LLB40"/>
      <c r="LLC40"/>
      <c r="LLD40"/>
      <c r="LLE40"/>
      <c r="LLF40"/>
      <c r="LLG40"/>
      <c r="LLH40"/>
      <c r="LLI40"/>
      <c r="LLJ40"/>
      <c r="LLK40"/>
      <c r="LLL40"/>
      <c r="LLM40"/>
      <c r="LLN40"/>
      <c r="LLO40"/>
      <c r="LLP40"/>
      <c r="LLQ40"/>
      <c r="LLR40"/>
      <c r="LLS40"/>
      <c r="LLT40"/>
      <c r="LLU40"/>
      <c r="LLV40"/>
      <c r="LLW40"/>
      <c r="LLX40"/>
      <c r="LLY40"/>
      <c r="LLZ40"/>
      <c r="LMA40"/>
      <c r="LMB40"/>
      <c r="LMC40"/>
      <c r="LMD40"/>
      <c r="LME40"/>
      <c r="LMF40"/>
      <c r="LMG40"/>
      <c r="LMH40"/>
      <c r="LMI40"/>
      <c r="LMJ40"/>
      <c r="LMK40"/>
      <c r="LML40"/>
      <c r="LMM40"/>
      <c r="LMN40"/>
      <c r="LMO40"/>
      <c r="LMP40"/>
      <c r="LMQ40"/>
      <c r="LMR40"/>
      <c r="LMS40"/>
      <c r="LMT40"/>
      <c r="LMU40"/>
      <c r="LMV40"/>
      <c r="LMW40"/>
      <c r="LMX40"/>
      <c r="LMY40"/>
      <c r="LMZ40"/>
      <c r="LNA40"/>
      <c r="LNB40"/>
      <c r="LNC40"/>
      <c r="LND40"/>
      <c r="LNE40"/>
      <c r="LNF40"/>
      <c r="LNG40"/>
      <c r="LNH40"/>
      <c r="LNI40"/>
      <c r="LNJ40"/>
      <c r="LNK40"/>
      <c r="LNL40"/>
      <c r="LNM40"/>
      <c r="LNN40"/>
      <c r="LNO40"/>
      <c r="LNP40"/>
      <c r="LNQ40"/>
      <c r="LNR40"/>
      <c r="LNS40"/>
      <c r="LNT40"/>
      <c r="LNU40"/>
      <c r="LNV40"/>
      <c r="LNW40"/>
      <c r="LNX40"/>
      <c r="LNY40"/>
      <c r="LNZ40"/>
      <c r="LOA40"/>
      <c r="LOB40"/>
      <c r="LOC40"/>
      <c r="LOD40"/>
      <c r="LOE40"/>
      <c r="LOF40"/>
      <c r="LOG40"/>
      <c r="LOH40"/>
      <c r="LOI40"/>
      <c r="LOJ40"/>
      <c r="LOK40"/>
      <c r="LOL40"/>
      <c r="LOM40"/>
      <c r="LON40"/>
      <c r="LOO40"/>
      <c r="LOP40"/>
      <c r="LOQ40"/>
      <c r="LOR40"/>
      <c r="LOS40"/>
      <c r="LOT40"/>
      <c r="LOU40"/>
      <c r="LOV40"/>
      <c r="LOW40"/>
      <c r="LOX40"/>
      <c r="LOY40"/>
      <c r="LOZ40"/>
      <c r="LPA40"/>
      <c r="LPB40"/>
      <c r="LPC40"/>
      <c r="LPD40"/>
      <c r="LPE40"/>
      <c r="LPF40"/>
      <c r="LPG40"/>
      <c r="LPH40"/>
      <c r="LPI40"/>
      <c r="LPJ40"/>
      <c r="LPK40"/>
      <c r="LPL40"/>
      <c r="LPM40"/>
      <c r="LPN40"/>
      <c r="LPO40"/>
      <c r="LPP40"/>
      <c r="LPQ40"/>
      <c r="LPR40"/>
      <c r="LPS40"/>
      <c r="LPT40"/>
      <c r="LPU40"/>
      <c r="LPV40"/>
      <c r="LPW40"/>
      <c r="LPX40"/>
      <c r="LPY40"/>
      <c r="LPZ40"/>
      <c r="LQA40"/>
      <c r="LQB40"/>
      <c r="LQC40"/>
      <c r="LQD40"/>
      <c r="LQE40"/>
      <c r="LQF40"/>
      <c r="LQG40"/>
      <c r="LQH40"/>
      <c r="LQI40"/>
      <c r="LQJ40"/>
      <c r="LQK40"/>
      <c r="LQL40"/>
      <c r="LQM40"/>
      <c r="LQN40"/>
      <c r="LQO40"/>
      <c r="LQP40"/>
      <c r="LQQ40"/>
      <c r="LQR40"/>
      <c r="LQS40"/>
      <c r="LQT40"/>
      <c r="LQU40"/>
      <c r="LQV40"/>
      <c r="LQW40"/>
      <c r="LQX40"/>
      <c r="LQY40"/>
      <c r="LQZ40"/>
      <c r="LRA40"/>
      <c r="LRB40"/>
      <c r="LRC40"/>
      <c r="LRD40"/>
      <c r="LRE40"/>
      <c r="LRF40"/>
      <c r="LRG40"/>
      <c r="LRH40"/>
      <c r="LRI40"/>
      <c r="LRJ40"/>
      <c r="LRK40"/>
      <c r="LRL40"/>
      <c r="LRM40"/>
      <c r="LRN40"/>
      <c r="LRO40"/>
      <c r="LRP40"/>
      <c r="LRQ40"/>
      <c r="LRR40"/>
      <c r="LRS40"/>
      <c r="LRT40"/>
      <c r="LRU40"/>
      <c r="LRV40"/>
      <c r="LRW40"/>
      <c r="LRX40"/>
      <c r="LRY40"/>
      <c r="LRZ40"/>
      <c r="LSA40"/>
      <c r="LSB40"/>
      <c r="LSC40"/>
      <c r="LSD40"/>
      <c r="LSE40"/>
      <c r="LSF40"/>
      <c r="LSG40"/>
      <c r="LSH40"/>
      <c r="LSI40"/>
      <c r="LSJ40"/>
      <c r="LSK40"/>
      <c r="LSL40"/>
      <c r="LSM40"/>
      <c r="LSN40"/>
      <c r="LSO40"/>
      <c r="LSP40"/>
      <c r="LSQ40"/>
      <c r="LSR40"/>
      <c r="LSS40"/>
      <c r="LST40"/>
      <c r="LSU40"/>
      <c r="LSV40"/>
      <c r="LSW40"/>
      <c r="LSX40"/>
      <c r="LSY40"/>
      <c r="LSZ40"/>
      <c r="LTA40"/>
      <c r="LTB40"/>
      <c r="LTC40"/>
      <c r="LTD40"/>
      <c r="LTE40"/>
      <c r="LTF40"/>
      <c r="LTG40"/>
      <c r="LTH40"/>
      <c r="LTI40"/>
      <c r="LTJ40"/>
      <c r="LTK40"/>
      <c r="LTL40"/>
      <c r="LTM40"/>
      <c r="LTN40"/>
      <c r="LTO40"/>
      <c r="LTP40"/>
      <c r="LTQ40"/>
      <c r="LTR40"/>
      <c r="LTS40"/>
      <c r="LTT40"/>
      <c r="LTU40"/>
      <c r="LTV40"/>
      <c r="LTW40"/>
      <c r="LTX40"/>
      <c r="LTY40"/>
      <c r="LTZ40"/>
      <c r="LUA40"/>
      <c r="LUB40"/>
      <c r="LUC40"/>
      <c r="LUD40"/>
      <c r="LUE40"/>
      <c r="LUF40"/>
      <c r="LUG40"/>
      <c r="LUH40"/>
      <c r="LUI40"/>
      <c r="LUJ40"/>
      <c r="LUK40"/>
      <c r="LUL40"/>
      <c r="LUM40"/>
      <c r="LUN40"/>
      <c r="LUO40"/>
      <c r="LUP40"/>
      <c r="LUQ40"/>
      <c r="LUR40"/>
      <c r="LUS40"/>
      <c r="LUT40"/>
      <c r="LUU40"/>
      <c r="LUV40"/>
      <c r="LUW40"/>
      <c r="LUX40"/>
      <c r="LUY40"/>
      <c r="LUZ40"/>
      <c r="LVA40"/>
      <c r="LVB40"/>
      <c r="LVC40"/>
      <c r="LVD40"/>
      <c r="LVE40"/>
      <c r="LVF40"/>
      <c r="LVG40"/>
      <c r="LVH40"/>
      <c r="LVI40"/>
      <c r="LVJ40"/>
      <c r="LVK40"/>
      <c r="LVL40"/>
      <c r="LVM40"/>
      <c r="LVN40"/>
      <c r="LVO40"/>
      <c r="LVP40"/>
      <c r="LVQ40"/>
      <c r="LVR40"/>
      <c r="LVS40"/>
      <c r="LVT40"/>
      <c r="LVU40"/>
      <c r="LVV40"/>
      <c r="LVW40"/>
      <c r="LVX40"/>
      <c r="LVY40"/>
      <c r="LVZ40"/>
      <c r="LWA40"/>
      <c r="LWB40"/>
      <c r="LWC40"/>
      <c r="LWD40"/>
      <c r="LWE40"/>
      <c r="LWF40"/>
      <c r="LWG40"/>
      <c r="LWH40"/>
      <c r="LWI40"/>
      <c r="LWJ40"/>
      <c r="LWK40"/>
      <c r="LWL40"/>
      <c r="LWM40"/>
      <c r="LWN40"/>
      <c r="LWO40"/>
      <c r="LWP40"/>
      <c r="LWQ40"/>
      <c r="LWR40"/>
      <c r="LWS40"/>
      <c r="LWT40"/>
      <c r="LWU40"/>
      <c r="LWV40"/>
      <c r="LWW40"/>
      <c r="LWX40"/>
      <c r="LWY40"/>
      <c r="LWZ40"/>
      <c r="LXA40"/>
      <c r="LXB40"/>
      <c r="LXC40"/>
      <c r="LXD40"/>
      <c r="LXE40"/>
      <c r="LXF40"/>
      <c r="LXG40"/>
      <c r="LXH40"/>
      <c r="LXI40"/>
      <c r="LXJ40"/>
      <c r="LXK40"/>
      <c r="LXL40"/>
      <c r="LXM40"/>
      <c r="LXN40"/>
      <c r="LXO40"/>
      <c r="LXP40"/>
      <c r="LXQ40"/>
      <c r="LXR40"/>
      <c r="LXS40"/>
      <c r="LXT40"/>
      <c r="LXU40"/>
      <c r="LXV40"/>
      <c r="LXW40"/>
      <c r="LXX40"/>
      <c r="LXY40"/>
      <c r="LXZ40"/>
      <c r="LYA40"/>
      <c r="LYB40"/>
      <c r="LYC40"/>
      <c r="LYD40"/>
      <c r="LYE40"/>
      <c r="LYF40"/>
      <c r="LYG40"/>
      <c r="LYH40"/>
      <c r="LYI40"/>
      <c r="LYJ40"/>
      <c r="LYK40"/>
      <c r="LYL40"/>
      <c r="LYM40"/>
      <c r="LYN40"/>
      <c r="LYO40"/>
      <c r="LYP40"/>
      <c r="LYQ40"/>
      <c r="LYR40"/>
      <c r="LYS40"/>
      <c r="LYT40"/>
      <c r="LYU40"/>
      <c r="LYV40"/>
      <c r="LYW40"/>
      <c r="LYX40"/>
      <c r="LYY40"/>
      <c r="LYZ40"/>
      <c r="LZA40"/>
      <c r="LZB40"/>
      <c r="LZC40"/>
      <c r="LZD40"/>
      <c r="LZE40"/>
      <c r="LZF40"/>
      <c r="LZG40"/>
      <c r="LZH40"/>
      <c r="LZI40"/>
      <c r="LZJ40"/>
      <c r="LZK40"/>
      <c r="LZL40"/>
      <c r="LZM40"/>
      <c r="LZN40"/>
      <c r="LZO40"/>
      <c r="LZP40"/>
      <c r="LZQ40"/>
      <c r="LZR40"/>
      <c r="LZS40"/>
      <c r="LZT40"/>
      <c r="LZU40"/>
      <c r="LZV40"/>
      <c r="LZW40"/>
      <c r="LZX40"/>
      <c r="LZY40"/>
      <c r="LZZ40"/>
      <c r="MAA40"/>
      <c r="MAB40"/>
      <c r="MAC40"/>
      <c r="MAD40"/>
      <c r="MAE40"/>
      <c r="MAF40"/>
      <c r="MAG40"/>
      <c r="MAH40"/>
      <c r="MAI40"/>
      <c r="MAJ40"/>
      <c r="MAK40"/>
      <c r="MAL40"/>
      <c r="MAM40"/>
      <c r="MAN40"/>
      <c r="MAO40"/>
      <c r="MAP40"/>
      <c r="MAQ40"/>
      <c r="MAR40"/>
      <c r="MAS40"/>
      <c r="MAT40"/>
      <c r="MAU40"/>
      <c r="MAV40"/>
      <c r="MAW40"/>
      <c r="MAX40"/>
      <c r="MAY40"/>
      <c r="MAZ40"/>
      <c r="MBA40"/>
      <c r="MBB40"/>
      <c r="MBC40"/>
      <c r="MBD40"/>
      <c r="MBE40"/>
      <c r="MBF40"/>
      <c r="MBG40"/>
      <c r="MBH40"/>
      <c r="MBI40"/>
      <c r="MBJ40"/>
      <c r="MBK40"/>
      <c r="MBL40"/>
      <c r="MBM40"/>
      <c r="MBN40"/>
      <c r="MBO40"/>
      <c r="MBP40"/>
      <c r="MBQ40"/>
      <c r="MBR40"/>
      <c r="MBS40"/>
      <c r="MBT40"/>
      <c r="MBU40"/>
      <c r="MBV40"/>
      <c r="MBW40"/>
      <c r="MBX40"/>
      <c r="MBY40"/>
      <c r="MBZ40"/>
      <c r="MCA40"/>
      <c r="MCB40"/>
      <c r="MCC40"/>
      <c r="MCD40"/>
      <c r="MCE40"/>
      <c r="MCF40"/>
      <c r="MCG40"/>
      <c r="MCH40"/>
      <c r="MCI40"/>
      <c r="MCJ40"/>
      <c r="MCK40"/>
      <c r="MCL40"/>
      <c r="MCM40"/>
      <c r="MCN40"/>
      <c r="MCO40"/>
      <c r="MCP40"/>
      <c r="MCQ40"/>
      <c r="MCR40"/>
      <c r="MCS40"/>
      <c r="MCT40"/>
      <c r="MCU40"/>
      <c r="MCV40"/>
      <c r="MCW40"/>
      <c r="MCX40"/>
      <c r="MCY40"/>
      <c r="MCZ40"/>
      <c r="MDA40"/>
      <c r="MDB40"/>
      <c r="MDC40"/>
      <c r="MDD40"/>
      <c r="MDE40"/>
      <c r="MDF40"/>
      <c r="MDG40"/>
      <c r="MDH40"/>
      <c r="MDI40"/>
      <c r="MDJ40"/>
      <c r="MDK40"/>
      <c r="MDL40"/>
      <c r="MDM40"/>
      <c r="MDN40"/>
      <c r="MDO40"/>
      <c r="MDP40"/>
      <c r="MDQ40"/>
      <c r="MDR40"/>
      <c r="MDS40"/>
      <c r="MDT40"/>
      <c r="MDU40"/>
      <c r="MDV40"/>
      <c r="MDW40"/>
      <c r="MDX40"/>
      <c r="MDY40"/>
      <c r="MDZ40"/>
      <c r="MEA40"/>
      <c r="MEB40"/>
      <c r="MEC40"/>
      <c r="MED40"/>
      <c r="MEE40"/>
      <c r="MEF40"/>
      <c r="MEG40"/>
      <c r="MEH40"/>
      <c r="MEI40"/>
      <c r="MEJ40"/>
      <c r="MEK40"/>
      <c r="MEL40"/>
      <c r="MEM40"/>
      <c r="MEN40"/>
      <c r="MEO40"/>
      <c r="MEP40"/>
      <c r="MEQ40"/>
      <c r="MER40"/>
      <c r="MES40"/>
      <c r="MET40"/>
      <c r="MEU40"/>
      <c r="MEV40"/>
      <c r="MEW40"/>
      <c r="MEX40"/>
      <c r="MEY40"/>
      <c r="MEZ40"/>
      <c r="MFA40"/>
      <c r="MFB40"/>
      <c r="MFC40"/>
      <c r="MFD40"/>
      <c r="MFE40"/>
      <c r="MFF40"/>
      <c r="MFG40"/>
      <c r="MFH40"/>
      <c r="MFI40"/>
      <c r="MFJ40"/>
      <c r="MFK40"/>
      <c r="MFL40"/>
      <c r="MFM40"/>
      <c r="MFN40"/>
      <c r="MFO40"/>
      <c r="MFP40"/>
      <c r="MFQ40"/>
      <c r="MFR40"/>
      <c r="MFS40"/>
      <c r="MFT40"/>
      <c r="MFU40"/>
      <c r="MFV40"/>
      <c r="MFW40"/>
      <c r="MFX40"/>
      <c r="MFY40"/>
      <c r="MFZ40"/>
      <c r="MGA40"/>
      <c r="MGB40"/>
      <c r="MGC40"/>
      <c r="MGD40"/>
      <c r="MGE40"/>
      <c r="MGF40"/>
      <c r="MGG40"/>
      <c r="MGH40"/>
      <c r="MGI40"/>
      <c r="MGJ40"/>
      <c r="MGK40"/>
      <c r="MGL40"/>
      <c r="MGM40"/>
      <c r="MGN40"/>
      <c r="MGO40"/>
      <c r="MGP40"/>
      <c r="MGQ40"/>
      <c r="MGR40"/>
      <c r="MGS40"/>
      <c r="MGT40"/>
      <c r="MGU40"/>
      <c r="MGV40"/>
      <c r="MGW40"/>
      <c r="MGX40"/>
      <c r="MGY40"/>
      <c r="MGZ40"/>
      <c r="MHA40"/>
      <c r="MHB40"/>
      <c r="MHC40"/>
      <c r="MHD40"/>
      <c r="MHE40"/>
      <c r="MHF40"/>
      <c r="MHG40"/>
      <c r="MHH40"/>
      <c r="MHI40"/>
      <c r="MHJ40"/>
      <c r="MHK40"/>
      <c r="MHL40"/>
      <c r="MHM40"/>
      <c r="MHN40"/>
      <c r="MHO40"/>
      <c r="MHP40"/>
      <c r="MHQ40"/>
      <c r="MHR40"/>
      <c r="MHS40"/>
      <c r="MHT40"/>
      <c r="MHU40"/>
      <c r="MHV40"/>
      <c r="MHW40"/>
      <c r="MHX40"/>
      <c r="MHY40"/>
      <c r="MHZ40"/>
      <c r="MIA40"/>
      <c r="MIB40"/>
      <c r="MIC40"/>
      <c r="MID40"/>
      <c r="MIE40"/>
      <c r="MIF40"/>
      <c r="MIG40"/>
      <c r="MIH40"/>
      <c r="MII40"/>
      <c r="MIJ40"/>
      <c r="MIK40"/>
      <c r="MIL40"/>
      <c r="MIM40"/>
      <c r="MIN40"/>
      <c r="MIO40"/>
      <c r="MIP40"/>
      <c r="MIQ40"/>
      <c r="MIR40"/>
      <c r="MIS40"/>
      <c r="MIT40"/>
      <c r="MIU40"/>
      <c r="MIV40"/>
      <c r="MIW40"/>
      <c r="MIX40"/>
      <c r="MIY40"/>
      <c r="MIZ40"/>
      <c r="MJA40"/>
      <c r="MJB40"/>
      <c r="MJC40"/>
      <c r="MJD40"/>
      <c r="MJE40"/>
      <c r="MJF40"/>
      <c r="MJG40"/>
      <c r="MJH40"/>
      <c r="MJI40"/>
      <c r="MJJ40"/>
      <c r="MJK40"/>
      <c r="MJL40"/>
      <c r="MJM40"/>
      <c r="MJN40"/>
      <c r="MJO40"/>
      <c r="MJP40"/>
      <c r="MJQ40"/>
      <c r="MJR40"/>
      <c r="MJS40"/>
      <c r="MJT40"/>
      <c r="MJU40"/>
      <c r="MJV40"/>
      <c r="MJW40"/>
      <c r="MJX40"/>
      <c r="MJY40"/>
      <c r="MJZ40"/>
      <c r="MKA40"/>
      <c r="MKB40"/>
      <c r="MKC40"/>
      <c r="MKD40"/>
      <c r="MKE40"/>
      <c r="MKF40"/>
      <c r="MKG40"/>
      <c r="MKH40"/>
      <c r="MKI40"/>
      <c r="MKJ40"/>
      <c r="MKK40"/>
      <c r="MKL40"/>
      <c r="MKM40"/>
      <c r="MKN40"/>
      <c r="MKO40"/>
      <c r="MKP40"/>
      <c r="MKQ40"/>
      <c r="MKR40"/>
      <c r="MKS40"/>
      <c r="MKT40"/>
      <c r="MKU40"/>
      <c r="MKV40"/>
      <c r="MKW40"/>
      <c r="MKX40"/>
      <c r="MKY40"/>
      <c r="MKZ40"/>
      <c r="MLA40"/>
      <c r="MLB40"/>
      <c r="MLC40"/>
      <c r="MLD40"/>
      <c r="MLE40"/>
      <c r="MLF40"/>
      <c r="MLG40"/>
      <c r="MLH40"/>
      <c r="MLI40"/>
      <c r="MLJ40"/>
      <c r="MLK40"/>
      <c r="MLL40"/>
      <c r="MLM40"/>
      <c r="MLN40"/>
      <c r="MLO40"/>
      <c r="MLP40"/>
      <c r="MLQ40"/>
      <c r="MLR40"/>
      <c r="MLS40"/>
      <c r="MLT40"/>
      <c r="MLU40"/>
      <c r="MLV40"/>
      <c r="MLW40"/>
      <c r="MLX40"/>
      <c r="MLY40"/>
      <c r="MLZ40"/>
      <c r="MMA40"/>
      <c r="MMB40"/>
      <c r="MMC40"/>
      <c r="MMD40"/>
      <c r="MME40"/>
      <c r="MMF40"/>
      <c r="MMG40"/>
      <c r="MMH40"/>
      <c r="MMI40"/>
      <c r="MMJ40"/>
      <c r="MMK40"/>
      <c r="MML40"/>
      <c r="MMM40"/>
      <c r="MMN40"/>
      <c r="MMO40"/>
      <c r="MMP40"/>
      <c r="MMQ40"/>
      <c r="MMR40"/>
      <c r="MMS40"/>
      <c r="MMT40"/>
      <c r="MMU40"/>
      <c r="MMV40"/>
      <c r="MMW40"/>
      <c r="MMX40"/>
      <c r="MMY40"/>
      <c r="MMZ40"/>
      <c r="MNA40"/>
      <c r="MNB40"/>
      <c r="MNC40"/>
      <c r="MND40"/>
      <c r="MNE40"/>
      <c r="MNF40"/>
      <c r="MNG40"/>
      <c r="MNH40"/>
      <c r="MNI40"/>
      <c r="MNJ40"/>
      <c r="MNK40"/>
      <c r="MNL40"/>
      <c r="MNM40"/>
      <c r="MNN40"/>
      <c r="MNO40"/>
      <c r="MNP40"/>
      <c r="MNQ40"/>
      <c r="MNR40"/>
      <c r="MNS40"/>
      <c r="MNT40"/>
      <c r="MNU40"/>
      <c r="MNV40"/>
      <c r="MNW40"/>
      <c r="MNX40"/>
      <c r="MNY40"/>
      <c r="MNZ40"/>
      <c r="MOA40"/>
      <c r="MOB40"/>
      <c r="MOC40"/>
      <c r="MOD40"/>
      <c r="MOE40"/>
      <c r="MOF40"/>
      <c r="MOG40"/>
      <c r="MOH40"/>
      <c r="MOI40"/>
      <c r="MOJ40"/>
      <c r="MOK40"/>
      <c r="MOL40"/>
      <c r="MOM40"/>
      <c r="MON40"/>
      <c r="MOO40"/>
      <c r="MOP40"/>
      <c r="MOQ40"/>
      <c r="MOR40"/>
      <c r="MOS40"/>
      <c r="MOT40"/>
      <c r="MOU40"/>
      <c r="MOV40"/>
      <c r="MOW40"/>
      <c r="MOX40"/>
      <c r="MOY40"/>
      <c r="MOZ40"/>
      <c r="MPA40"/>
      <c r="MPB40"/>
      <c r="MPC40"/>
      <c r="MPD40"/>
      <c r="MPE40"/>
      <c r="MPF40"/>
      <c r="MPG40"/>
      <c r="MPH40"/>
      <c r="MPI40"/>
      <c r="MPJ40"/>
      <c r="MPK40"/>
      <c r="MPL40"/>
      <c r="MPM40"/>
      <c r="MPN40"/>
      <c r="MPO40"/>
      <c r="MPP40"/>
      <c r="MPQ40"/>
      <c r="MPR40"/>
      <c r="MPS40"/>
      <c r="MPT40"/>
      <c r="MPU40"/>
      <c r="MPV40"/>
      <c r="MPW40"/>
      <c r="MPX40"/>
      <c r="MPY40"/>
      <c r="MPZ40"/>
      <c r="MQA40"/>
      <c r="MQB40"/>
      <c r="MQC40"/>
      <c r="MQD40"/>
      <c r="MQE40"/>
      <c r="MQF40"/>
      <c r="MQG40"/>
      <c r="MQH40"/>
      <c r="MQI40"/>
      <c r="MQJ40"/>
      <c r="MQK40"/>
      <c r="MQL40"/>
      <c r="MQM40"/>
      <c r="MQN40"/>
      <c r="MQO40"/>
      <c r="MQP40"/>
      <c r="MQQ40"/>
      <c r="MQR40"/>
      <c r="MQS40"/>
      <c r="MQT40"/>
      <c r="MQU40"/>
      <c r="MQV40"/>
      <c r="MQW40"/>
      <c r="MQX40"/>
      <c r="MQY40"/>
      <c r="MQZ40"/>
      <c r="MRA40"/>
      <c r="MRB40"/>
      <c r="MRC40"/>
      <c r="MRD40"/>
      <c r="MRE40"/>
      <c r="MRF40"/>
      <c r="MRG40"/>
      <c r="MRH40"/>
      <c r="MRI40"/>
      <c r="MRJ40"/>
      <c r="MRK40"/>
      <c r="MRL40"/>
      <c r="MRM40"/>
      <c r="MRN40"/>
      <c r="MRO40"/>
      <c r="MRP40"/>
      <c r="MRQ40"/>
      <c r="MRR40"/>
      <c r="MRS40"/>
      <c r="MRT40"/>
      <c r="MRU40"/>
      <c r="MRV40"/>
      <c r="MRW40"/>
      <c r="MRX40"/>
      <c r="MRY40"/>
      <c r="MRZ40"/>
      <c r="MSA40"/>
      <c r="MSB40"/>
      <c r="MSC40"/>
      <c r="MSD40"/>
      <c r="MSE40"/>
      <c r="MSF40"/>
      <c r="MSG40"/>
      <c r="MSH40"/>
      <c r="MSI40"/>
      <c r="MSJ40"/>
      <c r="MSK40"/>
      <c r="MSL40"/>
      <c r="MSM40"/>
      <c r="MSN40"/>
      <c r="MSO40"/>
      <c r="MSP40"/>
      <c r="MSQ40"/>
      <c r="MSR40"/>
      <c r="MSS40"/>
      <c r="MST40"/>
      <c r="MSU40"/>
      <c r="MSV40"/>
      <c r="MSW40"/>
      <c r="MSX40"/>
      <c r="MSY40"/>
      <c r="MSZ40"/>
      <c r="MTA40"/>
      <c r="MTB40"/>
      <c r="MTC40"/>
      <c r="MTD40"/>
      <c r="MTE40"/>
      <c r="MTF40"/>
      <c r="MTG40"/>
      <c r="MTH40"/>
      <c r="MTI40"/>
      <c r="MTJ40"/>
      <c r="MTK40"/>
      <c r="MTL40"/>
      <c r="MTM40"/>
      <c r="MTN40"/>
      <c r="MTO40"/>
      <c r="MTP40"/>
      <c r="MTQ40"/>
      <c r="MTR40"/>
      <c r="MTS40"/>
      <c r="MTT40"/>
      <c r="MTU40"/>
      <c r="MTV40"/>
      <c r="MTW40"/>
      <c r="MTX40"/>
      <c r="MTY40"/>
      <c r="MTZ40"/>
      <c r="MUA40"/>
      <c r="MUB40"/>
      <c r="MUC40"/>
      <c r="MUD40"/>
      <c r="MUE40"/>
      <c r="MUF40"/>
      <c r="MUG40"/>
      <c r="MUH40"/>
      <c r="MUI40"/>
      <c r="MUJ40"/>
      <c r="MUK40"/>
      <c r="MUL40"/>
      <c r="MUM40"/>
      <c r="MUN40"/>
      <c r="MUO40"/>
      <c r="MUP40"/>
      <c r="MUQ40"/>
      <c r="MUR40"/>
      <c r="MUS40"/>
      <c r="MUT40"/>
      <c r="MUU40"/>
      <c r="MUV40"/>
      <c r="MUW40"/>
      <c r="MUX40"/>
      <c r="MUY40"/>
      <c r="MUZ40"/>
      <c r="MVA40"/>
      <c r="MVB40"/>
      <c r="MVC40"/>
      <c r="MVD40"/>
      <c r="MVE40"/>
      <c r="MVF40"/>
      <c r="MVG40"/>
      <c r="MVH40"/>
      <c r="MVI40"/>
      <c r="MVJ40"/>
      <c r="MVK40"/>
      <c r="MVL40"/>
      <c r="MVM40"/>
      <c r="MVN40"/>
      <c r="MVO40"/>
      <c r="MVP40"/>
      <c r="MVQ40"/>
      <c r="MVR40"/>
      <c r="MVS40"/>
      <c r="MVT40"/>
      <c r="MVU40"/>
      <c r="MVV40"/>
      <c r="MVW40"/>
      <c r="MVX40"/>
      <c r="MVY40"/>
      <c r="MVZ40"/>
      <c r="MWA40"/>
      <c r="MWB40"/>
      <c r="MWC40"/>
      <c r="MWD40"/>
      <c r="MWE40"/>
      <c r="MWF40"/>
      <c r="MWG40"/>
      <c r="MWH40"/>
      <c r="MWI40"/>
      <c r="MWJ40"/>
      <c r="MWK40"/>
      <c r="MWL40"/>
      <c r="MWM40"/>
      <c r="MWN40"/>
      <c r="MWO40"/>
      <c r="MWP40"/>
      <c r="MWQ40"/>
      <c r="MWR40"/>
      <c r="MWS40"/>
      <c r="MWT40"/>
      <c r="MWU40"/>
      <c r="MWV40"/>
      <c r="MWW40"/>
      <c r="MWX40"/>
      <c r="MWY40"/>
      <c r="MWZ40"/>
      <c r="MXA40"/>
      <c r="MXB40"/>
      <c r="MXC40"/>
      <c r="MXD40"/>
      <c r="MXE40"/>
      <c r="MXF40"/>
      <c r="MXG40"/>
      <c r="MXH40"/>
      <c r="MXI40"/>
      <c r="MXJ40"/>
      <c r="MXK40"/>
      <c r="MXL40"/>
      <c r="MXM40"/>
      <c r="MXN40"/>
      <c r="MXO40"/>
      <c r="MXP40"/>
      <c r="MXQ40"/>
      <c r="MXR40"/>
      <c r="MXS40"/>
      <c r="MXT40"/>
      <c r="MXU40"/>
      <c r="MXV40"/>
      <c r="MXW40"/>
      <c r="MXX40"/>
      <c r="MXY40"/>
      <c r="MXZ40"/>
      <c r="MYA40"/>
      <c r="MYB40"/>
      <c r="MYC40"/>
      <c r="MYD40"/>
      <c r="MYE40"/>
      <c r="MYF40"/>
      <c r="MYG40"/>
      <c r="MYH40"/>
      <c r="MYI40"/>
      <c r="MYJ40"/>
      <c r="MYK40"/>
      <c r="MYL40"/>
      <c r="MYM40"/>
      <c r="MYN40"/>
      <c r="MYO40"/>
      <c r="MYP40"/>
      <c r="MYQ40"/>
      <c r="MYR40"/>
      <c r="MYS40"/>
      <c r="MYT40"/>
      <c r="MYU40"/>
      <c r="MYV40"/>
      <c r="MYW40"/>
      <c r="MYX40"/>
      <c r="MYY40"/>
      <c r="MYZ40"/>
      <c r="MZA40"/>
      <c r="MZB40"/>
      <c r="MZC40"/>
      <c r="MZD40"/>
      <c r="MZE40"/>
      <c r="MZF40"/>
      <c r="MZG40"/>
      <c r="MZH40"/>
      <c r="MZI40"/>
      <c r="MZJ40"/>
      <c r="MZK40"/>
      <c r="MZL40"/>
      <c r="MZM40"/>
      <c r="MZN40"/>
      <c r="MZO40"/>
      <c r="MZP40"/>
      <c r="MZQ40"/>
      <c r="MZR40"/>
      <c r="MZS40"/>
      <c r="MZT40"/>
      <c r="MZU40"/>
      <c r="MZV40"/>
      <c r="MZW40"/>
      <c r="MZX40"/>
      <c r="MZY40"/>
      <c r="MZZ40"/>
      <c r="NAA40"/>
      <c r="NAB40"/>
      <c r="NAC40"/>
      <c r="NAD40"/>
      <c r="NAE40"/>
      <c r="NAF40"/>
      <c r="NAG40"/>
      <c r="NAH40"/>
      <c r="NAI40"/>
      <c r="NAJ40"/>
      <c r="NAK40"/>
      <c r="NAL40"/>
      <c r="NAM40"/>
      <c r="NAN40"/>
      <c r="NAO40"/>
      <c r="NAP40"/>
      <c r="NAQ40"/>
      <c r="NAR40"/>
      <c r="NAS40"/>
      <c r="NAT40"/>
      <c r="NAU40"/>
      <c r="NAV40"/>
      <c r="NAW40"/>
      <c r="NAX40"/>
      <c r="NAY40"/>
      <c r="NAZ40"/>
      <c r="NBA40"/>
      <c r="NBB40"/>
      <c r="NBC40"/>
      <c r="NBD40"/>
      <c r="NBE40"/>
      <c r="NBF40"/>
      <c r="NBG40"/>
      <c r="NBH40"/>
      <c r="NBI40"/>
      <c r="NBJ40"/>
      <c r="NBK40"/>
      <c r="NBL40"/>
      <c r="NBM40"/>
      <c r="NBN40"/>
      <c r="NBO40"/>
      <c r="NBP40"/>
      <c r="NBQ40"/>
      <c r="NBR40"/>
      <c r="NBS40"/>
      <c r="NBT40"/>
      <c r="NBU40"/>
      <c r="NBV40"/>
      <c r="NBW40"/>
      <c r="NBX40"/>
      <c r="NBY40"/>
      <c r="NBZ40"/>
      <c r="NCA40"/>
      <c r="NCB40"/>
      <c r="NCC40"/>
      <c r="NCD40"/>
      <c r="NCE40"/>
      <c r="NCF40"/>
      <c r="NCG40"/>
      <c r="NCH40"/>
      <c r="NCI40"/>
      <c r="NCJ40"/>
      <c r="NCK40"/>
      <c r="NCL40"/>
      <c r="NCM40"/>
      <c r="NCN40"/>
      <c r="NCO40"/>
      <c r="NCP40"/>
      <c r="NCQ40"/>
      <c r="NCR40"/>
      <c r="NCS40"/>
      <c r="NCT40"/>
      <c r="NCU40"/>
      <c r="NCV40"/>
      <c r="NCW40"/>
      <c r="NCX40"/>
      <c r="NCY40"/>
      <c r="NCZ40"/>
      <c r="NDA40"/>
      <c r="NDB40"/>
      <c r="NDC40"/>
      <c r="NDD40"/>
      <c r="NDE40"/>
      <c r="NDF40"/>
      <c r="NDG40"/>
      <c r="NDH40"/>
      <c r="NDI40"/>
      <c r="NDJ40"/>
      <c r="NDK40"/>
      <c r="NDL40"/>
      <c r="NDM40"/>
      <c r="NDN40"/>
      <c r="NDO40"/>
      <c r="NDP40"/>
      <c r="NDQ40"/>
      <c r="NDR40"/>
      <c r="NDS40"/>
      <c r="NDT40"/>
      <c r="NDU40"/>
      <c r="NDV40"/>
      <c r="NDW40"/>
      <c r="NDX40"/>
      <c r="NDY40"/>
      <c r="NDZ40"/>
      <c r="NEA40"/>
      <c r="NEB40"/>
      <c r="NEC40"/>
      <c r="NED40"/>
      <c r="NEE40"/>
      <c r="NEF40"/>
      <c r="NEG40"/>
      <c r="NEH40"/>
      <c r="NEI40"/>
      <c r="NEJ40"/>
      <c r="NEK40"/>
      <c r="NEL40"/>
      <c r="NEM40"/>
      <c r="NEN40"/>
      <c r="NEO40"/>
      <c r="NEP40"/>
      <c r="NEQ40"/>
      <c r="NER40"/>
      <c r="NES40"/>
      <c r="NET40"/>
      <c r="NEU40"/>
      <c r="NEV40"/>
      <c r="NEW40"/>
      <c r="NEX40"/>
      <c r="NEY40"/>
      <c r="NEZ40"/>
      <c r="NFA40"/>
      <c r="NFB40"/>
      <c r="NFC40"/>
      <c r="NFD40"/>
      <c r="NFE40"/>
      <c r="NFF40"/>
      <c r="NFG40"/>
      <c r="NFH40"/>
      <c r="NFI40"/>
      <c r="NFJ40"/>
      <c r="NFK40"/>
      <c r="NFL40"/>
      <c r="NFM40"/>
      <c r="NFN40"/>
      <c r="NFO40"/>
      <c r="NFP40"/>
      <c r="NFQ40"/>
      <c r="NFR40"/>
      <c r="NFS40"/>
      <c r="NFT40"/>
      <c r="NFU40"/>
      <c r="NFV40"/>
      <c r="NFW40"/>
      <c r="NFX40"/>
      <c r="NFY40"/>
      <c r="NFZ40"/>
      <c r="NGA40"/>
      <c r="NGB40"/>
      <c r="NGC40"/>
      <c r="NGD40"/>
      <c r="NGE40"/>
      <c r="NGF40"/>
      <c r="NGG40"/>
      <c r="NGH40"/>
      <c r="NGI40"/>
      <c r="NGJ40"/>
      <c r="NGK40"/>
      <c r="NGL40"/>
      <c r="NGM40"/>
      <c r="NGN40"/>
      <c r="NGO40"/>
      <c r="NGP40"/>
      <c r="NGQ40"/>
      <c r="NGR40"/>
      <c r="NGS40"/>
      <c r="NGT40"/>
      <c r="NGU40"/>
      <c r="NGV40"/>
      <c r="NGW40"/>
      <c r="NGX40"/>
      <c r="NGY40"/>
      <c r="NGZ40"/>
      <c r="NHA40"/>
      <c r="NHB40"/>
      <c r="NHC40"/>
      <c r="NHD40"/>
      <c r="NHE40"/>
      <c r="NHF40"/>
      <c r="NHG40"/>
      <c r="NHH40"/>
      <c r="NHI40"/>
      <c r="NHJ40"/>
      <c r="NHK40"/>
      <c r="NHL40"/>
      <c r="NHM40"/>
      <c r="NHN40"/>
      <c r="NHO40"/>
      <c r="NHP40"/>
      <c r="NHQ40"/>
      <c r="NHR40"/>
      <c r="NHS40"/>
      <c r="NHT40"/>
      <c r="NHU40"/>
      <c r="NHV40"/>
      <c r="NHW40"/>
      <c r="NHX40"/>
      <c r="NHY40"/>
      <c r="NHZ40"/>
      <c r="NIA40"/>
      <c r="NIB40"/>
      <c r="NIC40"/>
      <c r="NID40"/>
      <c r="NIE40"/>
      <c r="NIF40"/>
      <c r="NIG40"/>
      <c r="NIH40"/>
      <c r="NII40"/>
      <c r="NIJ40"/>
      <c r="NIK40"/>
      <c r="NIL40"/>
      <c r="NIM40"/>
      <c r="NIN40"/>
      <c r="NIO40"/>
      <c r="NIP40"/>
      <c r="NIQ40"/>
      <c r="NIR40"/>
      <c r="NIS40"/>
      <c r="NIT40"/>
      <c r="NIU40"/>
      <c r="NIV40"/>
      <c r="NIW40"/>
      <c r="NIX40"/>
      <c r="NIY40"/>
      <c r="NIZ40"/>
      <c r="NJA40"/>
      <c r="NJB40"/>
      <c r="NJC40"/>
      <c r="NJD40"/>
      <c r="NJE40"/>
      <c r="NJF40"/>
      <c r="NJG40"/>
      <c r="NJH40"/>
      <c r="NJI40"/>
      <c r="NJJ40"/>
      <c r="NJK40"/>
      <c r="NJL40"/>
      <c r="NJM40"/>
      <c r="NJN40"/>
      <c r="NJO40"/>
      <c r="NJP40"/>
      <c r="NJQ40"/>
      <c r="NJR40"/>
      <c r="NJS40"/>
      <c r="NJT40"/>
      <c r="NJU40"/>
      <c r="NJV40"/>
      <c r="NJW40"/>
      <c r="NJX40"/>
      <c r="NJY40"/>
      <c r="NJZ40"/>
      <c r="NKA40"/>
      <c r="NKB40"/>
      <c r="NKC40"/>
      <c r="NKD40"/>
      <c r="NKE40"/>
      <c r="NKF40"/>
      <c r="NKG40"/>
      <c r="NKH40"/>
      <c r="NKI40"/>
      <c r="NKJ40"/>
      <c r="NKK40"/>
      <c r="NKL40"/>
      <c r="NKM40"/>
      <c r="NKN40"/>
      <c r="NKO40"/>
      <c r="NKP40"/>
      <c r="NKQ40"/>
      <c r="NKR40"/>
      <c r="NKS40"/>
      <c r="NKT40"/>
      <c r="NKU40"/>
      <c r="NKV40"/>
      <c r="NKW40"/>
      <c r="NKX40"/>
      <c r="NKY40"/>
      <c r="NKZ40"/>
      <c r="NLA40"/>
      <c r="NLB40"/>
      <c r="NLC40"/>
      <c r="NLD40"/>
      <c r="NLE40"/>
      <c r="NLF40"/>
      <c r="NLG40"/>
      <c r="NLH40"/>
      <c r="NLI40"/>
      <c r="NLJ40"/>
      <c r="NLK40"/>
      <c r="NLL40"/>
      <c r="NLM40"/>
      <c r="NLN40"/>
      <c r="NLO40"/>
      <c r="NLP40"/>
      <c r="NLQ40"/>
      <c r="NLR40"/>
      <c r="NLS40"/>
      <c r="NLT40"/>
      <c r="NLU40"/>
      <c r="NLV40"/>
      <c r="NLW40"/>
      <c r="NLX40"/>
      <c r="NLY40"/>
      <c r="NLZ40"/>
      <c r="NMA40"/>
      <c r="NMB40"/>
      <c r="NMC40"/>
      <c r="NMD40"/>
      <c r="NME40"/>
      <c r="NMF40"/>
      <c r="NMG40"/>
      <c r="NMH40"/>
      <c r="NMI40"/>
      <c r="NMJ40"/>
      <c r="NMK40"/>
      <c r="NML40"/>
      <c r="NMM40"/>
      <c r="NMN40"/>
      <c r="NMO40"/>
      <c r="NMP40"/>
      <c r="NMQ40"/>
      <c r="NMR40"/>
      <c r="NMS40"/>
      <c r="NMT40"/>
      <c r="NMU40"/>
      <c r="NMV40"/>
      <c r="NMW40"/>
      <c r="NMX40"/>
      <c r="NMY40"/>
      <c r="NMZ40"/>
      <c r="NNA40"/>
      <c r="NNB40"/>
      <c r="NNC40"/>
      <c r="NND40"/>
      <c r="NNE40"/>
      <c r="NNF40"/>
      <c r="NNG40"/>
      <c r="NNH40"/>
      <c r="NNI40"/>
      <c r="NNJ40"/>
      <c r="NNK40"/>
      <c r="NNL40"/>
      <c r="NNM40"/>
      <c r="NNN40"/>
      <c r="NNO40"/>
      <c r="NNP40"/>
      <c r="NNQ40"/>
      <c r="NNR40"/>
      <c r="NNS40"/>
      <c r="NNT40"/>
      <c r="NNU40"/>
      <c r="NNV40"/>
      <c r="NNW40"/>
      <c r="NNX40"/>
      <c r="NNY40"/>
      <c r="NNZ40"/>
      <c r="NOA40"/>
      <c r="NOB40"/>
      <c r="NOC40"/>
      <c r="NOD40"/>
      <c r="NOE40"/>
      <c r="NOF40"/>
      <c r="NOG40"/>
      <c r="NOH40"/>
      <c r="NOI40"/>
      <c r="NOJ40"/>
      <c r="NOK40"/>
      <c r="NOL40"/>
      <c r="NOM40"/>
      <c r="NON40"/>
      <c r="NOO40"/>
      <c r="NOP40"/>
      <c r="NOQ40"/>
      <c r="NOR40"/>
      <c r="NOS40"/>
      <c r="NOT40"/>
      <c r="NOU40"/>
      <c r="NOV40"/>
      <c r="NOW40"/>
      <c r="NOX40"/>
      <c r="NOY40"/>
      <c r="NOZ40"/>
      <c r="NPA40"/>
      <c r="NPB40"/>
      <c r="NPC40"/>
      <c r="NPD40"/>
      <c r="NPE40"/>
      <c r="NPF40"/>
      <c r="NPG40"/>
      <c r="NPH40"/>
      <c r="NPI40"/>
      <c r="NPJ40"/>
      <c r="NPK40"/>
      <c r="NPL40"/>
      <c r="NPM40"/>
      <c r="NPN40"/>
      <c r="NPO40"/>
      <c r="NPP40"/>
      <c r="NPQ40"/>
      <c r="NPR40"/>
      <c r="NPS40"/>
      <c r="NPT40"/>
      <c r="NPU40"/>
      <c r="NPV40"/>
      <c r="NPW40"/>
      <c r="NPX40"/>
      <c r="NPY40"/>
      <c r="NPZ40"/>
      <c r="NQA40"/>
      <c r="NQB40"/>
      <c r="NQC40"/>
      <c r="NQD40"/>
      <c r="NQE40"/>
      <c r="NQF40"/>
      <c r="NQG40"/>
      <c r="NQH40"/>
      <c r="NQI40"/>
      <c r="NQJ40"/>
      <c r="NQK40"/>
      <c r="NQL40"/>
      <c r="NQM40"/>
      <c r="NQN40"/>
      <c r="NQO40"/>
      <c r="NQP40"/>
      <c r="NQQ40"/>
      <c r="NQR40"/>
      <c r="NQS40"/>
      <c r="NQT40"/>
      <c r="NQU40"/>
      <c r="NQV40"/>
      <c r="NQW40"/>
      <c r="NQX40"/>
      <c r="NQY40"/>
      <c r="NQZ40"/>
      <c r="NRA40"/>
      <c r="NRB40"/>
      <c r="NRC40"/>
      <c r="NRD40"/>
      <c r="NRE40"/>
      <c r="NRF40"/>
      <c r="NRG40"/>
      <c r="NRH40"/>
      <c r="NRI40"/>
      <c r="NRJ40"/>
      <c r="NRK40"/>
      <c r="NRL40"/>
      <c r="NRM40"/>
      <c r="NRN40"/>
      <c r="NRO40"/>
      <c r="NRP40"/>
      <c r="NRQ40"/>
      <c r="NRR40"/>
      <c r="NRS40"/>
      <c r="NRT40"/>
      <c r="NRU40"/>
      <c r="NRV40"/>
      <c r="NRW40"/>
      <c r="NRX40"/>
      <c r="NRY40"/>
      <c r="NRZ40"/>
      <c r="NSA40"/>
      <c r="NSB40"/>
      <c r="NSC40"/>
      <c r="NSD40"/>
      <c r="NSE40"/>
      <c r="NSF40"/>
      <c r="NSG40"/>
      <c r="NSH40"/>
      <c r="NSI40"/>
      <c r="NSJ40"/>
      <c r="NSK40"/>
      <c r="NSL40"/>
      <c r="NSM40"/>
      <c r="NSN40"/>
      <c r="NSO40"/>
      <c r="NSP40"/>
      <c r="NSQ40"/>
      <c r="NSR40"/>
      <c r="NSS40"/>
      <c r="NST40"/>
      <c r="NSU40"/>
      <c r="NSV40"/>
      <c r="NSW40"/>
      <c r="NSX40"/>
      <c r="NSY40"/>
      <c r="NSZ40"/>
      <c r="NTA40"/>
      <c r="NTB40"/>
      <c r="NTC40"/>
      <c r="NTD40"/>
      <c r="NTE40"/>
      <c r="NTF40"/>
      <c r="NTG40"/>
      <c r="NTH40"/>
      <c r="NTI40"/>
      <c r="NTJ40"/>
      <c r="NTK40"/>
      <c r="NTL40"/>
      <c r="NTM40"/>
      <c r="NTN40"/>
      <c r="NTO40"/>
      <c r="NTP40"/>
      <c r="NTQ40"/>
      <c r="NTR40"/>
      <c r="NTS40"/>
      <c r="NTT40"/>
      <c r="NTU40"/>
      <c r="NTV40"/>
      <c r="NTW40"/>
      <c r="NTX40"/>
      <c r="NTY40"/>
      <c r="NTZ40"/>
      <c r="NUA40"/>
      <c r="NUB40"/>
      <c r="NUC40"/>
      <c r="NUD40"/>
      <c r="NUE40"/>
      <c r="NUF40"/>
      <c r="NUG40"/>
      <c r="NUH40"/>
      <c r="NUI40"/>
      <c r="NUJ40"/>
      <c r="NUK40"/>
      <c r="NUL40"/>
      <c r="NUM40"/>
      <c r="NUN40"/>
      <c r="NUO40"/>
      <c r="NUP40"/>
      <c r="NUQ40"/>
      <c r="NUR40"/>
      <c r="NUS40"/>
      <c r="NUT40"/>
      <c r="NUU40"/>
      <c r="NUV40"/>
      <c r="NUW40"/>
      <c r="NUX40"/>
      <c r="NUY40"/>
      <c r="NUZ40"/>
      <c r="NVA40"/>
      <c r="NVB40"/>
      <c r="NVC40"/>
      <c r="NVD40"/>
      <c r="NVE40"/>
      <c r="NVF40"/>
      <c r="NVG40"/>
      <c r="NVH40"/>
      <c r="NVI40"/>
      <c r="NVJ40"/>
      <c r="NVK40"/>
      <c r="NVL40"/>
      <c r="NVM40"/>
      <c r="NVN40"/>
      <c r="NVO40"/>
      <c r="NVP40"/>
      <c r="NVQ40"/>
      <c r="NVR40"/>
      <c r="NVS40"/>
      <c r="NVT40"/>
      <c r="NVU40"/>
      <c r="NVV40"/>
      <c r="NVW40"/>
      <c r="NVX40"/>
      <c r="NVY40"/>
      <c r="NVZ40"/>
      <c r="NWA40"/>
      <c r="NWB40"/>
      <c r="NWC40"/>
      <c r="NWD40"/>
      <c r="NWE40"/>
      <c r="NWF40"/>
      <c r="NWG40"/>
      <c r="NWH40"/>
      <c r="NWI40"/>
      <c r="NWJ40"/>
      <c r="NWK40"/>
      <c r="NWL40"/>
      <c r="NWM40"/>
      <c r="NWN40"/>
      <c r="NWO40"/>
      <c r="NWP40"/>
      <c r="NWQ40"/>
      <c r="NWR40"/>
      <c r="NWS40"/>
      <c r="NWT40"/>
      <c r="NWU40"/>
      <c r="NWV40"/>
      <c r="NWW40"/>
      <c r="NWX40"/>
      <c r="NWY40"/>
      <c r="NWZ40"/>
      <c r="NXA40"/>
      <c r="NXB40"/>
      <c r="NXC40"/>
      <c r="NXD40"/>
      <c r="NXE40"/>
      <c r="NXF40"/>
      <c r="NXG40"/>
      <c r="NXH40"/>
      <c r="NXI40"/>
      <c r="NXJ40"/>
      <c r="NXK40"/>
      <c r="NXL40"/>
      <c r="NXM40"/>
      <c r="NXN40"/>
      <c r="NXO40"/>
      <c r="NXP40"/>
      <c r="NXQ40"/>
      <c r="NXR40"/>
      <c r="NXS40"/>
      <c r="NXT40"/>
      <c r="NXU40"/>
      <c r="NXV40"/>
      <c r="NXW40"/>
      <c r="NXX40"/>
      <c r="NXY40"/>
      <c r="NXZ40"/>
      <c r="NYA40"/>
      <c r="NYB40"/>
      <c r="NYC40"/>
      <c r="NYD40"/>
      <c r="NYE40"/>
      <c r="NYF40"/>
      <c r="NYG40"/>
      <c r="NYH40"/>
      <c r="NYI40"/>
      <c r="NYJ40"/>
      <c r="NYK40"/>
      <c r="NYL40"/>
      <c r="NYM40"/>
      <c r="NYN40"/>
      <c r="NYO40"/>
      <c r="NYP40"/>
      <c r="NYQ40"/>
      <c r="NYR40"/>
      <c r="NYS40"/>
      <c r="NYT40"/>
      <c r="NYU40"/>
      <c r="NYV40"/>
      <c r="NYW40"/>
      <c r="NYX40"/>
      <c r="NYY40"/>
      <c r="NYZ40"/>
      <c r="NZA40"/>
      <c r="NZB40"/>
      <c r="NZC40"/>
      <c r="NZD40"/>
      <c r="NZE40"/>
      <c r="NZF40"/>
      <c r="NZG40"/>
      <c r="NZH40"/>
      <c r="NZI40"/>
      <c r="NZJ40"/>
      <c r="NZK40"/>
      <c r="NZL40"/>
      <c r="NZM40"/>
      <c r="NZN40"/>
      <c r="NZO40"/>
      <c r="NZP40"/>
      <c r="NZQ40"/>
      <c r="NZR40"/>
      <c r="NZS40"/>
      <c r="NZT40"/>
      <c r="NZU40"/>
      <c r="NZV40"/>
      <c r="NZW40"/>
      <c r="NZX40"/>
      <c r="NZY40"/>
      <c r="NZZ40"/>
      <c r="OAA40"/>
      <c r="OAB40"/>
      <c r="OAC40"/>
      <c r="OAD40"/>
      <c r="OAE40"/>
      <c r="OAF40"/>
      <c r="OAG40"/>
      <c r="OAH40"/>
      <c r="OAI40"/>
      <c r="OAJ40"/>
      <c r="OAK40"/>
      <c r="OAL40"/>
      <c r="OAM40"/>
      <c r="OAN40"/>
      <c r="OAO40"/>
      <c r="OAP40"/>
      <c r="OAQ40"/>
      <c r="OAR40"/>
      <c r="OAS40"/>
      <c r="OAT40"/>
      <c r="OAU40"/>
      <c r="OAV40"/>
      <c r="OAW40"/>
      <c r="OAX40"/>
      <c r="OAY40"/>
      <c r="OAZ40"/>
      <c r="OBA40"/>
      <c r="OBB40"/>
      <c r="OBC40"/>
      <c r="OBD40"/>
      <c r="OBE40"/>
      <c r="OBF40"/>
      <c r="OBG40"/>
      <c r="OBH40"/>
      <c r="OBI40"/>
      <c r="OBJ40"/>
      <c r="OBK40"/>
      <c r="OBL40"/>
      <c r="OBM40"/>
      <c r="OBN40"/>
      <c r="OBO40"/>
      <c r="OBP40"/>
      <c r="OBQ40"/>
      <c r="OBR40"/>
      <c r="OBS40"/>
      <c r="OBT40"/>
      <c r="OBU40"/>
      <c r="OBV40"/>
      <c r="OBW40"/>
      <c r="OBX40"/>
      <c r="OBY40"/>
      <c r="OBZ40"/>
      <c r="OCA40"/>
      <c r="OCB40"/>
      <c r="OCC40"/>
      <c r="OCD40"/>
      <c r="OCE40"/>
      <c r="OCF40"/>
      <c r="OCG40"/>
      <c r="OCH40"/>
      <c r="OCI40"/>
      <c r="OCJ40"/>
      <c r="OCK40"/>
      <c r="OCL40"/>
      <c r="OCM40"/>
      <c r="OCN40"/>
      <c r="OCO40"/>
      <c r="OCP40"/>
      <c r="OCQ40"/>
      <c r="OCR40"/>
      <c r="OCS40"/>
      <c r="OCT40"/>
      <c r="OCU40"/>
      <c r="OCV40"/>
      <c r="OCW40"/>
      <c r="OCX40"/>
      <c r="OCY40"/>
      <c r="OCZ40"/>
      <c r="ODA40"/>
      <c r="ODB40"/>
      <c r="ODC40"/>
      <c r="ODD40"/>
      <c r="ODE40"/>
      <c r="ODF40"/>
      <c r="ODG40"/>
      <c r="ODH40"/>
      <c r="ODI40"/>
      <c r="ODJ40"/>
      <c r="ODK40"/>
      <c r="ODL40"/>
      <c r="ODM40"/>
      <c r="ODN40"/>
      <c r="ODO40"/>
      <c r="ODP40"/>
      <c r="ODQ40"/>
      <c r="ODR40"/>
      <c r="ODS40"/>
      <c r="ODT40"/>
      <c r="ODU40"/>
      <c r="ODV40"/>
      <c r="ODW40"/>
      <c r="ODX40"/>
      <c r="ODY40"/>
      <c r="ODZ40"/>
      <c r="OEA40"/>
      <c r="OEB40"/>
      <c r="OEC40"/>
      <c r="OED40"/>
      <c r="OEE40"/>
      <c r="OEF40"/>
      <c r="OEG40"/>
      <c r="OEH40"/>
      <c r="OEI40"/>
      <c r="OEJ40"/>
      <c r="OEK40"/>
      <c r="OEL40"/>
      <c r="OEM40"/>
      <c r="OEN40"/>
      <c r="OEO40"/>
      <c r="OEP40"/>
      <c r="OEQ40"/>
      <c r="OER40"/>
      <c r="OES40"/>
      <c r="OET40"/>
      <c r="OEU40"/>
      <c r="OEV40"/>
      <c r="OEW40"/>
      <c r="OEX40"/>
      <c r="OEY40"/>
      <c r="OEZ40"/>
      <c r="OFA40"/>
      <c r="OFB40"/>
      <c r="OFC40"/>
      <c r="OFD40"/>
      <c r="OFE40"/>
      <c r="OFF40"/>
      <c r="OFG40"/>
      <c r="OFH40"/>
      <c r="OFI40"/>
      <c r="OFJ40"/>
      <c r="OFK40"/>
      <c r="OFL40"/>
      <c r="OFM40"/>
      <c r="OFN40"/>
      <c r="OFO40"/>
      <c r="OFP40"/>
      <c r="OFQ40"/>
      <c r="OFR40"/>
      <c r="OFS40"/>
      <c r="OFT40"/>
      <c r="OFU40"/>
      <c r="OFV40"/>
      <c r="OFW40"/>
      <c r="OFX40"/>
      <c r="OFY40"/>
      <c r="OFZ40"/>
      <c r="OGA40"/>
      <c r="OGB40"/>
      <c r="OGC40"/>
      <c r="OGD40"/>
      <c r="OGE40"/>
      <c r="OGF40"/>
      <c r="OGG40"/>
      <c r="OGH40"/>
      <c r="OGI40"/>
      <c r="OGJ40"/>
      <c r="OGK40"/>
      <c r="OGL40"/>
      <c r="OGM40"/>
      <c r="OGN40"/>
      <c r="OGO40"/>
      <c r="OGP40"/>
      <c r="OGQ40"/>
      <c r="OGR40"/>
      <c r="OGS40"/>
      <c r="OGT40"/>
      <c r="OGU40"/>
      <c r="OGV40"/>
      <c r="OGW40"/>
      <c r="OGX40"/>
      <c r="OGY40"/>
      <c r="OGZ40"/>
      <c r="OHA40"/>
      <c r="OHB40"/>
      <c r="OHC40"/>
      <c r="OHD40"/>
      <c r="OHE40"/>
      <c r="OHF40"/>
      <c r="OHG40"/>
      <c r="OHH40"/>
      <c r="OHI40"/>
      <c r="OHJ40"/>
      <c r="OHK40"/>
      <c r="OHL40"/>
      <c r="OHM40"/>
      <c r="OHN40"/>
      <c r="OHO40"/>
      <c r="OHP40"/>
      <c r="OHQ40"/>
      <c r="OHR40"/>
      <c r="OHS40"/>
      <c r="OHT40"/>
      <c r="OHU40"/>
      <c r="OHV40"/>
      <c r="OHW40"/>
      <c r="OHX40"/>
      <c r="OHY40"/>
      <c r="OHZ40"/>
      <c r="OIA40"/>
      <c r="OIB40"/>
      <c r="OIC40"/>
      <c r="OID40"/>
      <c r="OIE40"/>
      <c r="OIF40"/>
      <c r="OIG40"/>
      <c r="OIH40"/>
      <c r="OII40"/>
      <c r="OIJ40"/>
      <c r="OIK40"/>
      <c r="OIL40"/>
      <c r="OIM40"/>
      <c r="OIN40"/>
      <c r="OIO40"/>
      <c r="OIP40"/>
      <c r="OIQ40"/>
      <c r="OIR40"/>
      <c r="OIS40"/>
      <c r="OIT40"/>
      <c r="OIU40"/>
      <c r="OIV40"/>
      <c r="OIW40"/>
      <c r="OIX40"/>
      <c r="OIY40"/>
      <c r="OIZ40"/>
      <c r="OJA40"/>
      <c r="OJB40"/>
      <c r="OJC40"/>
      <c r="OJD40"/>
      <c r="OJE40"/>
      <c r="OJF40"/>
      <c r="OJG40"/>
      <c r="OJH40"/>
      <c r="OJI40"/>
      <c r="OJJ40"/>
      <c r="OJK40"/>
      <c r="OJL40"/>
      <c r="OJM40"/>
      <c r="OJN40"/>
      <c r="OJO40"/>
      <c r="OJP40"/>
      <c r="OJQ40"/>
      <c r="OJR40"/>
      <c r="OJS40"/>
      <c r="OJT40"/>
      <c r="OJU40"/>
      <c r="OJV40"/>
      <c r="OJW40"/>
      <c r="OJX40"/>
      <c r="OJY40"/>
      <c r="OJZ40"/>
      <c r="OKA40"/>
      <c r="OKB40"/>
      <c r="OKC40"/>
      <c r="OKD40"/>
      <c r="OKE40"/>
      <c r="OKF40"/>
      <c r="OKG40"/>
      <c r="OKH40"/>
      <c r="OKI40"/>
      <c r="OKJ40"/>
      <c r="OKK40"/>
      <c r="OKL40"/>
      <c r="OKM40"/>
      <c r="OKN40"/>
      <c r="OKO40"/>
      <c r="OKP40"/>
      <c r="OKQ40"/>
      <c r="OKR40"/>
      <c r="OKS40"/>
      <c r="OKT40"/>
      <c r="OKU40"/>
      <c r="OKV40"/>
      <c r="OKW40"/>
      <c r="OKX40"/>
      <c r="OKY40"/>
      <c r="OKZ40"/>
      <c r="OLA40"/>
      <c r="OLB40"/>
      <c r="OLC40"/>
      <c r="OLD40"/>
      <c r="OLE40"/>
      <c r="OLF40"/>
      <c r="OLG40"/>
      <c r="OLH40"/>
      <c r="OLI40"/>
      <c r="OLJ40"/>
      <c r="OLK40"/>
      <c r="OLL40"/>
      <c r="OLM40"/>
      <c r="OLN40"/>
      <c r="OLO40"/>
      <c r="OLP40"/>
      <c r="OLQ40"/>
      <c r="OLR40"/>
      <c r="OLS40"/>
      <c r="OLT40"/>
      <c r="OLU40"/>
      <c r="OLV40"/>
      <c r="OLW40"/>
      <c r="OLX40"/>
      <c r="OLY40"/>
      <c r="OLZ40"/>
      <c r="OMA40"/>
      <c r="OMB40"/>
      <c r="OMC40"/>
      <c r="OMD40"/>
      <c r="OME40"/>
      <c r="OMF40"/>
      <c r="OMG40"/>
      <c r="OMH40"/>
      <c r="OMI40"/>
      <c r="OMJ40"/>
      <c r="OMK40"/>
      <c r="OML40"/>
      <c r="OMM40"/>
      <c r="OMN40"/>
      <c r="OMO40"/>
      <c r="OMP40"/>
      <c r="OMQ40"/>
      <c r="OMR40"/>
      <c r="OMS40"/>
      <c r="OMT40"/>
      <c r="OMU40"/>
      <c r="OMV40"/>
      <c r="OMW40"/>
      <c r="OMX40"/>
      <c r="OMY40"/>
      <c r="OMZ40"/>
      <c r="ONA40"/>
      <c r="ONB40"/>
      <c r="ONC40"/>
      <c r="OND40"/>
      <c r="ONE40"/>
      <c r="ONF40"/>
      <c r="ONG40"/>
      <c r="ONH40"/>
      <c r="ONI40"/>
      <c r="ONJ40"/>
      <c r="ONK40"/>
      <c r="ONL40"/>
      <c r="ONM40"/>
      <c r="ONN40"/>
      <c r="ONO40"/>
      <c r="ONP40"/>
      <c r="ONQ40"/>
      <c r="ONR40"/>
      <c r="ONS40"/>
      <c r="ONT40"/>
      <c r="ONU40"/>
      <c r="ONV40"/>
      <c r="ONW40"/>
      <c r="ONX40"/>
      <c r="ONY40"/>
      <c r="ONZ40"/>
      <c r="OOA40"/>
      <c r="OOB40"/>
      <c r="OOC40"/>
      <c r="OOD40"/>
      <c r="OOE40"/>
      <c r="OOF40"/>
      <c r="OOG40"/>
      <c r="OOH40"/>
      <c r="OOI40"/>
      <c r="OOJ40"/>
      <c r="OOK40"/>
      <c r="OOL40"/>
      <c r="OOM40"/>
      <c r="OON40"/>
      <c r="OOO40"/>
      <c r="OOP40"/>
      <c r="OOQ40"/>
      <c r="OOR40"/>
      <c r="OOS40"/>
      <c r="OOT40"/>
      <c r="OOU40"/>
      <c r="OOV40"/>
      <c r="OOW40"/>
      <c r="OOX40"/>
      <c r="OOY40"/>
      <c r="OOZ40"/>
      <c r="OPA40"/>
      <c r="OPB40"/>
      <c r="OPC40"/>
      <c r="OPD40"/>
      <c r="OPE40"/>
      <c r="OPF40"/>
      <c r="OPG40"/>
      <c r="OPH40"/>
      <c r="OPI40"/>
      <c r="OPJ40"/>
      <c r="OPK40"/>
      <c r="OPL40"/>
      <c r="OPM40"/>
      <c r="OPN40"/>
      <c r="OPO40"/>
      <c r="OPP40"/>
      <c r="OPQ40"/>
      <c r="OPR40"/>
      <c r="OPS40"/>
      <c r="OPT40"/>
      <c r="OPU40"/>
      <c r="OPV40"/>
      <c r="OPW40"/>
      <c r="OPX40"/>
      <c r="OPY40"/>
      <c r="OPZ40"/>
      <c r="OQA40"/>
      <c r="OQB40"/>
      <c r="OQC40"/>
      <c r="OQD40"/>
      <c r="OQE40"/>
      <c r="OQF40"/>
      <c r="OQG40"/>
      <c r="OQH40"/>
      <c r="OQI40"/>
      <c r="OQJ40"/>
      <c r="OQK40"/>
      <c r="OQL40"/>
      <c r="OQM40"/>
      <c r="OQN40"/>
      <c r="OQO40"/>
      <c r="OQP40"/>
      <c r="OQQ40"/>
      <c r="OQR40"/>
      <c r="OQS40"/>
      <c r="OQT40"/>
      <c r="OQU40"/>
      <c r="OQV40"/>
      <c r="OQW40"/>
      <c r="OQX40"/>
      <c r="OQY40"/>
      <c r="OQZ40"/>
      <c r="ORA40"/>
      <c r="ORB40"/>
      <c r="ORC40"/>
      <c r="ORD40"/>
      <c r="ORE40"/>
      <c r="ORF40"/>
      <c r="ORG40"/>
      <c r="ORH40"/>
      <c r="ORI40"/>
      <c r="ORJ40"/>
      <c r="ORK40"/>
      <c r="ORL40"/>
      <c r="ORM40"/>
      <c r="ORN40"/>
      <c r="ORO40"/>
      <c r="ORP40"/>
      <c r="ORQ40"/>
      <c r="ORR40"/>
      <c r="ORS40"/>
      <c r="ORT40"/>
      <c r="ORU40"/>
      <c r="ORV40"/>
      <c r="ORW40"/>
      <c r="ORX40"/>
      <c r="ORY40"/>
      <c r="ORZ40"/>
      <c r="OSA40"/>
      <c r="OSB40"/>
      <c r="OSC40"/>
      <c r="OSD40"/>
      <c r="OSE40"/>
      <c r="OSF40"/>
      <c r="OSG40"/>
      <c r="OSH40"/>
      <c r="OSI40"/>
      <c r="OSJ40"/>
      <c r="OSK40"/>
      <c r="OSL40"/>
      <c r="OSM40"/>
      <c r="OSN40"/>
      <c r="OSO40"/>
      <c r="OSP40"/>
      <c r="OSQ40"/>
      <c r="OSR40"/>
      <c r="OSS40"/>
      <c r="OST40"/>
      <c r="OSU40"/>
      <c r="OSV40"/>
      <c r="OSW40"/>
      <c r="OSX40"/>
      <c r="OSY40"/>
      <c r="OSZ40"/>
      <c r="OTA40"/>
      <c r="OTB40"/>
      <c r="OTC40"/>
      <c r="OTD40"/>
      <c r="OTE40"/>
      <c r="OTF40"/>
      <c r="OTG40"/>
      <c r="OTH40"/>
      <c r="OTI40"/>
      <c r="OTJ40"/>
      <c r="OTK40"/>
      <c r="OTL40"/>
      <c r="OTM40"/>
      <c r="OTN40"/>
      <c r="OTO40"/>
      <c r="OTP40"/>
      <c r="OTQ40"/>
      <c r="OTR40"/>
      <c r="OTS40"/>
      <c r="OTT40"/>
      <c r="OTU40"/>
      <c r="OTV40"/>
      <c r="OTW40"/>
      <c r="OTX40"/>
      <c r="OTY40"/>
      <c r="OTZ40"/>
      <c r="OUA40"/>
      <c r="OUB40"/>
      <c r="OUC40"/>
      <c r="OUD40"/>
      <c r="OUE40"/>
      <c r="OUF40"/>
      <c r="OUG40"/>
      <c r="OUH40"/>
      <c r="OUI40"/>
      <c r="OUJ40"/>
      <c r="OUK40"/>
      <c r="OUL40"/>
      <c r="OUM40"/>
      <c r="OUN40"/>
      <c r="OUO40"/>
      <c r="OUP40"/>
      <c r="OUQ40"/>
      <c r="OUR40"/>
      <c r="OUS40"/>
      <c r="OUT40"/>
      <c r="OUU40"/>
      <c r="OUV40"/>
      <c r="OUW40"/>
      <c r="OUX40"/>
      <c r="OUY40"/>
      <c r="OUZ40"/>
      <c r="OVA40"/>
      <c r="OVB40"/>
      <c r="OVC40"/>
      <c r="OVD40"/>
      <c r="OVE40"/>
      <c r="OVF40"/>
      <c r="OVG40"/>
      <c r="OVH40"/>
      <c r="OVI40"/>
      <c r="OVJ40"/>
      <c r="OVK40"/>
      <c r="OVL40"/>
      <c r="OVM40"/>
      <c r="OVN40"/>
      <c r="OVO40"/>
      <c r="OVP40"/>
      <c r="OVQ40"/>
      <c r="OVR40"/>
      <c r="OVS40"/>
      <c r="OVT40"/>
      <c r="OVU40"/>
      <c r="OVV40"/>
      <c r="OVW40"/>
      <c r="OVX40"/>
      <c r="OVY40"/>
      <c r="OVZ40"/>
      <c r="OWA40"/>
      <c r="OWB40"/>
      <c r="OWC40"/>
      <c r="OWD40"/>
      <c r="OWE40"/>
      <c r="OWF40"/>
      <c r="OWG40"/>
      <c r="OWH40"/>
      <c r="OWI40"/>
      <c r="OWJ40"/>
      <c r="OWK40"/>
      <c r="OWL40"/>
      <c r="OWM40"/>
      <c r="OWN40"/>
      <c r="OWO40"/>
      <c r="OWP40"/>
      <c r="OWQ40"/>
      <c r="OWR40"/>
      <c r="OWS40"/>
      <c r="OWT40"/>
      <c r="OWU40"/>
      <c r="OWV40"/>
      <c r="OWW40"/>
      <c r="OWX40"/>
      <c r="OWY40"/>
      <c r="OWZ40"/>
      <c r="OXA40"/>
      <c r="OXB40"/>
      <c r="OXC40"/>
      <c r="OXD40"/>
      <c r="OXE40"/>
      <c r="OXF40"/>
      <c r="OXG40"/>
      <c r="OXH40"/>
      <c r="OXI40"/>
      <c r="OXJ40"/>
      <c r="OXK40"/>
      <c r="OXL40"/>
      <c r="OXM40"/>
      <c r="OXN40"/>
      <c r="OXO40"/>
      <c r="OXP40"/>
      <c r="OXQ40"/>
      <c r="OXR40"/>
      <c r="OXS40"/>
      <c r="OXT40"/>
      <c r="OXU40"/>
      <c r="OXV40"/>
      <c r="OXW40"/>
      <c r="OXX40"/>
      <c r="OXY40"/>
      <c r="OXZ40"/>
      <c r="OYA40"/>
      <c r="OYB40"/>
      <c r="OYC40"/>
      <c r="OYD40"/>
      <c r="OYE40"/>
      <c r="OYF40"/>
      <c r="OYG40"/>
      <c r="OYH40"/>
      <c r="OYI40"/>
      <c r="OYJ40"/>
      <c r="OYK40"/>
      <c r="OYL40"/>
      <c r="OYM40"/>
      <c r="OYN40"/>
      <c r="OYO40"/>
      <c r="OYP40"/>
      <c r="OYQ40"/>
      <c r="OYR40"/>
      <c r="OYS40"/>
      <c r="OYT40"/>
      <c r="OYU40"/>
      <c r="OYV40"/>
      <c r="OYW40"/>
      <c r="OYX40"/>
      <c r="OYY40"/>
      <c r="OYZ40"/>
      <c r="OZA40"/>
      <c r="OZB40"/>
      <c r="OZC40"/>
      <c r="OZD40"/>
      <c r="OZE40"/>
      <c r="OZF40"/>
      <c r="OZG40"/>
      <c r="OZH40"/>
      <c r="OZI40"/>
      <c r="OZJ40"/>
      <c r="OZK40"/>
      <c r="OZL40"/>
      <c r="OZM40"/>
      <c r="OZN40"/>
      <c r="OZO40"/>
      <c r="OZP40"/>
      <c r="OZQ40"/>
      <c r="OZR40"/>
      <c r="OZS40"/>
      <c r="OZT40"/>
      <c r="OZU40"/>
      <c r="OZV40"/>
      <c r="OZW40"/>
      <c r="OZX40"/>
      <c r="OZY40"/>
      <c r="OZZ40"/>
      <c r="PAA40"/>
      <c r="PAB40"/>
      <c r="PAC40"/>
      <c r="PAD40"/>
      <c r="PAE40"/>
      <c r="PAF40"/>
      <c r="PAG40"/>
      <c r="PAH40"/>
      <c r="PAI40"/>
      <c r="PAJ40"/>
      <c r="PAK40"/>
      <c r="PAL40"/>
      <c r="PAM40"/>
      <c r="PAN40"/>
      <c r="PAO40"/>
      <c r="PAP40"/>
      <c r="PAQ40"/>
      <c r="PAR40"/>
      <c r="PAS40"/>
      <c r="PAT40"/>
      <c r="PAU40"/>
      <c r="PAV40"/>
      <c r="PAW40"/>
      <c r="PAX40"/>
      <c r="PAY40"/>
      <c r="PAZ40"/>
      <c r="PBA40"/>
      <c r="PBB40"/>
      <c r="PBC40"/>
      <c r="PBD40"/>
      <c r="PBE40"/>
      <c r="PBF40"/>
      <c r="PBG40"/>
      <c r="PBH40"/>
      <c r="PBI40"/>
      <c r="PBJ40"/>
      <c r="PBK40"/>
      <c r="PBL40"/>
      <c r="PBM40"/>
      <c r="PBN40"/>
      <c r="PBO40"/>
      <c r="PBP40"/>
      <c r="PBQ40"/>
      <c r="PBR40"/>
      <c r="PBS40"/>
      <c r="PBT40"/>
      <c r="PBU40"/>
      <c r="PBV40"/>
      <c r="PBW40"/>
      <c r="PBX40"/>
      <c r="PBY40"/>
      <c r="PBZ40"/>
      <c r="PCA40"/>
      <c r="PCB40"/>
      <c r="PCC40"/>
      <c r="PCD40"/>
      <c r="PCE40"/>
      <c r="PCF40"/>
      <c r="PCG40"/>
      <c r="PCH40"/>
      <c r="PCI40"/>
      <c r="PCJ40"/>
      <c r="PCK40"/>
      <c r="PCL40"/>
      <c r="PCM40"/>
      <c r="PCN40"/>
      <c r="PCO40"/>
      <c r="PCP40"/>
      <c r="PCQ40"/>
      <c r="PCR40"/>
      <c r="PCS40"/>
      <c r="PCT40"/>
      <c r="PCU40"/>
      <c r="PCV40"/>
      <c r="PCW40"/>
      <c r="PCX40"/>
      <c r="PCY40"/>
      <c r="PCZ40"/>
      <c r="PDA40"/>
      <c r="PDB40"/>
      <c r="PDC40"/>
      <c r="PDD40"/>
      <c r="PDE40"/>
      <c r="PDF40"/>
      <c r="PDG40"/>
      <c r="PDH40"/>
      <c r="PDI40"/>
      <c r="PDJ40"/>
      <c r="PDK40"/>
      <c r="PDL40"/>
      <c r="PDM40"/>
      <c r="PDN40"/>
      <c r="PDO40"/>
      <c r="PDP40"/>
      <c r="PDQ40"/>
      <c r="PDR40"/>
      <c r="PDS40"/>
      <c r="PDT40"/>
      <c r="PDU40"/>
      <c r="PDV40"/>
      <c r="PDW40"/>
      <c r="PDX40"/>
      <c r="PDY40"/>
      <c r="PDZ40"/>
      <c r="PEA40"/>
      <c r="PEB40"/>
      <c r="PEC40"/>
      <c r="PED40"/>
      <c r="PEE40"/>
      <c r="PEF40"/>
      <c r="PEG40"/>
      <c r="PEH40"/>
      <c r="PEI40"/>
      <c r="PEJ40"/>
      <c r="PEK40"/>
      <c r="PEL40"/>
      <c r="PEM40"/>
      <c r="PEN40"/>
      <c r="PEO40"/>
      <c r="PEP40"/>
      <c r="PEQ40"/>
      <c r="PER40"/>
      <c r="PES40"/>
      <c r="PET40"/>
      <c r="PEU40"/>
      <c r="PEV40"/>
      <c r="PEW40"/>
      <c r="PEX40"/>
      <c r="PEY40"/>
      <c r="PEZ40"/>
      <c r="PFA40"/>
      <c r="PFB40"/>
      <c r="PFC40"/>
      <c r="PFD40"/>
      <c r="PFE40"/>
      <c r="PFF40"/>
      <c r="PFG40"/>
      <c r="PFH40"/>
      <c r="PFI40"/>
      <c r="PFJ40"/>
      <c r="PFK40"/>
      <c r="PFL40"/>
      <c r="PFM40"/>
      <c r="PFN40"/>
      <c r="PFO40"/>
      <c r="PFP40"/>
      <c r="PFQ40"/>
      <c r="PFR40"/>
      <c r="PFS40"/>
      <c r="PFT40"/>
      <c r="PFU40"/>
      <c r="PFV40"/>
      <c r="PFW40"/>
      <c r="PFX40"/>
      <c r="PFY40"/>
      <c r="PFZ40"/>
      <c r="PGA40"/>
      <c r="PGB40"/>
      <c r="PGC40"/>
      <c r="PGD40"/>
      <c r="PGE40"/>
      <c r="PGF40"/>
      <c r="PGG40"/>
      <c r="PGH40"/>
      <c r="PGI40"/>
      <c r="PGJ40"/>
      <c r="PGK40"/>
      <c r="PGL40"/>
      <c r="PGM40"/>
      <c r="PGN40"/>
      <c r="PGO40"/>
      <c r="PGP40"/>
      <c r="PGQ40"/>
      <c r="PGR40"/>
      <c r="PGS40"/>
      <c r="PGT40"/>
      <c r="PGU40"/>
      <c r="PGV40"/>
      <c r="PGW40"/>
      <c r="PGX40"/>
      <c r="PGY40"/>
      <c r="PGZ40"/>
      <c r="PHA40"/>
      <c r="PHB40"/>
      <c r="PHC40"/>
      <c r="PHD40"/>
      <c r="PHE40"/>
      <c r="PHF40"/>
      <c r="PHG40"/>
      <c r="PHH40"/>
      <c r="PHI40"/>
      <c r="PHJ40"/>
      <c r="PHK40"/>
      <c r="PHL40"/>
      <c r="PHM40"/>
      <c r="PHN40"/>
      <c r="PHO40"/>
      <c r="PHP40"/>
      <c r="PHQ40"/>
      <c r="PHR40"/>
      <c r="PHS40"/>
      <c r="PHT40"/>
      <c r="PHU40"/>
      <c r="PHV40"/>
      <c r="PHW40"/>
      <c r="PHX40"/>
      <c r="PHY40"/>
      <c r="PHZ40"/>
      <c r="PIA40"/>
      <c r="PIB40"/>
      <c r="PIC40"/>
      <c r="PID40"/>
      <c r="PIE40"/>
      <c r="PIF40"/>
      <c r="PIG40"/>
      <c r="PIH40"/>
      <c r="PII40"/>
      <c r="PIJ40"/>
      <c r="PIK40"/>
      <c r="PIL40"/>
      <c r="PIM40"/>
      <c r="PIN40"/>
      <c r="PIO40"/>
      <c r="PIP40"/>
      <c r="PIQ40"/>
      <c r="PIR40"/>
      <c r="PIS40"/>
      <c r="PIT40"/>
      <c r="PIU40"/>
      <c r="PIV40"/>
      <c r="PIW40"/>
      <c r="PIX40"/>
      <c r="PIY40"/>
      <c r="PIZ40"/>
      <c r="PJA40"/>
      <c r="PJB40"/>
      <c r="PJC40"/>
      <c r="PJD40"/>
      <c r="PJE40"/>
      <c r="PJF40"/>
      <c r="PJG40"/>
      <c r="PJH40"/>
      <c r="PJI40"/>
      <c r="PJJ40"/>
      <c r="PJK40"/>
      <c r="PJL40"/>
      <c r="PJM40"/>
      <c r="PJN40"/>
      <c r="PJO40"/>
      <c r="PJP40"/>
      <c r="PJQ40"/>
      <c r="PJR40"/>
      <c r="PJS40"/>
      <c r="PJT40"/>
      <c r="PJU40"/>
      <c r="PJV40"/>
      <c r="PJW40"/>
      <c r="PJX40"/>
      <c r="PJY40"/>
      <c r="PJZ40"/>
      <c r="PKA40"/>
      <c r="PKB40"/>
      <c r="PKC40"/>
      <c r="PKD40"/>
      <c r="PKE40"/>
      <c r="PKF40"/>
      <c r="PKG40"/>
      <c r="PKH40"/>
      <c r="PKI40"/>
      <c r="PKJ40"/>
      <c r="PKK40"/>
      <c r="PKL40"/>
      <c r="PKM40"/>
      <c r="PKN40"/>
      <c r="PKO40"/>
      <c r="PKP40"/>
      <c r="PKQ40"/>
      <c r="PKR40"/>
      <c r="PKS40"/>
      <c r="PKT40"/>
      <c r="PKU40"/>
      <c r="PKV40"/>
      <c r="PKW40"/>
      <c r="PKX40"/>
      <c r="PKY40"/>
      <c r="PKZ40"/>
      <c r="PLA40"/>
      <c r="PLB40"/>
      <c r="PLC40"/>
      <c r="PLD40"/>
      <c r="PLE40"/>
      <c r="PLF40"/>
      <c r="PLG40"/>
      <c r="PLH40"/>
      <c r="PLI40"/>
      <c r="PLJ40"/>
      <c r="PLK40"/>
      <c r="PLL40"/>
      <c r="PLM40"/>
      <c r="PLN40"/>
      <c r="PLO40"/>
      <c r="PLP40"/>
      <c r="PLQ40"/>
      <c r="PLR40"/>
      <c r="PLS40"/>
      <c r="PLT40"/>
      <c r="PLU40"/>
      <c r="PLV40"/>
      <c r="PLW40"/>
      <c r="PLX40"/>
      <c r="PLY40"/>
      <c r="PLZ40"/>
      <c r="PMA40"/>
      <c r="PMB40"/>
      <c r="PMC40"/>
      <c r="PMD40"/>
      <c r="PME40"/>
      <c r="PMF40"/>
      <c r="PMG40"/>
      <c r="PMH40"/>
      <c r="PMI40"/>
      <c r="PMJ40"/>
      <c r="PMK40"/>
      <c r="PML40"/>
      <c r="PMM40"/>
      <c r="PMN40"/>
      <c r="PMO40"/>
      <c r="PMP40"/>
      <c r="PMQ40"/>
      <c r="PMR40"/>
      <c r="PMS40"/>
      <c r="PMT40"/>
      <c r="PMU40"/>
      <c r="PMV40"/>
      <c r="PMW40"/>
      <c r="PMX40"/>
      <c r="PMY40"/>
      <c r="PMZ40"/>
      <c r="PNA40"/>
      <c r="PNB40"/>
      <c r="PNC40"/>
      <c r="PND40"/>
      <c r="PNE40"/>
      <c r="PNF40"/>
      <c r="PNG40"/>
      <c r="PNH40"/>
      <c r="PNI40"/>
      <c r="PNJ40"/>
      <c r="PNK40"/>
      <c r="PNL40"/>
      <c r="PNM40"/>
      <c r="PNN40"/>
      <c r="PNO40"/>
      <c r="PNP40"/>
      <c r="PNQ40"/>
      <c r="PNR40"/>
      <c r="PNS40"/>
      <c r="PNT40"/>
      <c r="PNU40"/>
      <c r="PNV40"/>
      <c r="PNW40"/>
      <c r="PNX40"/>
      <c r="PNY40"/>
      <c r="PNZ40"/>
      <c r="POA40"/>
      <c r="POB40"/>
      <c r="POC40"/>
      <c r="POD40"/>
      <c r="POE40"/>
      <c r="POF40"/>
      <c r="POG40"/>
      <c r="POH40"/>
      <c r="POI40"/>
      <c r="POJ40"/>
      <c r="POK40"/>
      <c r="POL40"/>
      <c r="POM40"/>
      <c r="PON40"/>
      <c r="POO40"/>
      <c r="POP40"/>
      <c r="POQ40"/>
      <c r="POR40"/>
      <c r="POS40"/>
      <c r="POT40"/>
      <c r="POU40"/>
      <c r="POV40"/>
      <c r="POW40"/>
      <c r="POX40"/>
      <c r="POY40"/>
      <c r="POZ40"/>
      <c r="PPA40"/>
      <c r="PPB40"/>
      <c r="PPC40"/>
      <c r="PPD40"/>
      <c r="PPE40"/>
      <c r="PPF40"/>
      <c r="PPG40"/>
      <c r="PPH40"/>
      <c r="PPI40"/>
      <c r="PPJ40"/>
      <c r="PPK40"/>
      <c r="PPL40"/>
      <c r="PPM40"/>
      <c r="PPN40"/>
      <c r="PPO40"/>
      <c r="PPP40"/>
      <c r="PPQ40"/>
      <c r="PPR40"/>
      <c r="PPS40"/>
      <c r="PPT40"/>
      <c r="PPU40"/>
      <c r="PPV40"/>
      <c r="PPW40"/>
      <c r="PPX40"/>
      <c r="PPY40"/>
      <c r="PPZ40"/>
      <c r="PQA40"/>
      <c r="PQB40"/>
      <c r="PQC40"/>
      <c r="PQD40"/>
      <c r="PQE40"/>
      <c r="PQF40"/>
      <c r="PQG40"/>
      <c r="PQH40"/>
      <c r="PQI40"/>
      <c r="PQJ40"/>
      <c r="PQK40"/>
      <c r="PQL40"/>
      <c r="PQM40"/>
      <c r="PQN40"/>
      <c r="PQO40"/>
      <c r="PQP40"/>
      <c r="PQQ40"/>
      <c r="PQR40"/>
      <c r="PQS40"/>
      <c r="PQT40"/>
      <c r="PQU40"/>
      <c r="PQV40"/>
      <c r="PQW40"/>
      <c r="PQX40"/>
      <c r="PQY40"/>
      <c r="PQZ40"/>
      <c r="PRA40"/>
      <c r="PRB40"/>
      <c r="PRC40"/>
      <c r="PRD40"/>
      <c r="PRE40"/>
      <c r="PRF40"/>
      <c r="PRG40"/>
      <c r="PRH40"/>
      <c r="PRI40"/>
      <c r="PRJ40"/>
      <c r="PRK40"/>
      <c r="PRL40"/>
      <c r="PRM40"/>
      <c r="PRN40"/>
      <c r="PRO40"/>
      <c r="PRP40"/>
      <c r="PRQ40"/>
      <c r="PRR40"/>
      <c r="PRS40"/>
      <c r="PRT40"/>
      <c r="PRU40"/>
      <c r="PRV40"/>
      <c r="PRW40"/>
      <c r="PRX40"/>
      <c r="PRY40"/>
      <c r="PRZ40"/>
      <c r="PSA40"/>
      <c r="PSB40"/>
      <c r="PSC40"/>
      <c r="PSD40"/>
      <c r="PSE40"/>
      <c r="PSF40"/>
      <c r="PSG40"/>
      <c r="PSH40"/>
      <c r="PSI40"/>
      <c r="PSJ40"/>
      <c r="PSK40"/>
      <c r="PSL40"/>
      <c r="PSM40"/>
      <c r="PSN40"/>
      <c r="PSO40"/>
      <c r="PSP40"/>
      <c r="PSQ40"/>
      <c r="PSR40"/>
      <c r="PSS40"/>
      <c r="PST40"/>
      <c r="PSU40"/>
      <c r="PSV40"/>
      <c r="PSW40"/>
      <c r="PSX40"/>
      <c r="PSY40"/>
      <c r="PSZ40"/>
      <c r="PTA40"/>
      <c r="PTB40"/>
      <c r="PTC40"/>
      <c r="PTD40"/>
      <c r="PTE40"/>
      <c r="PTF40"/>
      <c r="PTG40"/>
      <c r="PTH40"/>
      <c r="PTI40"/>
      <c r="PTJ40"/>
      <c r="PTK40"/>
      <c r="PTL40"/>
      <c r="PTM40"/>
      <c r="PTN40"/>
      <c r="PTO40"/>
      <c r="PTP40"/>
      <c r="PTQ40"/>
      <c r="PTR40"/>
      <c r="PTS40"/>
      <c r="PTT40"/>
      <c r="PTU40"/>
      <c r="PTV40"/>
      <c r="PTW40"/>
      <c r="PTX40"/>
      <c r="PTY40"/>
      <c r="PTZ40"/>
      <c r="PUA40"/>
      <c r="PUB40"/>
      <c r="PUC40"/>
      <c r="PUD40"/>
      <c r="PUE40"/>
      <c r="PUF40"/>
      <c r="PUG40"/>
      <c r="PUH40"/>
      <c r="PUI40"/>
      <c r="PUJ40"/>
      <c r="PUK40"/>
      <c r="PUL40"/>
      <c r="PUM40"/>
      <c r="PUN40"/>
      <c r="PUO40"/>
      <c r="PUP40"/>
      <c r="PUQ40"/>
      <c r="PUR40"/>
      <c r="PUS40"/>
      <c r="PUT40"/>
      <c r="PUU40"/>
      <c r="PUV40"/>
      <c r="PUW40"/>
      <c r="PUX40"/>
      <c r="PUY40"/>
      <c r="PUZ40"/>
      <c r="PVA40"/>
      <c r="PVB40"/>
      <c r="PVC40"/>
      <c r="PVD40"/>
      <c r="PVE40"/>
      <c r="PVF40"/>
      <c r="PVG40"/>
      <c r="PVH40"/>
      <c r="PVI40"/>
      <c r="PVJ40"/>
      <c r="PVK40"/>
      <c r="PVL40"/>
      <c r="PVM40"/>
      <c r="PVN40"/>
      <c r="PVO40"/>
      <c r="PVP40"/>
      <c r="PVQ40"/>
      <c r="PVR40"/>
      <c r="PVS40"/>
      <c r="PVT40"/>
      <c r="PVU40"/>
      <c r="PVV40"/>
      <c r="PVW40"/>
      <c r="PVX40"/>
      <c r="PVY40"/>
      <c r="PVZ40"/>
      <c r="PWA40"/>
      <c r="PWB40"/>
      <c r="PWC40"/>
      <c r="PWD40"/>
      <c r="PWE40"/>
      <c r="PWF40"/>
      <c r="PWG40"/>
      <c r="PWH40"/>
      <c r="PWI40"/>
      <c r="PWJ40"/>
      <c r="PWK40"/>
      <c r="PWL40"/>
      <c r="PWM40"/>
      <c r="PWN40"/>
      <c r="PWO40"/>
      <c r="PWP40"/>
      <c r="PWQ40"/>
      <c r="PWR40"/>
      <c r="PWS40"/>
      <c r="PWT40"/>
      <c r="PWU40"/>
      <c r="PWV40"/>
      <c r="PWW40"/>
      <c r="PWX40"/>
      <c r="PWY40"/>
      <c r="PWZ40"/>
      <c r="PXA40"/>
      <c r="PXB40"/>
      <c r="PXC40"/>
      <c r="PXD40"/>
      <c r="PXE40"/>
      <c r="PXF40"/>
      <c r="PXG40"/>
      <c r="PXH40"/>
      <c r="PXI40"/>
      <c r="PXJ40"/>
      <c r="PXK40"/>
      <c r="PXL40"/>
      <c r="PXM40"/>
      <c r="PXN40"/>
      <c r="PXO40"/>
      <c r="PXP40"/>
      <c r="PXQ40"/>
      <c r="PXR40"/>
      <c r="PXS40"/>
      <c r="PXT40"/>
      <c r="PXU40"/>
      <c r="PXV40"/>
      <c r="PXW40"/>
      <c r="PXX40"/>
      <c r="PXY40"/>
      <c r="PXZ40"/>
      <c r="PYA40"/>
      <c r="PYB40"/>
      <c r="PYC40"/>
      <c r="PYD40"/>
      <c r="PYE40"/>
      <c r="PYF40"/>
      <c r="PYG40"/>
      <c r="PYH40"/>
      <c r="PYI40"/>
      <c r="PYJ40"/>
      <c r="PYK40"/>
      <c r="PYL40"/>
      <c r="PYM40"/>
      <c r="PYN40"/>
      <c r="PYO40"/>
      <c r="PYP40"/>
      <c r="PYQ40"/>
      <c r="PYR40"/>
      <c r="PYS40"/>
      <c r="PYT40"/>
      <c r="PYU40"/>
      <c r="PYV40"/>
      <c r="PYW40"/>
      <c r="PYX40"/>
      <c r="PYY40"/>
      <c r="PYZ40"/>
      <c r="PZA40"/>
      <c r="PZB40"/>
      <c r="PZC40"/>
      <c r="PZD40"/>
      <c r="PZE40"/>
      <c r="PZF40"/>
      <c r="PZG40"/>
      <c r="PZH40"/>
      <c r="PZI40"/>
      <c r="PZJ40"/>
      <c r="PZK40"/>
      <c r="PZL40"/>
      <c r="PZM40"/>
      <c r="PZN40"/>
      <c r="PZO40"/>
      <c r="PZP40"/>
      <c r="PZQ40"/>
      <c r="PZR40"/>
      <c r="PZS40"/>
      <c r="PZT40"/>
      <c r="PZU40"/>
      <c r="PZV40"/>
      <c r="PZW40"/>
      <c r="PZX40"/>
      <c r="PZY40"/>
      <c r="PZZ40"/>
      <c r="QAA40"/>
      <c r="QAB40"/>
      <c r="QAC40"/>
      <c r="QAD40"/>
      <c r="QAE40"/>
      <c r="QAF40"/>
      <c r="QAG40"/>
      <c r="QAH40"/>
      <c r="QAI40"/>
      <c r="QAJ40"/>
      <c r="QAK40"/>
      <c r="QAL40"/>
      <c r="QAM40"/>
      <c r="QAN40"/>
      <c r="QAO40"/>
      <c r="QAP40"/>
      <c r="QAQ40"/>
      <c r="QAR40"/>
      <c r="QAS40"/>
      <c r="QAT40"/>
      <c r="QAU40"/>
      <c r="QAV40"/>
      <c r="QAW40"/>
      <c r="QAX40"/>
      <c r="QAY40"/>
      <c r="QAZ40"/>
      <c r="QBA40"/>
      <c r="QBB40"/>
      <c r="QBC40"/>
      <c r="QBD40"/>
      <c r="QBE40"/>
      <c r="QBF40"/>
      <c r="QBG40"/>
      <c r="QBH40"/>
      <c r="QBI40"/>
      <c r="QBJ40"/>
      <c r="QBK40"/>
      <c r="QBL40"/>
      <c r="QBM40"/>
      <c r="QBN40"/>
      <c r="QBO40"/>
      <c r="QBP40"/>
      <c r="QBQ40"/>
      <c r="QBR40"/>
      <c r="QBS40"/>
      <c r="QBT40"/>
      <c r="QBU40"/>
      <c r="QBV40"/>
      <c r="QBW40"/>
      <c r="QBX40"/>
      <c r="QBY40"/>
      <c r="QBZ40"/>
      <c r="QCA40"/>
      <c r="QCB40"/>
      <c r="QCC40"/>
      <c r="QCD40"/>
      <c r="QCE40"/>
      <c r="QCF40"/>
      <c r="QCG40"/>
      <c r="QCH40"/>
      <c r="QCI40"/>
      <c r="QCJ40"/>
      <c r="QCK40"/>
      <c r="QCL40"/>
      <c r="QCM40"/>
      <c r="QCN40"/>
      <c r="QCO40"/>
      <c r="QCP40"/>
      <c r="QCQ40"/>
      <c r="QCR40"/>
      <c r="QCS40"/>
      <c r="QCT40"/>
      <c r="QCU40"/>
      <c r="QCV40"/>
      <c r="QCW40"/>
      <c r="QCX40"/>
      <c r="QCY40"/>
      <c r="QCZ40"/>
      <c r="QDA40"/>
      <c r="QDB40"/>
      <c r="QDC40"/>
      <c r="QDD40"/>
      <c r="QDE40"/>
      <c r="QDF40"/>
      <c r="QDG40"/>
      <c r="QDH40"/>
      <c r="QDI40"/>
      <c r="QDJ40"/>
      <c r="QDK40"/>
      <c r="QDL40"/>
      <c r="QDM40"/>
      <c r="QDN40"/>
      <c r="QDO40"/>
      <c r="QDP40"/>
      <c r="QDQ40"/>
      <c r="QDR40"/>
      <c r="QDS40"/>
      <c r="QDT40"/>
      <c r="QDU40"/>
      <c r="QDV40"/>
      <c r="QDW40"/>
      <c r="QDX40"/>
      <c r="QDY40"/>
      <c r="QDZ40"/>
      <c r="QEA40"/>
      <c r="QEB40"/>
      <c r="QEC40"/>
      <c r="QED40"/>
      <c r="QEE40"/>
      <c r="QEF40"/>
      <c r="QEG40"/>
      <c r="QEH40"/>
      <c r="QEI40"/>
      <c r="QEJ40"/>
      <c r="QEK40"/>
      <c r="QEL40"/>
      <c r="QEM40"/>
      <c r="QEN40"/>
      <c r="QEO40"/>
      <c r="QEP40"/>
      <c r="QEQ40"/>
      <c r="QER40"/>
      <c r="QES40"/>
      <c r="QET40"/>
      <c r="QEU40"/>
      <c r="QEV40"/>
      <c r="QEW40"/>
      <c r="QEX40"/>
      <c r="QEY40"/>
      <c r="QEZ40"/>
      <c r="QFA40"/>
      <c r="QFB40"/>
      <c r="QFC40"/>
      <c r="QFD40"/>
      <c r="QFE40"/>
      <c r="QFF40"/>
      <c r="QFG40"/>
      <c r="QFH40"/>
      <c r="QFI40"/>
      <c r="QFJ40"/>
      <c r="QFK40"/>
      <c r="QFL40"/>
      <c r="QFM40"/>
      <c r="QFN40"/>
      <c r="QFO40"/>
      <c r="QFP40"/>
      <c r="QFQ40"/>
      <c r="QFR40"/>
      <c r="QFS40"/>
      <c r="QFT40"/>
      <c r="QFU40"/>
      <c r="QFV40"/>
      <c r="QFW40"/>
      <c r="QFX40"/>
      <c r="QFY40"/>
      <c r="QFZ40"/>
      <c r="QGA40"/>
      <c r="QGB40"/>
      <c r="QGC40"/>
      <c r="QGD40"/>
      <c r="QGE40"/>
      <c r="QGF40"/>
      <c r="QGG40"/>
      <c r="QGH40"/>
      <c r="QGI40"/>
      <c r="QGJ40"/>
      <c r="QGK40"/>
      <c r="QGL40"/>
      <c r="QGM40"/>
      <c r="QGN40"/>
      <c r="QGO40"/>
      <c r="QGP40"/>
      <c r="QGQ40"/>
      <c r="QGR40"/>
      <c r="QGS40"/>
      <c r="QGT40"/>
      <c r="QGU40"/>
      <c r="QGV40"/>
      <c r="QGW40"/>
      <c r="QGX40"/>
      <c r="QGY40"/>
      <c r="QGZ40"/>
      <c r="QHA40"/>
      <c r="QHB40"/>
      <c r="QHC40"/>
      <c r="QHD40"/>
      <c r="QHE40"/>
      <c r="QHF40"/>
      <c r="QHG40"/>
      <c r="QHH40"/>
      <c r="QHI40"/>
      <c r="QHJ40"/>
      <c r="QHK40"/>
      <c r="QHL40"/>
      <c r="QHM40"/>
      <c r="QHN40"/>
      <c r="QHO40"/>
      <c r="QHP40"/>
      <c r="QHQ40"/>
      <c r="QHR40"/>
      <c r="QHS40"/>
      <c r="QHT40"/>
      <c r="QHU40"/>
      <c r="QHV40"/>
      <c r="QHW40"/>
      <c r="QHX40"/>
      <c r="QHY40"/>
      <c r="QHZ40"/>
      <c r="QIA40"/>
      <c r="QIB40"/>
      <c r="QIC40"/>
      <c r="QID40"/>
      <c r="QIE40"/>
      <c r="QIF40"/>
      <c r="QIG40"/>
      <c r="QIH40"/>
      <c r="QII40"/>
      <c r="QIJ40"/>
      <c r="QIK40"/>
      <c r="QIL40"/>
      <c r="QIM40"/>
      <c r="QIN40"/>
      <c r="QIO40"/>
      <c r="QIP40"/>
      <c r="QIQ40"/>
      <c r="QIR40"/>
      <c r="QIS40"/>
      <c r="QIT40"/>
      <c r="QIU40"/>
      <c r="QIV40"/>
      <c r="QIW40"/>
      <c r="QIX40"/>
      <c r="QIY40"/>
      <c r="QIZ40"/>
      <c r="QJA40"/>
      <c r="QJB40"/>
      <c r="QJC40"/>
      <c r="QJD40"/>
      <c r="QJE40"/>
      <c r="QJF40"/>
      <c r="QJG40"/>
      <c r="QJH40"/>
      <c r="QJI40"/>
      <c r="QJJ40"/>
      <c r="QJK40"/>
      <c r="QJL40"/>
      <c r="QJM40"/>
      <c r="QJN40"/>
      <c r="QJO40"/>
      <c r="QJP40"/>
      <c r="QJQ40"/>
      <c r="QJR40"/>
      <c r="QJS40"/>
      <c r="QJT40"/>
      <c r="QJU40"/>
      <c r="QJV40"/>
      <c r="QJW40"/>
      <c r="QJX40"/>
      <c r="QJY40"/>
      <c r="QJZ40"/>
      <c r="QKA40"/>
      <c r="QKB40"/>
      <c r="QKC40"/>
      <c r="QKD40"/>
      <c r="QKE40"/>
      <c r="QKF40"/>
      <c r="QKG40"/>
      <c r="QKH40"/>
      <c r="QKI40"/>
      <c r="QKJ40"/>
      <c r="QKK40"/>
      <c r="QKL40"/>
      <c r="QKM40"/>
      <c r="QKN40"/>
      <c r="QKO40"/>
      <c r="QKP40"/>
      <c r="QKQ40"/>
      <c r="QKR40"/>
      <c r="QKS40"/>
      <c r="QKT40"/>
      <c r="QKU40"/>
      <c r="QKV40"/>
      <c r="QKW40"/>
      <c r="QKX40"/>
      <c r="QKY40"/>
      <c r="QKZ40"/>
      <c r="QLA40"/>
      <c r="QLB40"/>
      <c r="QLC40"/>
      <c r="QLD40"/>
      <c r="QLE40"/>
      <c r="QLF40"/>
      <c r="QLG40"/>
      <c r="QLH40"/>
      <c r="QLI40"/>
      <c r="QLJ40"/>
      <c r="QLK40"/>
      <c r="QLL40"/>
      <c r="QLM40"/>
      <c r="QLN40"/>
      <c r="QLO40"/>
      <c r="QLP40"/>
      <c r="QLQ40"/>
      <c r="QLR40"/>
      <c r="QLS40"/>
      <c r="QLT40"/>
      <c r="QLU40"/>
      <c r="QLV40"/>
      <c r="QLW40"/>
      <c r="QLX40"/>
      <c r="QLY40"/>
      <c r="QLZ40"/>
      <c r="QMA40"/>
      <c r="QMB40"/>
      <c r="QMC40"/>
      <c r="QMD40"/>
      <c r="QME40"/>
      <c r="QMF40"/>
      <c r="QMG40"/>
      <c r="QMH40"/>
      <c r="QMI40"/>
      <c r="QMJ40"/>
      <c r="QMK40"/>
      <c r="QML40"/>
      <c r="QMM40"/>
      <c r="QMN40"/>
      <c r="QMO40"/>
      <c r="QMP40"/>
      <c r="QMQ40"/>
      <c r="QMR40"/>
      <c r="QMS40"/>
      <c r="QMT40"/>
      <c r="QMU40"/>
      <c r="QMV40"/>
      <c r="QMW40"/>
      <c r="QMX40"/>
      <c r="QMY40"/>
      <c r="QMZ40"/>
      <c r="QNA40"/>
      <c r="QNB40"/>
      <c r="QNC40"/>
      <c r="QND40"/>
      <c r="QNE40"/>
      <c r="QNF40"/>
      <c r="QNG40"/>
      <c r="QNH40"/>
      <c r="QNI40"/>
      <c r="QNJ40"/>
      <c r="QNK40"/>
      <c r="QNL40"/>
      <c r="QNM40"/>
      <c r="QNN40"/>
      <c r="QNO40"/>
      <c r="QNP40"/>
      <c r="QNQ40"/>
      <c r="QNR40"/>
      <c r="QNS40"/>
      <c r="QNT40"/>
      <c r="QNU40"/>
      <c r="QNV40"/>
      <c r="QNW40"/>
      <c r="QNX40"/>
      <c r="QNY40"/>
      <c r="QNZ40"/>
      <c r="QOA40"/>
      <c r="QOB40"/>
      <c r="QOC40"/>
      <c r="QOD40"/>
      <c r="QOE40"/>
      <c r="QOF40"/>
      <c r="QOG40"/>
      <c r="QOH40"/>
      <c r="QOI40"/>
      <c r="QOJ40"/>
      <c r="QOK40"/>
      <c r="QOL40"/>
      <c r="QOM40"/>
      <c r="QON40"/>
      <c r="QOO40"/>
      <c r="QOP40"/>
      <c r="QOQ40"/>
      <c r="QOR40"/>
      <c r="QOS40"/>
      <c r="QOT40"/>
      <c r="QOU40"/>
      <c r="QOV40"/>
      <c r="QOW40"/>
      <c r="QOX40"/>
      <c r="QOY40"/>
      <c r="QOZ40"/>
      <c r="QPA40"/>
      <c r="QPB40"/>
      <c r="QPC40"/>
      <c r="QPD40"/>
      <c r="QPE40"/>
      <c r="QPF40"/>
      <c r="QPG40"/>
      <c r="QPH40"/>
      <c r="QPI40"/>
      <c r="QPJ40"/>
      <c r="QPK40"/>
      <c r="QPL40"/>
      <c r="QPM40"/>
      <c r="QPN40"/>
      <c r="QPO40"/>
      <c r="QPP40"/>
      <c r="QPQ40"/>
      <c r="QPR40"/>
      <c r="QPS40"/>
      <c r="QPT40"/>
      <c r="QPU40"/>
      <c r="QPV40"/>
      <c r="QPW40"/>
      <c r="QPX40"/>
      <c r="QPY40"/>
      <c r="QPZ40"/>
      <c r="QQA40"/>
      <c r="QQB40"/>
      <c r="QQC40"/>
      <c r="QQD40"/>
      <c r="QQE40"/>
      <c r="QQF40"/>
      <c r="QQG40"/>
      <c r="QQH40"/>
      <c r="QQI40"/>
      <c r="QQJ40"/>
      <c r="QQK40"/>
      <c r="QQL40"/>
      <c r="QQM40"/>
      <c r="QQN40"/>
      <c r="QQO40"/>
      <c r="QQP40"/>
      <c r="QQQ40"/>
      <c r="QQR40"/>
      <c r="QQS40"/>
      <c r="QQT40"/>
      <c r="QQU40"/>
      <c r="QQV40"/>
      <c r="QQW40"/>
      <c r="QQX40"/>
      <c r="QQY40"/>
      <c r="QQZ40"/>
      <c r="QRA40"/>
      <c r="QRB40"/>
      <c r="QRC40"/>
      <c r="QRD40"/>
      <c r="QRE40"/>
      <c r="QRF40"/>
      <c r="QRG40"/>
      <c r="QRH40"/>
      <c r="QRI40"/>
      <c r="QRJ40"/>
      <c r="QRK40"/>
      <c r="QRL40"/>
      <c r="QRM40"/>
      <c r="QRN40"/>
      <c r="QRO40"/>
      <c r="QRP40"/>
      <c r="QRQ40"/>
      <c r="QRR40"/>
      <c r="QRS40"/>
      <c r="QRT40"/>
      <c r="QRU40"/>
      <c r="QRV40"/>
      <c r="QRW40"/>
      <c r="QRX40"/>
      <c r="QRY40"/>
      <c r="QRZ40"/>
      <c r="QSA40"/>
      <c r="QSB40"/>
      <c r="QSC40"/>
      <c r="QSD40"/>
      <c r="QSE40"/>
      <c r="QSF40"/>
      <c r="QSG40"/>
      <c r="QSH40"/>
      <c r="QSI40"/>
      <c r="QSJ40"/>
      <c r="QSK40"/>
      <c r="QSL40"/>
      <c r="QSM40"/>
      <c r="QSN40"/>
      <c r="QSO40"/>
      <c r="QSP40"/>
      <c r="QSQ40"/>
      <c r="QSR40"/>
      <c r="QSS40"/>
      <c r="QST40"/>
      <c r="QSU40"/>
      <c r="QSV40"/>
      <c r="QSW40"/>
      <c r="QSX40"/>
      <c r="QSY40"/>
      <c r="QSZ40"/>
      <c r="QTA40"/>
      <c r="QTB40"/>
      <c r="QTC40"/>
      <c r="QTD40"/>
      <c r="QTE40"/>
      <c r="QTF40"/>
      <c r="QTG40"/>
      <c r="QTH40"/>
      <c r="QTI40"/>
      <c r="QTJ40"/>
      <c r="QTK40"/>
      <c r="QTL40"/>
      <c r="QTM40"/>
      <c r="QTN40"/>
      <c r="QTO40"/>
      <c r="QTP40"/>
      <c r="QTQ40"/>
      <c r="QTR40"/>
      <c r="QTS40"/>
      <c r="QTT40"/>
      <c r="QTU40"/>
      <c r="QTV40"/>
      <c r="QTW40"/>
      <c r="QTX40"/>
      <c r="QTY40"/>
      <c r="QTZ40"/>
      <c r="QUA40"/>
      <c r="QUB40"/>
      <c r="QUC40"/>
      <c r="QUD40"/>
      <c r="QUE40"/>
      <c r="QUF40"/>
      <c r="QUG40"/>
      <c r="QUH40"/>
      <c r="QUI40"/>
      <c r="QUJ40"/>
      <c r="QUK40"/>
      <c r="QUL40"/>
      <c r="QUM40"/>
      <c r="QUN40"/>
      <c r="QUO40"/>
      <c r="QUP40"/>
      <c r="QUQ40"/>
      <c r="QUR40"/>
      <c r="QUS40"/>
      <c r="QUT40"/>
      <c r="QUU40"/>
      <c r="QUV40"/>
      <c r="QUW40"/>
      <c r="QUX40"/>
      <c r="QUY40"/>
      <c r="QUZ40"/>
      <c r="QVA40"/>
      <c r="QVB40"/>
      <c r="QVC40"/>
      <c r="QVD40"/>
      <c r="QVE40"/>
      <c r="QVF40"/>
      <c r="QVG40"/>
      <c r="QVH40"/>
      <c r="QVI40"/>
      <c r="QVJ40"/>
      <c r="QVK40"/>
      <c r="QVL40"/>
      <c r="QVM40"/>
      <c r="QVN40"/>
      <c r="QVO40"/>
      <c r="QVP40"/>
      <c r="QVQ40"/>
      <c r="QVR40"/>
      <c r="QVS40"/>
      <c r="QVT40"/>
      <c r="QVU40"/>
      <c r="QVV40"/>
      <c r="QVW40"/>
      <c r="QVX40"/>
      <c r="QVY40"/>
      <c r="QVZ40"/>
      <c r="QWA40"/>
      <c r="QWB40"/>
      <c r="QWC40"/>
      <c r="QWD40"/>
      <c r="QWE40"/>
      <c r="QWF40"/>
      <c r="QWG40"/>
      <c r="QWH40"/>
      <c r="QWI40"/>
      <c r="QWJ40"/>
      <c r="QWK40"/>
      <c r="QWL40"/>
      <c r="QWM40"/>
      <c r="QWN40"/>
      <c r="QWO40"/>
      <c r="QWP40"/>
      <c r="QWQ40"/>
      <c r="QWR40"/>
      <c r="QWS40"/>
      <c r="QWT40"/>
      <c r="QWU40"/>
      <c r="QWV40"/>
      <c r="QWW40"/>
      <c r="QWX40"/>
      <c r="QWY40"/>
      <c r="QWZ40"/>
      <c r="QXA40"/>
      <c r="QXB40"/>
      <c r="QXC40"/>
      <c r="QXD40"/>
      <c r="QXE40"/>
      <c r="QXF40"/>
      <c r="QXG40"/>
      <c r="QXH40"/>
      <c r="QXI40"/>
      <c r="QXJ40"/>
      <c r="QXK40"/>
      <c r="QXL40"/>
      <c r="QXM40"/>
      <c r="QXN40"/>
      <c r="QXO40"/>
      <c r="QXP40"/>
      <c r="QXQ40"/>
      <c r="QXR40"/>
      <c r="QXS40"/>
      <c r="QXT40"/>
      <c r="QXU40"/>
      <c r="QXV40"/>
      <c r="QXW40"/>
      <c r="QXX40"/>
      <c r="QXY40"/>
      <c r="QXZ40"/>
      <c r="QYA40"/>
      <c r="QYB40"/>
      <c r="QYC40"/>
      <c r="QYD40"/>
      <c r="QYE40"/>
      <c r="QYF40"/>
      <c r="QYG40"/>
      <c r="QYH40"/>
      <c r="QYI40"/>
      <c r="QYJ40"/>
      <c r="QYK40"/>
      <c r="QYL40"/>
      <c r="QYM40"/>
      <c r="QYN40"/>
      <c r="QYO40"/>
      <c r="QYP40"/>
      <c r="QYQ40"/>
      <c r="QYR40"/>
      <c r="QYS40"/>
      <c r="QYT40"/>
      <c r="QYU40"/>
      <c r="QYV40"/>
      <c r="QYW40"/>
      <c r="QYX40"/>
      <c r="QYY40"/>
      <c r="QYZ40"/>
      <c r="QZA40"/>
      <c r="QZB40"/>
      <c r="QZC40"/>
      <c r="QZD40"/>
      <c r="QZE40"/>
      <c r="QZF40"/>
      <c r="QZG40"/>
      <c r="QZH40"/>
      <c r="QZI40"/>
      <c r="QZJ40"/>
      <c r="QZK40"/>
      <c r="QZL40"/>
      <c r="QZM40"/>
      <c r="QZN40"/>
      <c r="QZO40"/>
      <c r="QZP40"/>
      <c r="QZQ40"/>
      <c r="QZR40"/>
      <c r="QZS40"/>
      <c r="QZT40"/>
      <c r="QZU40"/>
      <c r="QZV40"/>
      <c r="QZW40"/>
      <c r="QZX40"/>
      <c r="QZY40"/>
      <c r="QZZ40"/>
      <c r="RAA40"/>
      <c r="RAB40"/>
      <c r="RAC40"/>
      <c r="RAD40"/>
      <c r="RAE40"/>
      <c r="RAF40"/>
      <c r="RAG40"/>
      <c r="RAH40"/>
      <c r="RAI40"/>
      <c r="RAJ40"/>
      <c r="RAK40"/>
      <c r="RAL40"/>
      <c r="RAM40"/>
      <c r="RAN40"/>
      <c r="RAO40"/>
      <c r="RAP40"/>
      <c r="RAQ40"/>
      <c r="RAR40"/>
      <c r="RAS40"/>
      <c r="RAT40"/>
      <c r="RAU40"/>
      <c r="RAV40"/>
      <c r="RAW40"/>
      <c r="RAX40"/>
      <c r="RAY40"/>
      <c r="RAZ40"/>
      <c r="RBA40"/>
      <c r="RBB40"/>
      <c r="RBC40"/>
      <c r="RBD40"/>
      <c r="RBE40"/>
      <c r="RBF40"/>
      <c r="RBG40"/>
      <c r="RBH40"/>
      <c r="RBI40"/>
      <c r="RBJ40"/>
      <c r="RBK40"/>
      <c r="RBL40"/>
      <c r="RBM40"/>
      <c r="RBN40"/>
      <c r="RBO40"/>
      <c r="RBP40"/>
      <c r="RBQ40"/>
      <c r="RBR40"/>
      <c r="RBS40"/>
      <c r="RBT40"/>
      <c r="RBU40"/>
      <c r="RBV40"/>
      <c r="RBW40"/>
      <c r="RBX40"/>
      <c r="RBY40"/>
      <c r="RBZ40"/>
      <c r="RCA40"/>
      <c r="RCB40"/>
      <c r="RCC40"/>
      <c r="RCD40"/>
      <c r="RCE40"/>
      <c r="RCF40"/>
      <c r="RCG40"/>
      <c r="RCH40"/>
      <c r="RCI40"/>
      <c r="RCJ40"/>
      <c r="RCK40"/>
      <c r="RCL40"/>
      <c r="RCM40"/>
      <c r="RCN40"/>
      <c r="RCO40"/>
      <c r="RCP40"/>
      <c r="RCQ40"/>
      <c r="RCR40"/>
      <c r="RCS40"/>
      <c r="RCT40"/>
      <c r="RCU40"/>
      <c r="RCV40"/>
      <c r="RCW40"/>
      <c r="RCX40"/>
      <c r="RCY40"/>
      <c r="RCZ40"/>
      <c r="RDA40"/>
      <c r="RDB40"/>
      <c r="RDC40"/>
      <c r="RDD40"/>
      <c r="RDE40"/>
      <c r="RDF40"/>
      <c r="RDG40"/>
      <c r="RDH40"/>
      <c r="RDI40"/>
      <c r="RDJ40"/>
      <c r="RDK40"/>
      <c r="RDL40"/>
      <c r="RDM40"/>
      <c r="RDN40"/>
      <c r="RDO40"/>
      <c r="RDP40"/>
      <c r="RDQ40"/>
      <c r="RDR40"/>
      <c r="RDS40"/>
      <c r="RDT40"/>
      <c r="RDU40"/>
      <c r="RDV40"/>
      <c r="RDW40"/>
      <c r="RDX40"/>
      <c r="RDY40"/>
      <c r="RDZ40"/>
      <c r="REA40"/>
      <c r="REB40"/>
      <c r="REC40"/>
      <c r="RED40"/>
      <c r="REE40"/>
      <c r="REF40"/>
      <c r="REG40"/>
      <c r="REH40"/>
      <c r="REI40"/>
      <c r="REJ40"/>
      <c r="REK40"/>
      <c r="REL40"/>
      <c r="REM40"/>
      <c r="REN40"/>
      <c r="REO40"/>
      <c r="REP40"/>
      <c r="REQ40"/>
      <c r="RER40"/>
      <c r="RES40"/>
      <c r="RET40"/>
      <c r="REU40"/>
      <c r="REV40"/>
      <c r="REW40"/>
      <c r="REX40"/>
      <c r="REY40"/>
      <c r="REZ40"/>
      <c r="RFA40"/>
      <c r="RFB40"/>
      <c r="RFC40"/>
      <c r="RFD40"/>
      <c r="RFE40"/>
      <c r="RFF40"/>
      <c r="RFG40"/>
      <c r="RFH40"/>
      <c r="RFI40"/>
      <c r="RFJ40"/>
      <c r="RFK40"/>
      <c r="RFL40"/>
      <c r="RFM40"/>
      <c r="RFN40"/>
      <c r="RFO40"/>
      <c r="RFP40"/>
      <c r="RFQ40"/>
      <c r="RFR40"/>
      <c r="RFS40"/>
      <c r="RFT40"/>
      <c r="RFU40"/>
      <c r="RFV40"/>
      <c r="RFW40"/>
      <c r="RFX40"/>
      <c r="RFY40"/>
      <c r="RFZ40"/>
      <c r="RGA40"/>
      <c r="RGB40"/>
      <c r="RGC40"/>
      <c r="RGD40"/>
      <c r="RGE40"/>
      <c r="RGF40"/>
      <c r="RGG40"/>
      <c r="RGH40"/>
      <c r="RGI40"/>
      <c r="RGJ40"/>
      <c r="RGK40"/>
      <c r="RGL40"/>
      <c r="RGM40"/>
      <c r="RGN40"/>
      <c r="RGO40"/>
      <c r="RGP40"/>
      <c r="RGQ40"/>
      <c r="RGR40"/>
      <c r="RGS40"/>
      <c r="RGT40"/>
      <c r="RGU40"/>
      <c r="RGV40"/>
      <c r="RGW40"/>
      <c r="RGX40"/>
      <c r="RGY40"/>
      <c r="RGZ40"/>
      <c r="RHA40"/>
      <c r="RHB40"/>
      <c r="RHC40"/>
      <c r="RHD40"/>
      <c r="RHE40"/>
      <c r="RHF40"/>
      <c r="RHG40"/>
      <c r="RHH40"/>
      <c r="RHI40"/>
      <c r="RHJ40"/>
      <c r="RHK40"/>
      <c r="RHL40"/>
      <c r="RHM40"/>
      <c r="RHN40"/>
      <c r="RHO40"/>
      <c r="RHP40"/>
      <c r="RHQ40"/>
      <c r="RHR40"/>
      <c r="RHS40"/>
      <c r="RHT40"/>
      <c r="RHU40"/>
      <c r="RHV40"/>
      <c r="RHW40"/>
      <c r="RHX40"/>
      <c r="RHY40"/>
      <c r="RHZ40"/>
      <c r="RIA40"/>
      <c r="RIB40"/>
      <c r="RIC40"/>
      <c r="RID40"/>
      <c r="RIE40"/>
      <c r="RIF40"/>
      <c r="RIG40"/>
      <c r="RIH40"/>
      <c r="RII40"/>
      <c r="RIJ40"/>
      <c r="RIK40"/>
      <c r="RIL40"/>
      <c r="RIM40"/>
      <c r="RIN40"/>
      <c r="RIO40"/>
      <c r="RIP40"/>
      <c r="RIQ40"/>
      <c r="RIR40"/>
      <c r="RIS40"/>
      <c r="RIT40"/>
      <c r="RIU40"/>
      <c r="RIV40"/>
      <c r="RIW40"/>
      <c r="RIX40"/>
      <c r="RIY40"/>
      <c r="RIZ40"/>
      <c r="RJA40"/>
      <c r="RJB40"/>
      <c r="RJC40"/>
      <c r="RJD40"/>
      <c r="RJE40"/>
      <c r="RJF40"/>
      <c r="RJG40"/>
      <c r="RJH40"/>
      <c r="RJI40"/>
      <c r="RJJ40"/>
      <c r="RJK40"/>
      <c r="RJL40"/>
      <c r="RJM40"/>
      <c r="RJN40"/>
      <c r="RJO40"/>
      <c r="RJP40"/>
      <c r="RJQ40"/>
      <c r="RJR40"/>
      <c r="RJS40"/>
      <c r="RJT40"/>
      <c r="RJU40"/>
      <c r="RJV40"/>
      <c r="RJW40"/>
      <c r="RJX40"/>
      <c r="RJY40"/>
      <c r="RJZ40"/>
      <c r="RKA40"/>
      <c r="RKB40"/>
      <c r="RKC40"/>
      <c r="RKD40"/>
      <c r="RKE40"/>
      <c r="RKF40"/>
      <c r="RKG40"/>
      <c r="RKH40"/>
      <c r="RKI40"/>
      <c r="RKJ40"/>
      <c r="RKK40"/>
      <c r="RKL40"/>
      <c r="RKM40"/>
      <c r="RKN40"/>
      <c r="RKO40"/>
      <c r="RKP40"/>
      <c r="RKQ40"/>
      <c r="RKR40"/>
      <c r="RKS40"/>
      <c r="RKT40"/>
      <c r="RKU40"/>
      <c r="RKV40"/>
      <c r="RKW40"/>
      <c r="RKX40"/>
      <c r="RKY40"/>
      <c r="RKZ40"/>
      <c r="RLA40"/>
      <c r="RLB40"/>
      <c r="RLC40"/>
      <c r="RLD40"/>
      <c r="RLE40"/>
      <c r="RLF40"/>
      <c r="RLG40"/>
      <c r="RLH40"/>
      <c r="RLI40"/>
      <c r="RLJ40"/>
      <c r="RLK40"/>
      <c r="RLL40"/>
      <c r="RLM40"/>
      <c r="RLN40"/>
      <c r="RLO40"/>
      <c r="RLP40"/>
      <c r="RLQ40"/>
      <c r="RLR40"/>
      <c r="RLS40"/>
      <c r="RLT40"/>
      <c r="RLU40"/>
      <c r="RLV40"/>
      <c r="RLW40"/>
      <c r="RLX40"/>
      <c r="RLY40"/>
      <c r="RLZ40"/>
      <c r="RMA40"/>
      <c r="RMB40"/>
      <c r="RMC40"/>
      <c r="RMD40"/>
      <c r="RME40"/>
      <c r="RMF40"/>
      <c r="RMG40"/>
      <c r="RMH40"/>
      <c r="RMI40"/>
      <c r="RMJ40"/>
      <c r="RMK40"/>
      <c r="RML40"/>
      <c r="RMM40"/>
      <c r="RMN40"/>
      <c r="RMO40"/>
      <c r="RMP40"/>
      <c r="RMQ40"/>
      <c r="RMR40"/>
      <c r="RMS40"/>
      <c r="RMT40"/>
      <c r="RMU40"/>
      <c r="RMV40"/>
      <c r="RMW40"/>
      <c r="RMX40"/>
      <c r="RMY40"/>
      <c r="RMZ40"/>
      <c r="RNA40"/>
      <c r="RNB40"/>
      <c r="RNC40"/>
      <c r="RND40"/>
      <c r="RNE40"/>
      <c r="RNF40"/>
      <c r="RNG40"/>
      <c r="RNH40"/>
      <c r="RNI40"/>
      <c r="RNJ40"/>
      <c r="RNK40"/>
      <c r="RNL40"/>
      <c r="RNM40"/>
      <c r="RNN40"/>
      <c r="RNO40"/>
      <c r="RNP40"/>
      <c r="RNQ40"/>
      <c r="RNR40"/>
      <c r="RNS40"/>
      <c r="RNT40"/>
      <c r="RNU40"/>
      <c r="RNV40"/>
      <c r="RNW40"/>
      <c r="RNX40"/>
      <c r="RNY40"/>
      <c r="RNZ40"/>
      <c r="ROA40"/>
      <c r="ROB40"/>
      <c r="ROC40"/>
      <c r="ROD40"/>
      <c r="ROE40"/>
      <c r="ROF40"/>
      <c r="ROG40"/>
      <c r="ROH40"/>
      <c r="ROI40"/>
      <c r="ROJ40"/>
      <c r="ROK40"/>
      <c r="ROL40"/>
      <c r="ROM40"/>
      <c r="RON40"/>
      <c r="ROO40"/>
      <c r="ROP40"/>
      <c r="ROQ40"/>
      <c r="ROR40"/>
      <c r="ROS40"/>
      <c r="ROT40"/>
      <c r="ROU40"/>
      <c r="ROV40"/>
      <c r="ROW40"/>
      <c r="ROX40"/>
      <c r="ROY40"/>
      <c r="ROZ40"/>
      <c r="RPA40"/>
      <c r="RPB40"/>
      <c r="RPC40"/>
      <c r="RPD40"/>
      <c r="RPE40"/>
      <c r="RPF40"/>
      <c r="RPG40"/>
      <c r="RPH40"/>
      <c r="RPI40"/>
      <c r="RPJ40"/>
      <c r="RPK40"/>
      <c r="RPL40"/>
      <c r="RPM40"/>
      <c r="RPN40"/>
      <c r="RPO40"/>
      <c r="RPP40"/>
      <c r="RPQ40"/>
      <c r="RPR40"/>
      <c r="RPS40"/>
      <c r="RPT40"/>
      <c r="RPU40"/>
      <c r="RPV40"/>
      <c r="RPW40"/>
      <c r="RPX40"/>
      <c r="RPY40"/>
      <c r="RPZ40"/>
      <c r="RQA40"/>
      <c r="RQB40"/>
      <c r="RQC40"/>
      <c r="RQD40"/>
      <c r="RQE40"/>
      <c r="RQF40"/>
      <c r="RQG40"/>
      <c r="RQH40"/>
      <c r="RQI40"/>
      <c r="RQJ40"/>
      <c r="RQK40"/>
      <c r="RQL40"/>
      <c r="RQM40"/>
      <c r="RQN40"/>
      <c r="RQO40"/>
      <c r="RQP40"/>
      <c r="RQQ40"/>
      <c r="RQR40"/>
      <c r="RQS40"/>
      <c r="RQT40"/>
      <c r="RQU40"/>
      <c r="RQV40"/>
      <c r="RQW40"/>
      <c r="RQX40"/>
      <c r="RQY40"/>
      <c r="RQZ40"/>
      <c r="RRA40"/>
      <c r="RRB40"/>
      <c r="RRC40"/>
      <c r="RRD40"/>
      <c r="RRE40"/>
      <c r="RRF40"/>
      <c r="RRG40"/>
      <c r="RRH40"/>
      <c r="RRI40"/>
      <c r="RRJ40"/>
      <c r="RRK40"/>
      <c r="RRL40"/>
      <c r="RRM40"/>
      <c r="RRN40"/>
      <c r="RRO40"/>
      <c r="RRP40"/>
      <c r="RRQ40"/>
      <c r="RRR40"/>
      <c r="RRS40"/>
      <c r="RRT40"/>
      <c r="RRU40"/>
      <c r="RRV40"/>
      <c r="RRW40"/>
      <c r="RRX40"/>
      <c r="RRY40"/>
      <c r="RRZ40"/>
      <c r="RSA40"/>
      <c r="RSB40"/>
      <c r="RSC40"/>
      <c r="RSD40"/>
      <c r="RSE40"/>
      <c r="RSF40"/>
      <c r="RSG40"/>
      <c r="RSH40"/>
      <c r="RSI40"/>
      <c r="RSJ40"/>
      <c r="RSK40"/>
      <c r="RSL40"/>
      <c r="RSM40"/>
      <c r="RSN40"/>
      <c r="RSO40"/>
      <c r="RSP40"/>
      <c r="RSQ40"/>
      <c r="RSR40"/>
      <c r="RSS40"/>
      <c r="RST40"/>
      <c r="RSU40"/>
      <c r="RSV40"/>
      <c r="RSW40"/>
      <c r="RSX40"/>
      <c r="RSY40"/>
      <c r="RSZ40"/>
      <c r="RTA40"/>
      <c r="RTB40"/>
      <c r="RTC40"/>
      <c r="RTD40"/>
      <c r="RTE40"/>
      <c r="RTF40"/>
      <c r="RTG40"/>
      <c r="RTH40"/>
      <c r="RTI40"/>
      <c r="RTJ40"/>
      <c r="RTK40"/>
      <c r="RTL40"/>
      <c r="RTM40"/>
      <c r="RTN40"/>
      <c r="RTO40"/>
      <c r="RTP40"/>
      <c r="RTQ40"/>
      <c r="RTR40"/>
      <c r="RTS40"/>
      <c r="RTT40"/>
      <c r="RTU40"/>
      <c r="RTV40"/>
      <c r="RTW40"/>
      <c r="RTX40"/>
      <c r="RTY40"/>
      <c r="RTZ40"/>
      <c r="RUA40"/>
      <c r="RUB40"/>
      <c r="RUC40"/>
      <c r="RUD40"/>
      <c r="RUE40"/>
      <c r="RUF40"/>
      <c r="RUG40"/>
      <c r="RUH40"/>
      <c r="RUI40"/>
      <c r="RUJ40"/>
      <c r="RUK40"/>
      <c r="RUL40"/>
      <c r="RUM40"/>
      <c r="RUN40"/>
      <c r="RUO40"/>
      <c r="RUP40"/>
      <c r="RUQ40"/>
      <c r="RUR40"/>
      <c r="RUS40"/>
      <c r="RUT40"/>
      <c r="RUU40"/>
      <c r="RUV40"/>
      <c r="RUW40"/>
      <c r="RUX40"/>
      <c r="RUY40"/>
      <c r="RUZ40"/>
      <c r="RVA40"/>
      <c r="RVB40"/>
      <c r="RVC40"/>
      <c r="RVD40"/>
      <c r="RVE40"/>
      <c r="RVF40"/>
      <c r="RVG40"/>
      <c r="RVH40"/>
      <c r="RVI40"/>
      <c r="RVJ40"/>
      <c r="RVK40"/>
      <c r="RVL40"/>
      <c r="RVM40"/>
      <c r="RVN40"/>
      <c r="RVO40"/>
      <c r="RVP40"/>
      <c r="RVQ40"/>
      <c r="RVR40"/>
      <c r="RVS40"/>
      <c r="RVT40"/>
      <c r="RVU40"/>
      <c r="RVV40"/>
      <c r="RVW40"/>
      <c r="RVX40"/>
      <c r="RVY40"/>
      <c r="RVZ40"/>
      <c r="RWA40"/>
      <c r="RWB40"/>
      <c r="RWC40"/>
      <c r="RWD40"/>
      <c r="RWE40"/>
      <c r="RWF40"/>
      <c r="RWG40"/>
      <c r="RWH40"/>
      <c r="RWI40"/>
      <c r="RWJ40"/>
      <c r="RWK40"/>
      <c r="RWL40"/>
      <c r="RWM40"/>
      <c r="RWN40"/>
      <c r="RWO40"/>
      <c r="RWP40"/>
      <c r="RWQ40"/>
      <c r="RWR40"/>
      <c r="RWS40"/>
      <c r="RWT40"/>
      <c r="RWU40"/>
      <c r="RWV40"/>
      <c r="RWW40"/>
      <c r="RWX40"/>
      <c r="RWY40"/>
      <c r="RWZ40"/>
      <c r="RXA40"/>
      <c r="RXB40"/>
      <c r="RXC40"/>
      <c r="RXD40"/>
      <c r="RXE40"/>
      <c r="RXF40"/>
      <c r="RXG40"/>
      <c r="RXH40"/>
      <c r="RXI40"/>
      <c r="RXJ40"/>
      <c r="RXK40"/>
      <c r="RXL40"/>
      <c r="RXM40"/>
      <c r="RXN40"/>
      <c r="RXO40"/>
      <c r="RXP40"/>
      <c r="RXQ40"/>
      <c r="RXR40"/>
      <c r="RXS40"/>
      <c r="RXT40"/>
      <c r="RXU40"/>
      <c r="RXV40"/>
      <c r="RXW40"/>
      <c r="RXX40"/>
      <c r="RXY40"/>
      <c r="RXZ40"/>
      <c r="RYA40"/>
      <c r="RYB40"/>
      <c r="RYC40"/>
      <c r="RYD40"/>
      <c r="RYE40"/>
      <c r="RYF40"/>
      <c r="RYG40"/>
      <c r="RYH40"/>
      <c r="RYI40"/>
      <c r="RYJ40"/>
      <c r="RYK40"/>
      <c r="RYL40"/>
      <c r="RYM40"/>
      <c r="RYN40"/>
      <c r="RYO40"/>
      <c r="RYP40"/>
      <c r="RYQ40"/>
      <c r="RYR40"/>
      <c r="RYS40"/>
      <c r="RYT40"/>
      <c r="RYU40"/>
      <c r="RYV40"/>
      <c r="RYW40"/>
      <c r="RYX40"/>
      <c r="RYY40"/>
      <c r="RYZ40"/>
      <c r="RZA40"/>
      <c r="RZB40"/>
      <c r="RZC40"/>
      <c r="RZD40"/>
      <c r="RZE40"/>
      <c r="RZF40"/>
      <c r="RZG40"/>
      <c r="RZH40"/>
      <c r="RZI40"/>
      <c r="RZJ40"/>
      <c r="RZK40"/>
      <c r="RZL40"/>
      <c r="RZM40"/>
      <c r="RZN40"/>
      <c r="RZO40"/>
      <c r="RZP40"/>
      <c r="RZQ40"/>
      <c r="RZR40"/>
      <c r="RZS40"/>
      <c r="RZT40"/>
      <c r="RZU40"/>
      <c r="RZV40"/>
      <c r="RZW40"/>
      <c r="RZX40"/>
      <c r="RZY40"/>
      <c r="RZZ40"/>
      <c r="SAA40"/>
      <c r="SAB40"/>
      <c r="SAC40"/>
      <c r="SAD40"/>
      <c r="SAE40"/>
      <c r="SAF40"/>
      <c r="SAG40"/>
      <c r="SAH40"/>
      <c r="SAI40"/>
      <c r="SAJ40"/>
      <c r="SAK40"/>
      <c r="SAL40"/>
      <c r="SAM40"/>
      <c r="SAN40"/>
      <c r="SAO40"/>
      <c r="SAP40"/>
      <c r="SAQ40"/>
      <c r="SAR40"/>
      <c r="SAS40"/>
      <c r="SAT40"/>
      <c r="SAU40"/>
      <c r="SAV40"/>
      <c r="SAW40"/>
      <c r="SAX40"/>
      <c r="SAY40"/>
      <c r="SAZ40"/>
      <c r="SBA40"/>
      <c r="SBB40"/>
      <c r="SBC40"/>
      <c r="SBD40"/>
      <c r="SBE40"/>
      <c r="SBF40"/>
      <c r="SBG40"/>
      <c r="SBH40"/>
      <c r="SBI40"/>
      <c r="SBJ40"/>
      <c r="SBK40"/>
      <c r="SBL40"/>
      <c r="SBM40"/>
      <c r="SBN40"/>
      <c r="SBO40"/>
      <c r="SBP40"/>
      <c r="SBQ40"/>
      <c r="SBR40"/>
      <c r="SBS40"/>
      <c r="SBT40"/>
      <c r="SBU40"/>
      <c r="SBV40"/>
      <c r="SBW40"/>
      <c r="SBX40"/>
      <c r="SBY40"/>
      <c r="SBZ40"/>
      <c r="SCA40"/>
      <c r="SCB40"/>
      <c r="SCC40"/>
      <c r="SCD40"/>
      <c r="SCE40"/>
      <c r="SCF40"/>
      <c r="SCG40"/>
      <c r="SCH40"/>
      <c r="SCI40"/>
      <c r="SCJ40"/>
      <c r="SCK40"/>
      <c r="SCL40"/>
      <c r="SCM40"/>
      <c r="SCN40"/>
      <c r="SCO40"/>
      <c r="SCP40"/>
      <c r="SCQ40"/>
      <c r="SCR40"/>
      <c r="SCS40"/>
      <c r="SCT40"/>
      <c r="SCU40"/>
      <c r="SCV40"/>
      <c r="SCW40"/>
      <c r="SCX40"/>
      <c r="SCY40"/>
      <c r="SCZ40"/>
      <c r="SDA40"/>
      <c r="SDB40"/>
      <c r="SDC40"/>
      <c r="SDD40"/>
      <c r="SDE40"/>
      <c r="SDF40"/>
      <c r="SDG40"/>
      <c r="SDH40"/>
      <c r="SDI40"/>
      <c r="SDJ40"/>
      <c r="SDK40"/>
      <c r="SDL40"/>
      <c r="SDM40"/>
      <c r="SDN40"/>
      <c r="SDO40"/>
      <c r="SDP40"/>
      <c r="SDQ40"/>
      <c r="SDR40"/>
      <c r="SDS40"/>
      <c r="SDT40"/>
      <c r="SDU40"/>
      <c r="SDV40"/>
      <c r="SDW40"/>
      <c r="SDX40"/>
      <c r="SDY40"/>
      <c r="SDZ40"/>
      <c r="SEA40"/>
      <c r="SEB40"/>
      <c r="SEC40"/>
      <c r="SED40"/>
      <c r="SEE40"/>
      <c r="SEF40"/>
      <c r="SEG40"/>
      <c r="SEH40"/>
      <c r="SEI40"/>
      <c r="SEJ40"/>
      <c r="SEK40"/>
      <c r="SEL40"/>
      <c r="SEM40"/>
      <c r="SEN40"/>
      <c r="SEO40"/>
      <c r="SEP40"/>
      <c r="SEQ40"/>
      <c r="SER40"/>
      <c r="SES40"/>
      <c r="SET40"/>
      <c r="SEU40"/>
      <c r="SEV40"/>
      <c r="SEW40"/>
      <c r="SEX40"/>
      <c r="SEY40"/>
      <c r="SEZ40"/>
      <c r="SFA40"/>
      <c r="SFB40"/>
      <c r="SFC40"/>
      <c r="SFD40"/>
      <c r="SFE40"/>
      <c r="SFF40"/>
      <c r="SFG40"/>
      <c r="SFH40"/>
      <c r="SFI40"/>
      <c r="SFJ40"/>
      <c r="SFK40"/>
      <c r="SFL40"/>
      <c r="SFM40"/>
      <c r="SFN40"/>
      <c r="SFO40"/>
      <c r="SFP40"/>
      <c r="SFQ40"/>
      <c r="SFR40"/>
      <c r="SFS40"/>
      <c r="SFT40"/>
      <c r="SFU40"/>
      <c r="SFV40"/>
      <c r="SFW40"/>
      <c r="SFX40"/>
      <c r="SFY40"/>
      <c r="SFZ40"/>
      <c r="SGA40"/>
      <c r="SGB40"/>
      <c r="SGC40"/>
      <c r="SGD40"/>
      <c r="SGE40"/>
      <c r="SGF40"/>
      <c r="SGG40"/>
      <c r="SGH40"/>
      <c r="SGI40"/>
      <c r="SGJ40"/>
      <c r="SGK40"/>
      <c r="SGL40"/>
      <c r="SGM40"/>
      <c r="SGN40"/>
      <c r="SGO40"/>
      <c r="SGP40"/>
      <c r="SGQ40"/>
      <c r="SGR40"/>
      <c r="SGS40"/>
      <c r="SGT40"/>
      <c r="SGU40"/>
      <c r="SGV40"/>
      <c r="SGW40"/>
      <c r="SGX40"/>
      <c r="SGY40"/>
      <c r="SGZ40"/>
      <c r="SHA40"/>
      <c r="SHB40"/>
      <c r="SHC40"/>
      <c r="SHD40"/>
      <c r="SHE40"/>
      <c r="SHF40"/>
      <c r="SHG40"/>
      <c r="SHH40"/>
      <c r="SHI40"/>
      <c r="SHJ40"/>
      <c r="SHK40"/>
      <c r="SHL40"/>
      <c r="SHM40"/>
      <c r="SHN40"/>
      <c r="SHO40"/>
      <c r="SHP40"/>
      <c r="SHQ40"/>
      <c r="SHR40"/>
      <c r="SHS40"/>
      <c r="SHT40"/>
      <c r="SHU40"/>
      <c r="SHV40"/>
      <c r="SHW40"/>
      <c r="SHX40"/>
      <c r="SHY40"/>
      <c r="SHZ40"/>
      <c r="SIA40"/>
      <c r="SIB40"/>
      <c r="SIC40"/>
      <c r="SID40"/>
      <c r="SIE40"/>
      <c r="SIF40"/>
      <c r="SIG40"/>
      <c r="SIH40"/>
      <c r="SII40"/>
      <c r="SIJ40"/>
      <c r="SIK40"/>
      <c r="SIL40"/>
      <c r="SIM40"/>
      <c r="SIN40"/>
      <c r="SIO40"/>
      <c r="SIP40"/>
      <c r="SIQ40"/>
      <c r="SIR40"/>
      <c r="SIS40"/>
      <c r="SIT40"/>
      <c r="SIU40"/>
      <c r="SIV40"/>
      <c r="SIW40"/>
      <c r="SIX40"/>
      <c r="SIY40"/>
      <c r="SIZ40"/>
      <c r="SJA40"/>
      <c r="SJB40"/>
      <c r="SJC40"/>
      <c r="SJD40"/>
      <c r="SJE40"/>
      <c r="SJF40"/>
      <c r="SJG40"/>
      <c r="SJH40"/>
      <c r="SJI40"/>
      <c r="SJJ40"/>
      <c r="SJK40"/>
      <c r="SJL40"/>
      <c r="SJM40"/>
      <c r="SJN40"/>
      <c r="SJO40"/>
      <c r="SJP40"/>
      <c r="SJQ40"/>
      <c r="SJR40"/>
      <c r="SJS40"/>
      <c r="SJT40"/>
      <c r="SJU40"/>
      <c r="SJV40"/>
      <c r="SJW40"/>
      <c r="SJX40"/>
      <c r="SJY40"/>
      <c r="SJZ40"/>
      <c r="SKA40"/>
      <c r="SKB40"/>
      <c r="SKC40"/>
      <c r="SKD40"/>
      <c r="SKE40"/>
      <c r="SKF40"/>
      <c r="SKG40"/>
      <c r="SKH40"/>
      <c r="SKI40"/>
      <c r="SKJ40"/>
      <c r="SKK40"/>
      <c r="SKL40"/>
      <c r="SKM40"/>
      <c r="SKN40"/>
      <c r="SKO40"/>
      <c r="SKP40"/>
      <c r="SKQ40"/>
      <c r="SKR40"/>
      <c r="SKS40"/>
      <c r="SKT40"/>
      <c r="SKU40"/>
      <c r="SKV40"/>
      <c r="SKW40"/>
      <c r="SKX40"/>
      <c r="SKY40"/>
      <c r="SKZ40"/>
      <c r="SLA40"/>
      <c r="SLB40"/>
      <c r="SLC40"/>
      <c r="SLD40"/>
      <c r="SLE40"/>
      <c r="SLF40"/>
      <c r="SLG40"/>
      <c r="SLH40"/>
      <c r="SLI40"/>
      <c r="SLJ40"/>
      <c r="SLK40"/>
      <c r="SLL40"/>
      <c r="SLM40"/>
      <c r="SLN40"/>
      <c r="SLO40"/>
      <c r="SLP40"/>
      <c r="SLQ40"/>
      <c r="SLR40"/>
      <c r="SLS40"/>
      <c r="SLT40"/>
      <c r="SLU40"/>
      <c r="SLV40"/>
      <c r="SLW40"/>
      <c r="SLX40"/>
      <c r="SLY40"/>
      <c r="SLZ40"/>
      <c r="SMA40"/>
      <c r="SMB40"/>
      <c r="SMC40"/>
      <c r="SMD40"/>
      <c r="SME40"/>
      <c r="SMF40"/>
      <c r="SMG40"/>
      <c r="SMH40"/>
      <c r="SMI40"/>
      <c r="SMJ40"/>
      <c r="SMK40"/>
      <c r="SML40"/>
      <c r="SMM40"/>
      <c r="SMN40"/>
      <c r="SMO40"/>
      <c r="SMP40"/>
      <c r="SMQ40"/>
      <c r="SMR40"/>
      <c r="SMS40"/>
      <c r="SMT40"/>
      <c r="SMU40"/>
      <c r="SMV40"/>
      <c r="SMW40"/>
      <c r="SMX40"/>
      <c r="SMY40"/>
      <c r="SMZ40"/>
      <c r="SNA40"/>
      <c r="SNB40"/>
      <c r="SNC40"/>
      <c r="SND40"/>
      <c r="SNE40"/>
      <c r="SNF40"/>
      <c r="SNG40"/>
      <c r="SNH40"/>
      <c r="SNI40"/>
      <c r="SNJ40"/>
      <c r="SNK40"/>
      <c r="SNL40"/>
      <c r="SNM40"/>
      <c r="SNN40"/>
      <c r="SNO40"/>
      <c r="SNP40"/>
      <c r="SNQ40"/>
      <c r="SNR40"/>
      <c r="SNS40"/>
      <c r="SNT40"/>
      <c r="SNU40"/>
      <c r="SNV40"/>
      <c r="SNW40"/>
      <c r="SNX40"/>
      <c r="SNY40"/>
      <c r="SNZ40"/>
      <c r="SOA40"/>
      <c r="SOB40"/>
      <c r="SOC40"/>
      <c r="SOD40"/>
      <c r="SOE40"/>
      <c r="SOF40"/>
      <c r="SOG40"/>
      <c r="SOH40"/>
      <c r="SOI40"/>
      <c r="SOJ40"/>
      <c r="SOK40"/>
      <c r="SOL40"/>
      <c r="SOM40"/>
      <c r="SON40"/>
      <c r="SOO40"/>
      <c r="SOP40"/>
      <c r="SOQ40"/>
      <c r="SOR40"/>
      <c r="SOS40"/>
      <c r="SOT40"/>
      <c r="SOU40"/>
      <c r="SOV40"/>
      <c r="SOW40"/>
      <c r="SOX40"/>
      <c r="SOY40"/>
      <c r="SOZ40"/>
      <c r="SPA40"/>
      <c r="SPB40"/>
      <c r="SPC40"/>
      <c r="SPD40"/>
      <c r="SPE40"/>
      <c r="SPF40"/>
      <c r="SPG40"/>
      <c r="SPH40"/>
      <c r="SPI40"/>
      <c r="SPJ40"/>
      <c r="SPK40"/>
      <c r="SPL40"/>
      <c r="SPM40"/>
      <c r="SPN40"/>
      <c r="SPO40"/>
      <c r="SPP40"/>
      <c r="SPQ40"/>
      <c r="SPR40"/>
      <c r="SPS40"/>
      <c r="SPT40"/>
      <c r="SPU40"/>
      <c r="SPV40"/>
      <c r="SPW40"/>
      <c r="SPX40"/>
      <c r="SPY40"/>
      <c r="SPZ40"/>
      <c r="SQA40"/>
      <c r="SQB40"/>
      <c r="SQC40"/>
      <c r="SQD40"/>
      <c r="SQE40"/>
      <c r="SQF40"/>
      <c r="SQG40"/>
      <c r="SQH40"/>
      <c r="SQI40"/>
      <c r="SQJ40"/>
      <c r="SQK40"/>
      <c r="SQL40"/>
      <c r="SQM40"/>
      <c r="SQN40"/>
      <c r="SQO40"/>
      <c r="SQP40"/>
      <c r="SQQ40"/>
      <c r="SQR40"/>
      <c r="SQS40"/>
      <c r="SQT40"/>
      <c r="SQU40"/>
      <c r="SQV40"/>
      <c r="SQW40"/>
      <c r="SQX40"/>
      <c r="SQY40"/>
      <c r="SQZ40"/>
      <c r="SRA40"/>
      <c r="SRB40"/>
      <c r="SRC40"/>
      <c r="SRD40"/>
      <c r="SRE40"/>
      <c r="SRF40"/>
      <c r="SRG40"/>
      <c r="SRH40"/>
      <c r="SRI40"/>
      <c r="SRJ40"/>
      <c r="SRK40"/>
      <c r="SRL40"/>
      <c r="SRM40"/>
      <c r="SRN40"/>
      <c r="SRO40"/>
      <c r="SRP40"/>
      <c r="SRQ40"/>
      <c r="SRR40"/>
      <c r="SRS40"/>
      <c r="SRT40"/>
      <c r="SRU40"/>
      <c r="SRV40"/>
      <c r="SRW40"/>
      <c r="SRX40"/>
      <c r="SRY40"/>
      <c r="SRZ40"/>
      <c r="SSA40"/>
      <c r="SSB40"/>
      <c r="SSC40"/>
      <c r="SSD40"/>
      <c r="SSE40"/>
      <c r="SSF40"/>
      <c r="SSG40"/>
      <c r="SSH40"/>
      <c r="SSI40"/>
      <c r="SSJ40"/>
      <c r="SSK40"/>
      <c r="SSL40"/>
      <c r="SSM40"/>
      <c r="SSN40"/>
      <c r="SSO40"/>
      <c r="SSP40"/>
      <c r="SSQ40"/>
      <c r="SSR40"/>
      <c r="SSS40"/>
      <c r="SST40"/>
      <c r="SSU40"/>
      <c r="SSV40"/>
      <c r="SSW40"/>
      <c r="SSX40"/>
      <c r="SSY40"/>
      <c r="SSZ40"/>
      <c r="STA40"/>
      <c r="STB40"/>
      <c r="STC40"/>
      <c r="STD40"/>
      <c r="STE40"/>
      <c r="STF40"/>
      <c r="STG40"/>
      <c r="STH40"/>
      <c r="STI40"/>
      <c r="STJ40"/>
      <c r="STK40"/>
      <c r="STL40"/>
      <c r="STM40"/>
      <c r="STN40"/>
      <c r="STO40"/>
      <c r="STP40"/>
      <c r="STQ40"/>
      <c r="STR40"/>
      <c r="STS40"/>
      <c r="STT40"/>
      <c r="STU40"/>
      <c r="STV40"/>
      <c r="STW40"/>
      <c r="STX40"/>
      <c r="STY40"/>
      <c r="STZ40"/>
      <c r="SUA40"/>
      <c r="SUB40"/>
      <c r="SUC40"/>
      <c r="SUD40"/>
      <c r="SUE40"/>
      <c r="SUF40"/>
      <c r="SUG40"/>
      <c r="SUH40"/>
      <c r="SUI40"/>
      <c r="SUJ40"/>
      <c r="SUK40"/>
      <c r="SUL40"/>
      <c r="SUM40"/>
      <c r="SUN40"/>
      <c r="SUO40"/>
      <c r="SUP40"/>
      <c r="SUQ40"/>
      <c r="SUR40"/>
      <c r="SUS40"/>
      <c r="SUT40"/>
      <c r="SUU40"/>
      <c r="SUV40"/>
      <c r="SUW40"/>
      <c r="SUX40"/>
      <c r="SUY40"/>
      <c r="SUZ40"/>
      <c r="SVA40"/>
      <c r="SVB40"/>
      <c r="SVC40"/>
      <c r="SVD40"/>
      <c r="SVE40"/>
      <c r="SVF40"/>
      <c r="SVG40"/>
      <c r="SVH40"/>
      <c r="SVI40"/>
      <c r="SVJ40"/>
      <c r="SVK40"/>
      <c r="SVL40"/>
      <c r="SVM40"/>
      <c r="SVN40"/>
      <c r="SVO40"/>
      <c r="SVP40"/>
      <c r="SVQ40"/>
      <c r="SVR40"/>
      <c r="SVS40"/>
      <c r="SVT40"/>
      <c r="SVU40"/>
      <c r="SVV40"/>
      <c r="SVW40"/>
      <c r="SVX40"/>
      <c r="SVY40"/>
      <c r="SVZ40"/>
      <c r="SWA40"/>
      <c r="SWB40"/>
      <c r="SWC40"/>
      <c r="SWD40"/>
      <c r="SWE40"/>
      <c r="SWF40"/>
      <c r="SWG40"/>
      <c r="SWH40"/>
      <c r="SWI40"/>
      <c r="SWJ40"/>
      <c r="SWK40"/>
      <c r="SWL40"/>
      <c r="SWM40"/>
      <c r="SWN40"/>
      <c r="SWO40"/>
      <c r="SWP40"/>
      <c r="SWQ40"/>
      <c r="SWR40"/>
      <c r="SWS40"/>
      <c r="SWT40"/>
      <c r="SWU40"/>
      <c r="SWV40"/>
      <c r="SWW40"/>
      <c r="SWX40"/>
      <c r="SWY40"/>
      <c r="SWZ40"/>
      <c r="SXA40"/>
      <c r="SXB40"/>
      <c r="SXC40"/>
      <c r="SXD40"/>
      <c r="SXE40"/>
      <c r="SXF40"/>
      <c r="SXG40"/>
      <c r="SXH40"/>
      <c r="SXI40"/>
      <c r="SXJ40"/>
      <c r="SXK40"/>
      <c r="SXL40"/>
      <c r="SXM40"/>
      <c r="SXN40"/>
      <c r="SXO40"/>
      <c r="SXP40"/>
      <c r="SXQ40"/>
      <c r="SXR40"/>
      <c r="SXS40"/>
      <c r="SXT40"/>
      <c r="SXU40"/>
      <c r="SXV40"/>
      <c r="SXW40"/>
      <c r="SXX40"/>
      <c r="SXY40"/>
      <c r="SXZ40"/>
      <c r="SYA40"/>
      <c r="SYB40"/>
      <c r="SYC40"/>
      <c r="SYD40"/>
      <c r="SYE40"/>
      <c r="SYF40"/>
      <c r="SYG40"/>
      <c r="SYH40"/>
      <c r="SYI40"/>
      <c r="SYJ40"/>
      <c r="SYK40"/>
      <c r="SYL40"/>
      <c r="SYM40"/>
      <c r="SYN40"/>
      <c r="SYO40"/>
      <c r="SYP40"/>
      <c r="SYQ40"/>
      <c r="SYR40"/>
      <c r="SYS40"/>
      <c r="SYT40"/>
      <c r="SYU40"/>
      <c r="SYV40"/>
      <c r="SYW40"/>
      <c r="SYX40"/>
      <c r="SYY40"/>
      <c r="SYZ40"/>
      <c r="SZA40"/>
      <c r="SZB40"/>
      <c r="SZC40"/>
      <c r="SZD40"/>
      <c r="SZE40"/>
      <c r="SZF40"/>
      <c r="SZG40"/>
      <c r="SZH40"/>
      <c r="SZI40"/>
      <c r="SZJ40"/>
      <c r="SZK40"/>
      <c r="SZL40"/>
      <c r="SZM40"/>
      <c r="SZN40"/>
      <c r="SZO40"/>
      <c r="SZP40"/>
      <c r="SZQ40"/>
      <c r="SZR40"/>
      <c r="SZS40"/>
      <c r="SZT40"/>
      <c r="SZU40"/>
      <c r="SZV40"/>
      <c r="SZW40"/>
      <c r="SZX40"/>
      <c r="SZY40"/>
      <c r="SZZ40"/>
      <c r="TAA40"/>
      <c r="TAB40"/>
      <c r="TAC40"/>
      <c r="TAD40"/>
      <c r="TAE40"/>
      <c r="TAF40"/>
      <c r="TAG40"/>
      <c r="TAH40"/>
      <c r="TAI40"/>
      <c r="TAJ40"/>
      <c r="TAK40"/>
      <c r="TAL40"/>
      <c r="TAM40"/>
      <c r="TAN40"/>
      <c r="TAO40"/>
      <c r="TAP40"/>
      <c r="TAQ40"/>
      <c r="TAR40"/>
      <c r="TAS40"/>
      <c r="TAT40"/>
      <c r="TAU40"/>
      <c r="TAV40"/>
      <c r="TAW40"/>
      <c r="TAX40"/>
      <c r="TAY40"/>
      <c r="TAZ40"/>
      <c r="TBA40"/>
      <c r="TBB40"/>
      <c r="TBC40"/>
      <c r="TBD40"/>
      <c r="TBE40"/>
      <c r="TBF40"/>
      <c r="TBG40"/>
      <c r="TBH40"/>
      <c r="TBI40"/>
      <c r="TBJ40"/>
      <c r="TBK40"/>
      <c r="TBL40"/>
      <c r="TBM40"/>
      <c r="TBN40"/>
      <c r="TBO40"/>
      <c r="TBP40"/>
      <c r="TBQ40"/>
      <c r="TBR40"/>
      <c r="TBS40"/>
      <c r="TBT40"/>
      <c r="TBU40"/>
      <c r="TBV40"/>
      <c r="TBW40"/>
      <c r="TBX40"/>
      <c r="TBY40"/>
      <c r="TBZ40"/>
      <c r="TCA40"/>
      <c r="TCB40"/>
      <c r="TCC40"/>
      <c r="TCD40"/>
      <c r="TCE40"/>
      <c r="TCF40"/>
      <c r="TCG40"/>
      <c r="TCH40"/>
      <c r="TCI40"/>
      <c r="TCJ40"/>
      <c r="TCK40"/>
      <c r="TCL40"/>
      <c r="TCM40"/>
      <c r="TCN40"/>
      <c r="TCO40"/>
      <c r="TCP40"/>
      <c r="TCQ40"/>
      <c r="TCR40"/>
      <c r="TCS40"/>
      <c r="TCT40"/>
      <c r="TCU40"/>
      <c r="TCV40"/>
      <c r="TCW40"/>
      <c r="TCX40"/>
      <c r="TCY40"/>
      <c r="TCZ40"/>
      <c r="TDA40"/>
      <c r="TDB40"/>
      <c r="TDC40"/>
      <c r="TDD40"/>
      <c r="TDE40"/>
      <c r="TDF40"/>
      <c r="TDG40"/>
      <c r="TDH40"/>
      <c r="TDI40"/>
      <c r="TDJ40"/>
      <c r="TDK40"/>
      <c r="TDL40"/>
      <c r="TDM40"/>
      <c r="TDN40"/>
      <c r="TDO40"/>
      <c r="TDP40"/>
      <c r="TDQ40"/>
      <c r="TDR40"/>
      <c r="TDS40"/>
      <c r="TDT40"/>
      <c r="TDU40"/>
      <c r="TDV40"/>
      <c r="TDW40"/>
      <c r="TDX40"/>
      <c r="TDY40"/>
      <c r="TDZ40"/>
      <c r="TEA40"/>
      <c r="TEB40"/>
      <c r="TEC40"/>
      <c r="TED40"/>
      <c r="TEE40"/>
      <c r="TEF40"/>
      <c r="TEG40"/>
      <c r="TEH40"/>
      <c r="TEI40"/>
      <c r="TEJ40"/>
      <c r="TEK40"/>
      <c r="TEL40"/>
      <c r="TEM40"/>
      <c r="TEN40"/>
      <c r="TEO40"/>
      <c r="TEP40"/>
      <c r="TEQ40"/>
      <c r="TER40"/>
      <c r="TES40"/>
      <c r="TET40"/>
      <c r="TEU40"/>
      <c r="TEV40"/>
      <c r="TEW40"/>
      <c r="TEX40"/>
      <c r="TEY40"/>
      <c r="TEZ40"/>
      <c r="TFA40"/>
      <c r="TFB40"/>
      <c r="TFC40"/>
      <c r="TFD40"/>
      <c r="TFE40"/>
      <c r="TFF40"/>
      <c r="TFG40"/>
      <c r="TFH40"/>
      <c r="TFI40"/>
      <c r="TFJ40"/>
      <c r="TFK40"/>
      <c r="TFL40"/>
      <c r="TFM40"/>
      <c r="TFN40"/>
      <c r="TFO40"/>
      <c r="TFP40"/>
      <c r="TFQ40"/>
      <c r="TFR40"/>
      <c r="TFS40"/>
      <c r="TFT40"/>
      <c r="TFU40"/>
      <c r="TFV40"/>
      <c r="TFW40"/>
      <c r="TFX40"/>
      <c r="TFY40"/>
      <c r="TFZ40"/>
      <c r="TGA40"/>
      <c r="TGB40"/>
      <c r="TGC40"/>
      <c r="TGD40"/>
      <c r="TGE40"/>
      <c r="TGF40"/>
      <c r="TGG40"/>
      <c r="TGH40"/>
      <c r="TGI40"/>
      <c r="TGJ40"/>
      <c r="TGK40"/>
      <c r="TGL40"/>
      <c r="TGM40"/>
      <c r="TGN40"/>
      <c r="TGO40"/>
      <c r="TGP40"/>
      <c r="TGQ40"/>
      <c r="TGR40"/>
      <c r="TGS40"/>
      <c r="TGT40"/>
      <c r="TGU40"/>
      <c r="TGV40"/>
      <c r="TGW40"/>
      <c r="TGX40"/>
      <c r="TGY40"/>
      <c r="TGZ40"/>
      <c r="THA40"/>
      <c r="THB40"/>
      <c r="THC40"/>
      <c r="THD40"/>
      <c r="THE40"/>
      <c r="THF40"/>
      <c r="THG40"/>
      <c r="THH40"/>
      <c r="THI40"/>
      <c r="THJ40"/>
      <c r="THK40"/>
      <c r="THL40"/>
      <c r="THM40"/>
      <c r="THN40"/>
      <c r="THO40"/>
      <c r="THP40"/>
      <c r="THQ40"/>
      <c r="THR40"/>
      <c r="THS40"/>
      <c r="THT40"/>
      <c r="THU40"/>
      <c r="THV40"/>
      <c r="THW40"/>
      <c r="THX40"/>
      <c r="THY40"/>
      <c r="THZ40"/>
      <c r="TIA40"/>
      <c r="TIB40"/>
      <c r="TIC40"/>
      <c r="TID40"/>
      <c r="TIE40"/>
      <c r="TIF40"/>
      <c r="TIG40"/>
      <c r="TIH40"/>
      <c r="TII40"/>
      <c r="TIJ40"/>
      <c r="TIK40"/>
      <c r="TIL40"/>
      <c r="TIM40"/>
      <c r="TIN40"/>
      <c r="TIO40"/>
      <c r="TIP40"/>
      <c r="TIQ40"/>
      <c r="TIR40"/>
      <c r="TIS40"/>
      <c r="TIT40"/>
      <c r="TIU40"/>
      <c r="TIV40"/>
      <c r="TIW40"/>
      <c r="TIX40"/>
      <c r="TIY40"/>
      <c r="TIZ40"/>
      <c r="TJA40"/>
      <c r="TJB40"/>
      <c r="TJC40"/>
      <c r="TJD40"/>
      <c r="TJE40"/>
      <c r="TJF40"/>
      <c r="TJG40"/>
      <c r="TJH40"/>
      <c r="TJI40"/>
      <c r="TJJ40"/>
      <c r="TJK40"/>
      <c r="TJL40"/>
      <c r="TJM40"/>
      <c r="TJN40"/>
      <c r="TJO40"/>
      <c r="TJP40"/>
      <c r="TJQ40"/>
      <c r="TJR40"/>
      <c r="TJS40"/>
      <c r="TJT40"/>
      <c r="TJU40"/>
      <c r="TJV40"/>
      <c r="TJW40"/>
      <c r="TJX40"/>
      <c r="TJY40"/>
      <c r="TJZ40"/>
      <c r="TKA40"/>
      <c r="TKB40"/>
      <c r="TKC40"/>
      <c r="TKD40"/>
      <c r="TKE40"/>
      <c r="TKF40"/>
      <c r="TKG40"/>
      <c r="TKH40"/>
      <c r="TKI40"/>
      <c r="TKJ40"/>
      <c r="TKK40"/>
      <c r="TKL40"/>
      <c r="TKM40"/>
      <c r="TKN40"/>
      <c r="TKO40"/>
      <c r="TKP40"/>
      <c r="TKQ40"/>
      <c r="TKR40"/>
      <c r="TKS40"/>
      <c r="TKT40"/>
      <c r="TKU40"/>
      <c r="TKV40"/>
      <c r="TKW40"/>
      <c r="TKX40"/>
      <c r="TKY40"/>
      <c r="TKZ40"/>
      <c r="TLA40"/>
      <c r="TLB40"/>
      <c r="TLC40"/>
      <c r="TLD40"/>
      <c r="TLE40"/>
      <c r="TLF40"/>
      <c r="TLG40"/>
      <c r="TLH40"/>
      <c r="TLI40"/>
      <c r="TLJ40"/>
      <c r="TLK40"/>
      <c r="TLL40"/>
      <c r="TLM40"/>
      <c r="TLN40"/>
      <c r="TLO40"/>
      <c r="TLP40"/>
      <c r="TLQ40"/>
      <c r="TLR40"/>
      <c r="TLS40"/>
      <c r="TLT40"/>
      <c r="TLU40"/>
      <c r="TLV40"/>
      <c r="TLW40"/>
      <c r="TLX40"/>
      <c r="TLY40"/>
      <c r="TLZ40"/>
      <c r="TMA40"/>
      <c r="TMB40"/>
      <c r="TMC40"/>
      <c r="TMD40"/>
      <c r="TME40"/>
      <c r="TMF40"/>
      <c r="TMG40"/>
      <c r="TMH40"/>
      <c r="TMI40"/>
      <c r="TMJ40"/>
      <c r="TMK40"/>
      <c r="TML40"/>
      <c r="TMM40"/>
      <c r="TMN40"/>
      <c r="TMO40"/>
      <c r="TMP40"/>
      <c r="TMQ40"/>
      <c r="TMR40"/>
      <c r="TMS40"/>
      <c r="TMT40"/>
      <c r="TMU40"/>
      <c r="TMV40"/>
      <c r="TMW40"/>
      <c r="TMX40"/>
      <c r="TMY40"/>
      <c r="TMZ40"/>
      <c r="TNA40"/>
      <c r="TNB40"/>
      <c r="TNC40"/>
      <c r="TND40"/>
      <c r="TNE40"/>
      <c r="TNF40"/>
      <c r="TNG40"/>
      <c r="TNH40"/>
      <c r="TNI40"/>
      <c r="TNJ40"/>
      <c r="TNK40"/>
      <c r="TNL40"/>
      <c r="TNM40"/>
      <c r="TNN40"/>
      <c r="TNO40"/>
      <c r="TNP40"/>
      <c r="TNQ40"/>
      <c r="TNR40"/>
      <c r="TNS40"/>
      <c r="TNT40"/>
      <c r="TNU40"/>
      <c r="TNV40"/>
      <c r="TNW40"/>
      <c r="TNX40"/>
      <c r="TNY40"/>
      <c r="TNZ40"/>
      <c r="TOA40"/>
      <c r="TOB40"/>
      <c r="TOC40"/>
      <c r="TOD40"/>
      <c r="TOE40"/>
      <c r="TOF40"/>
      <c r="TOG40"/>
      <c r="TOH40"/>
      <c r="TOI40"/>
      <c r="TOJ40"/>
      <c r="TOK40"/>
      <c r="TOL40"/>
      <c r="TOM40"/>
      <c r="TON40"/>
      <c r="TOO40"/>
      <c r="TOP40"/>
      <c r="TOQ40"/>
      <c r="TOR40"/>
      <c r="TOS40"/>
      <c r="TOT40"/>
      <c r="TOU40"/>
      <c r="TOV40"/>
      <c r="TOW40"/>
      <c r="TOX40"/>
      <c r="TOY40"/>
      <c r="TOZ40"/>
      <c r="TPA40"/>
      <c r="TPB40"/>
      <c r="TPC40"/>
      <c r="TPD40"/>
      <c r="TPE40"/>
      <c r="TPF40"/>
      <c r="TPG40"/>
      <c r="TPH40"/>
      <c r="TPI40"/>
      <c r="TPJ40"/>
      <c r="TPK40"/>
      <c r="TPL40"/>
      <c r="TPM40"/>
      <c r="TPN40"/>
      <c r="TPO40"/>
      <c r="TPP40"/>
      <c r="TPQ40"/>
      <c r="TPR40"/>
      <c r="TPS40"/>
      <c r="TPT40"/>
      <c r="TPU40"/>
      <c r="TPV40"/>
      <c r="TPW40"/>
      <c r="TPX40"/>
      <c r="TPY40"/>
      <c r="TPZ40"/>
      <c r="TQA40"/>
      <c r="TQB40"/>
      <c r="TQC40"/>
      <c r="TQD40"/>
      <c r="TQE40"/>
      <c r="TQF40"/>
      <c r="TQG40"/>
      <c r="TQH40"/>
      <c r="TQI40"/>
      <c r="TQJ40"/>
      <c r="TQK40"/>
      <c r="TQL40"/>
      <c r="TQM40"/>
      <c r="TQN40"/>
      <c r="TQO40"/>
      <c r="TQP40"/>
      <c r="TQQ40"/>
      <c r="TQR40"/>
      <c r="TQS40"/>
      <c r="TQT40"/>
      <c r="TQU40"/>
      <c r="TQV40"/>
      <c r="TQW40"/>
      <c r="TQX40"/>
      <c r="TQY40"/>
      <c r="TQZ40"/>
      <c r="TRA40"/>
      <c r="TRB40"/>
      <c r="TRC40"/>
      <c r="TRD40"/>
      <c r="TRE40"/>
      <c r="TRF40"/>
      <c r="TRG40"/>
      <c r="TRH40"/>
      <c r="TRI40"/>
      <c r="TRJ40"/>
      <c r="TRK40"/>
      <c r="TRL40"/>
      <c r="TRM40"/>
      <c r="TRN40"/>
      <c r="TRO40"/>
      <c r="TRP40"/>
      <c r="TRQ40"/>
      <c r="TRR40"/>
      <c r="TRS40"/>
      <c r="TRT40"/>
      <c r="TRU40"/>
      <c r="TRV40"/>
      <c r="TRW40"/>
      <c r="TRX40"/>
      <c r="TRY40"/>
      <c r="TRZ40"/>
      <c r="TSA40"/>
      <c r="TSB40"/>
      <c r="TSC40"/>
      <c r="TSD40"/>
      <c r="TSE40"/>
      <c r="TSF40"/>
      <c r="TSG40"/>
      <c r="TSH40"/>
      <c r="TSI40"/>
      <c r="TSJ40"/>
      <c r="TSK40"/>
      <c r="TSL40"/>
      <c r="TSM40"/>
      <c r="TSN40"/>
      <c r="TSO40"/>
      <c r="TSP40"/>
      <c r="TSQ40"/>
      <c r="TSR40"/>
      <c r="TSS40"/>
      <c r="TST40"/>
      <c r="TSU40"/>
      <c r="TSV40"/>
      <c r="TSW40"/>
      <c r="TSX40"/>
      <c r="TSY40"/>
      <c r="TSZ40"/>
      <c r="TTA40"/>
      <c r="TTB40"/>
      <c r="TTC40"/>
      <c r="TTD40"/>
      <c r="TTE40"/>
      <c r="TTF40"/>
      <c r="TTG40"/>
      <c r="TTH40"/>
      <c r="TTI40"/>
      <c r="TTJ40"/>
      <c r="TTK40"/>
      <c r="TTL40"/>
      <c r="TTM40"/>
      <c r="TTN40"/>
      <c r="TTO40"/>
      <c r="TTP40"/>
      <c r="TTQ40"/>
      <c r="TTR40"/>
      <c r="TTS40"/>
      <c r="TTT40"/>
      <c r="TTU40"/>
      <c r="TTV40"/>
      <c r="TTW40"/>
      <c r="TTX40"/>
      <c r="TTY40"/>
      <c r="TTZ40"/>
      <c r="TUA40"/>
      <c r="TUB40"/>
      <c r="TUC40"/>
      <c r="TUD40"/>
      <c r="TUE40"/>
      <c r="TUF40"/>
      <c r="TUG40"/>
      <c r="TUH40"/>
      <c r="TUI40"/>
      <c r="TUJ40"/>
      <c r="TUK40"/>
      <c r="TUL40"/>
      <c r="TUM40"/>
      <c r="TUN40"/>
      <c r="TUO40"/>
      <c r="TUP40"/>
      <c r="TUQ40"/>
      <c r="TUR40"/>
      <c r="TUS40"/>
      <c r="TUT40"/>
      <c r="TUU40"/>
      <c r="TUV40"/>
      <c r="TUW40"/>
      <c r="TUX40"/>
      <c r="TUY40"/>
      <c r="TUZ40"/>
      <c r="TVA40"/>
      <c r="TVB40"/>
      <c r="TVC40"/>
      <c r="TVD40"/>
      <c r="TVE40"/>
      <c r="TVF40"/>
      <c r="TVG40"/>
      <c r="TVH40"/>
      <c r="TVI40"/>
      <c r="TVJ40"/>
      <c r="TVK40"/>
      <c r="TVL40"/>
      <c r="TVM40"/>
      <c r="TVN40"/>
      <c r="TVO40"/>
      <c r="TVP40"/>
      <c r="TVQ40"/>
      <c r="TVR40"/>
      <c r="TVS40"/>
      <c r="TVT40"/>
      <c r="TVU40"/>
      <c r="TVV40"/>
      <c r="TVW40"/>
      <c r="TVX40"/>
      <c r="TVY40"/>
      <c r="TVZ40"/>
      <c r="TWA40"/>
      <c r="TWB40"/>
      <c r="TWC40"/>
      <c r="TWD40"/>
      <c r="TWE40"/>
      <c r="TWF40"/>
      <c r="TWG40"/>
      <c r="TWH40"/>
      <c r="TWI40"/>
      <c r="TWJ40"/>
      <c r="TWK40"/>
      <c r="TWL40"/>
      <c r="TWM40"/>
      <c r="TWN40"/>
      <c r="TWO40"/>
      <c r="TWP40"/>
      <c r="TWQ40"/>
      <c r="TWR40"/>
      <c r="TWS40"/>
      <c r="TWT40"/>
      <c r="TWU40"/>
      <c r="TWV40"/>
      <c r="TWW40"/>
      <c r="TWX40"/>
      <c r="TWY40"/>
      <c r="TWZ40"/>
      <c r="TXA40"/>
      <c r="TXB40"/>
      <c r="TXC40"/>
      <c r="TXD40"/>
      <c r="TXE40"/>
      <c r="TXF40"/>
      <c r="TXG40"/>
      <c r="TXH40"/>
      <c r="TXI40"/>
      <c r="TXJ40"/>
      <c r="TXK40"/>
      <c r="TXL40"/>
      <c r="TXM40"/>
      <c r="TXN40"/>
      <c r="TXO40"/>
      <c r="TXP40"/>
      <c r="TXQ40"/>
      <c r="TXR40"/>
      <c r="TXS40"/>
      <c r="TXT40"/>
      <c r="TXU40"/>
      <c r="TXV40"/>
      <c r="TXW40"/>
      <c r="TXX40"/>
      <c r="TXY40"/>
      <c r="TXZ40"/>
      <c r="TYA40"/>
      <c r="TYB40"/>
      <c r="TYC40"/>
      <c r="TYD40"/>
      <c r="TYE40"/>
      <c r="TYF40"/>
      <c r="TYG40"/>
      <c r="TYH40"/>
      <c r="TYI40"/>
      <c r="TYJ40"/>
      <c r="TYK40"/>
      <c r="TYL40"/>
      <c r="TYM40"/>
      <c r="TYN40"/>
      <c r="TYO40"/>
      <c r="TYP40"/>
      <c r="TYQ40"/>
      <c r="TYR40"/>
      <c r="TYS40"/>
      <c r="TYT40"/>
      <c r="TYU40"/>
      <c r="TYV40"/>
      <c r="TYW40"/>
      <c r="TYX40"/>
      <c r="TYY40"/>
      <c r="TYZ40"/>
      <c r="TZA40"/>
      <c r="TZB40"/>
      <c r="TZC40"/>
      <c r="TZD40"/>
      <c r="TZE40"/>
      <c r="TZF40"/>
      <c r="TZG40"/>
      <c r="TZH40"/>
      <c r="TZI40"/>
      <c r="TZJ40"/>
      <c r="TZK40"/>
      <c r="TZL40"/>
      <c r="TZM40"/>
      <c r="TZN40"/>
      <c r="TZO40"/>
      <c r="TZP40"/>
      <c r="TZQ40"/>
      <c r="TZR40"/>
      <c r="TZS40"/>
      <c r="TZT40"/>
      <c r="TZU40"/>
      <c r="TZV40"/>
      <c r="TZW40"/>
      <c r="TZX40"/>
      <c r="TZY40"/>
      <c r="TZZ40"/>
      <c r="UAA40"/>
      <c r="UAB40"/>
      <c r="UAC40"/>
      <c r="UAD40"/>
      <c r="UAE40"/>
      <c r="UAF40"/>
      <c r="UAG40"/>
      <c r="UAH40"/>
      <c r="UAI40"/>
      <c r="UAJ40"/>
      <c r="UAK40"/>
      <c r="UAL40"/>
      <c r="UAM40"/>
      <c r="UAN40"/>
      <c r="UAO40"/>
      <c r="UAP40"/>
      <c r="UAQ40"/>
      <c r="UAR40"/>
      <c r="UAS40"/>
      <c r="UAT40"/>
      <c r="UAU40"/>
      <c r="UAV40"/>
      <c r="UAW40"/>
      <c r="UAX40"/>
      <c r="UAY40"/>
      <c r="UAZ40"/>
      <c r="UBA40"/>
      <c r="UBB40"/>
      <c r="UBC40"/>
      <c r="UBD40"/>
      <c r="UBE40"/>
      <c r="UBF40"/>
      <c r="UBG40"/>
      <c r="UBH40"/>
      <c r="UBI40"/>
      <c r="UBJ40"/>
      <c r="UBK40"/>
      <c r="UBL40"/>
      <c r="UBM40"/>
      <c r="UBN40"/>
      <c r="UBO40"/>
      <c r="UBP40"/>
      <c r="UBQ40"/>
      <c r="UBR40"/>
      <c r="UBS40"/>
      <c r="UBT40"/>
      <c r="UBU40"/>
      <c r="UBV40"/>
      <c r="UBW40"/>
      <c r="UBX40"/>
      <c r="UBY40"/>
      <c r="UBZ40"/>
      <c r="UCA40"/>
      <c r="UCB40"/>
      <c r="UCC40"/>
      <c r="UCD40"/>
      <c r="UCE40"/>
      <c r="UCF40"/>
      <c r="UCG40"/>
      <c r="UCH40"/>
      <c r="UCI40"/>
      <c r="UCJ40"/>
      <c r="UCK40"/>
      <c r="UCL40"/>
      <c r="UCM40"/>
      <c r="UCN40"/>
      <c r="UCO40"/>
      <c r="UCP40"/>
      <c r="UCQ40"/>
      <c r="UCR40"/>
      <c r="UCS40"/>
      <c r="UCT40"/>
      <c r="UCU40"/>
      <c r="UCV40"/>
      <c r="UCW40"/>
      <c r="UCX40"/>
      <c r="UCY40"/>
      <c r="UCZ40"/>
      <c r="UDA40"/>
      <c r="UDB40"/>
      <c r="UDC40"/>
      <c r="UDD40"/>
      <c r="UDE40"/>
      <c r="UDF40"/>
      <c r="UDG40"/>
      <c r="UDH40"/>
      <c r="UDI40"/>
      <c r="UDJ40"/>
      <c r="UDK40"/>
      <c r="UDL40"/>
      <c r="UDM40"/>
      <c r="UDN40"/>
      <c r="UDO40"/>
      <c r="UDP40"/>
      <c r="UDQ40"/>
      <c r="UDR40"/>
      <c r="UDS40"/>
      <c r="UDT40"/>
      <c r="UDU40"/>
      <c r="UDV40"/>
      <c r="UDW40"/>
      <c r="UDX40"/>
      <c r="UDY40"/>
      <c r="UDZ40"/>
      <c r="UEA40"/>
      <c r="UEB40"/>
      <c r="UEC40"/>
      <c r="UED40"/>
      <c r="UEE40"/>
      <c r="UEF40"/>
      <c r="UEG40"/>
      <c r="UEH40"/>
      <c r="UEI40"/>
      <c r="UEJ40"/>
      <c r="UEK40"/>
      <c r="UEL40"/>
      <c r="UEM40"/>
      <c r="UEN40"/>
      <c r="UEO40"/>
      <c r="UEP40"/>
      <c r="UEQ40"/>
      <c r="UER40"/>
      <c r="UES40"/>
      <c r="UET40"/>
      <c r="UEU40"/>
      <c r="UEV40"/>
      <c r="UEW40"/>
      <c r="UEX40"/>
      <c r="UEY40"/>
      <c r="UEZ40"/>
      <c r="UFA40"/>
      <c r="UFB40"/>
      <c r="UFC40"/>
      <c r="UFD40"/>
      <c r="UFE40"/>
      <c r="UFF40"/>
      <c r="UFG40"/>
      <c r="UFH40"/>
      <c r="UFI40"/>
      <c r="UFJ40"/>
      <c r="UFK40"/>
      <c r="UFL40"/>
      <c r="UFM40"/>
      <c r="UFN40"/>
      <c r="UFO40"/>
      <c r="UFP40"/>
      <c r="UFQ40"/>
      <c r="UFR40"/>
      <c r="UFS40"/>
      <c r="UFT40"/>
      <c r="UFU40"/>
      <c r="UFV40"/>
      <c r="UFW40"/>
      <c r="UFX40"/>
      <c r="UFY40"/>
      <c r="UFZ40"/>
      <c r="UGA40"/>
      <c r="UGB40"/>
      <c r="UGC40"/>
      <c r="UGD40"/>
      <c r="UGE40"/>
      <c r="UGF40"/>
      <c r="UGG40"/>
      <c r="UGH40"/>
      <c r="UGI40"/>
      <c r="UGJ40"/>
      <c r="UGK40"/>
      <c r="UGL40"/>
      <c r="UGM40"/>
      <c r="UGN40"/>
      <c r="UGO40"/>
      <c r="UGP40"/>
      <c r="UGQ40"/>
      <c r="UGR40"/>
      <c r="UGS40"/>
      <c r="UGT40"/>
      <c r="UGU40"/>
      <c r="UGV40"/>
      <c r="UGW40"/>
      <c r="UGX40"/>
      <c r="UGY40"/>
      <c r="UGZ40"/>
      <c r="UHA40"/>
      <c r="UHB40"/>
      <c r="UHC40"/>
      <c r="UHD40"/>
      <c r="UHE40"/>
      <c r="UHF40"/>
      <c r="UHG40"/>
      <c r="UHH40"/>
      <c r="UHI40"/>
      <c r="UHJ40"/>
      <c r="UHK40"/>
      <c r="UHL40"/>
      <c r="UHM40"/>
      <c r="UHN40"/>
      <c r="UHO40"/>
      <c r="UHP40"/>
      <c r="UHQ40"/>
      <c r="UHR40"/>
      <c r="UHS40"/>
      <c r="UHT40"/>
      <c r="UHU40"/>
      <c r="UHV40"/>
      <c r="UHW40"/>
      <c r="UHX40"/>
      <c r="UHY40"/>
      <c r="UHZ40"/>
      <c r="UIA40"/>
      <c r="UIB40"/>
      <c r="UIC40"/>
      <c r="UID40"/>
      <c r="UIE40"/>
      <c r="UIF40"/>
      <c r="UIG40"/>
      <c r="UIH40"/>
      <c r="UII40"/>
      <c r="UIJ40"/>
      <c r="UIK40"/>
      <c r="UIL40"/>
      <c r="UIM40"/>
      <c r="UIN40"/>
      <c r="UIO40"/>
      <c r="UIP40"/>
      <c r="UIQ40"/>
      <c r="UIR40"/>
      <c r="UIS40"/>
      <c r="UIT40"/>
      <c r="UIU40"/>
      <c r="UIV40"/>
      <c r="UIW40"/>
      <c r="UIX40"/>
      <c r="UIY40"/>
      <c r="UIZ40"/>
      <c r="UJA40"/>
      <c r="UJB40"/>
      <c r="UJC40"/>
      <c r="UJD40"/>
      <c r="UJE40"/>
      <c r="UJF40"/>
      <c r="UJG40"/>
      <c r="UJH40"/>
      <c r="UJI40"/>
      <c r="UJJ40"/>
      <c r="UJK40"/>
      <c r="UJL40"/>
      <c r="UJM40"/>
      <c r="UJN40"/>
      <c r="UJO40"/>
      <c r="UJP40"/>
      <c r="UJQ40"/>
      <c r="UJR40"/>
      <c r="UJS40"/>
      <c r="UJT40"/>
      <c r="UJU40"/>
      <c r="UJV40"/>
      <c r="UJW40"/>
      <c r="UJX40"/>
      <c r="UJY40"/>
      <c r="UJZ40"/>
      <c r="UKA40"/>
      <c r="UKB40"/>
      <c r="UKC40"/>
      <c r="UKD40"/>
      <c r="UKE40"/>
      <c r="UKF40"/>
      <c r="UKG40"/>
      <c r="UKH40"/>
      <c r="UKI40"/>
      <c r="UKJ40"/>
      <c r="UKK40"/>
      <c r="UKL40"/>
      <c r="UKM40"/>
      <c r="UKN40"/>
      <c r="UKO40"/>
      <c r="UKP40"/>
      <c r="UKQ40"/>
      <c r="UKR40"/>
      <c r="UKS40"/>
      <c r="UKT40"/>
      <c r="UKU40"/>
      <c r="UKV40"/>
      <c r="UKW40"/>
      <c r="UKX40"/>
      <c r="UKY40"/>
      <c r="UKZ40"/>
      <c r="ULA40"/>
      <c r="ULB40"/>
      <c r="ULC40"/>
      <c r="ULD40"/>
      <c r="ULE40"/>
      <c r="ULF40"/>
      <c r="ULG40"/>
      <c r="ULH40"/>
      <c r="ULI40"/>
      <c r="ULJ40"/>
      <c r="ULK40"/>
      <c r="ULL40"/>
      <c r="ULM40"/>
      <c r="ULN40"/>
      <c r="ULO40"/>
      <c r="ULP40"/>
      <c r="ULQ40"/>
      <c r="ULR40"/>
      <c r="ULS40"/>
      <c r="ULT40"/>
      <c r="ULU40"/>
      <c r="ULV40"/>
      <c r="ULW40"/>
      <c r="ULX40"/>
      <c r="ULY40"/>
      <c r="ULZ40"/>
      <c r="UMA40"/>
      <c r="UMB40"/>
      <c r="UMC40"/>
      <c r="UMD40"/>
      <c r="UME40"/>
      <c r="UMF40"/>
      <c r="UMG40"/>
      <c r="UMH40"/>
      <c r="UMI40"/>
      <c r="UMJ40"/>
      <c r="UMK40"/>
      <c r="UML40"/>
      <c r="UMM40"/>
      <c r="UMN40"/>
      <c r="UMO40"/>
      <c r="UMP40"/>
      <c r="UMQ40"/>
      <c r="UMR40"/>
      <c r="UMS40"/>
      <c r="UMT40"/>
      <c r="UMU40"/>
      <c r="UMV40"/>
      <c r="UMW40"/>
      <c r="UMX40"/>
      <c r="UMY40"/>
      <c r="UMZ40"/>
      <c r="UNA40"/>
      <c r="UNB40"/>
      <c r="UNC40"/>
      <c r="UND40"/>
      <c r="UNE40"/>
      <c r="UNF40"/>
      <c r="UNG40"/>
      <c r="UNH40"/>
      <c r="UNI40"/>
      <c r="UNJ40"/>
      <c r="UNK40"/>
      <c r="UNL40"/>
      <c r="UNM40"/>
      <c r="UNN40"/>
      <c r="UNO40"/>
      <c r="UNP40"/>
      <c r="UNQ40"/>
      <c r="UNR40"/>
      <c r="UNS40"/>
      <c r="UNT40"/>
      <c r="UNU40"/>
      <c r="UNV40"/>
      <c r="UNW40"/>
      <c r="UNX40"/>
      <c r="UNY40"/>
      <c r="UNZ40"/>
      <c r="UOA40"/>
      <c r="UOB40"/>
      <c r="UOC40"/>
      <c r="UOD40"/>
      <c r="UOE40"/>
      <c r="UOF40"/>
      <c r="UOG40"/>
      <c r="UOH40"/>
      <c r="UOI40"/>
      <c r="UOJ40"/>
      <c r="UOK40"/>
      <c r="UOL40"/>
      <c r="UOM40"/>
      <c r="UON40"/>
      <c r="UOO40"/>
      <c r="UOP40"/>
      <c r="UOQ40"/>
      <c r="UOR40"/>
      <c r="UOS40"/>
      <c r="UOT40"/>
      <c r="UOU40"/>
      <c r="UOV40"/>
      <c r="UOW40"/>
      <c r="UOX40"/>
      <c r="UOY40"/>
      <c r="UOZ40"/>
      <c r="UPA40"/>
      <c r="UPB40"/>
      <c r="UPC40"/>
      <c r="UPD40"/>
      <c r="UPE40"/>
      <c r="UPF40"/>
      <c r="UPG40"/>
      <c r="UPH40"/>
      <c r="UPI40"/>
      <c r="UPJ40"/>
      <c r="UPK40"/>
      <c r="UPL40"/>
      <c r="UPM40"/>
      <c r="UPN40"/>
      <c r="UPO40"/>
      <c r="UPP40"/>
      <c r="UPQ40"/>
      <c r="UPR40"/>
      <c r="UPS40"/>
      <c r="UPT40"/>
      <c r="UPU40"/>
      <c r="UPV40"/>
      <c r="UPW40"/>
      <c r="UPX40"/>
      <c r="UPY40"/>
      <c r="UPZ40"/>
      <c r="UQA40"/>
      <c r="UQB40"/>
      <c r="UQC40"/>
      <c r="UQD40"/>
      <c r="UQE40"/>
      <c r="UQF40"/>
      <c r="UQG40"/>
      <c r="UQH40"/>
      <c r="UQI40"/>
      <c r="UQJ40"/>
      <c r="UQK40"/>
      <c r="UQL40"/>
      <c r="UQM40"/>
      <c r="UQN40"/>
      <c r="UQO40"/>
      <c r="UQP40"/>
      <c r="UQQ40"/>
      <c r="UQR40"/>
      <c r="UQS40"/>
      <c r="UQT40"/>
      <c r="UQU40"/>
      <c r="UQV40"/>
      <c r="UQW40"/>
      <c r="UQX40"/>
      <c r="UQY40"/>
      <c r="UQZ40"/>
      <c r="URA40"/>
      <c r="URB40"/>
      <c r="URC40"/>
      <c r="URD40"/>
      <c r="URE40"/>
      <c r="URF40"/>
      <c r="URG40"/>
      <c r="URH40"/>
      <c r="URI40"/>
      <c r="URJ40"/>
      <c r="URK40"/>
      <c r="URL40"/>
      <c r="URM40"/>
      <c r="URN40"/>
      <c r="URO40"/>
      <c r="URP40"/>
      <c r="URQ40"/>
      <c r="URR40"/>
      <c r="URS40"/>
      <c r="URT40"/>
      <c r="URU40"/>
      <c r="URV40"/>
      <c r="URW40"/>
      <c r="URX40"/>
      <c r="URY40"/>
      <c r="URZ40"/>
      <c r="USA40"/>
      <c r="USB40"/>
      <c r="USC40"/>
      <c r="USD40"/>
      <c r="USE40"/>
      <c r="USF40"/>
      <c r="USG40"/>
      <c r="USH40"/>
      <c r="USI40"/>
      <c r="USJ40"/>
      <c r="USK40"/>
      <c r="USL40"/>
      <c r="USM40"/>
      <c r="USN40"/>
      <c r="USO40"/>
      <c r="USP40"/>
      <c r="USQ40"/>
      <c r="USR40"/>
      <c r="USS40"/>
      <c r="UST40"/>
      <c r="USU40"/>
      <c r="USV40"/>
      <c r="USW40"/>
      <c r="USX40"/>
      <c r="USY40"/>
      <c r="USZ40"/>
      <c r="UTA40"/>
      <c r="UTB40"/>
      <c r="UTC40"/>
      <c r="UTD40"/>
      <c r="UTE40"/>
      <c r="UTF40"/>
      <c r="UTG40"/>
      <c r="UTH40"/>
      <c r="UTI40"/>
      <c r="UTJ40"/>
      <c r="UTK40"/>
      <c r="UTL40"/>
      <c r="UTM40"/>
      <c r="UTN40"/>
      <c r="UTO40"/>
      <c r="UTP40"/>
      <c r="UTQ40"/>
      <c r="UTR40"/>
      <c r="UTS40"/>
      <c r="UTT40"/>
      <c r="UTU40"/>
      <c r="UTV40"/>
      <c r="UTW40"/>
      <c r="UTX40"/>
      <c r="UTY40"/>
      <c r="UTZ40"/>
      <c r="UUA40"/>
      <c r="UUB40"/>
      <c r="UUC40"/>
      <c r="UUD40"/>
      <c r="UUE40"/>
      <c r="UUF40"/>
      <c r="UUG40"/>
      <c r="UUH40"/>
      <c r="UUI40"/>
      <c r="UUJ40"/>
      <c r="UUK40"/>
      <c r="UUL40"/>
      <c r="UUM40"/>
      <c r="UUN40"/>
      <c r="UUO40"/>
      <c r="UUP40"/>
      <c r="UUQ40"/>
      <c r="UUR40"/>
      <c r="UUS40"/>
      <c r="UUT40"/>
      <c r="UUU40"/>
      <c r="UUV40"/>
      <c r="UUW40"/>
      <c r="UUX40"/>
      <c r="UUY40"/>
      <c r="UUZ40"/>
      <c r="UVA40"/>
      <c r="UVB40"/>
      <c r="UVC40"/>
      <c r="UVD40"/>
      <c r="UVE40"/>
      <c r="UVF40"/>
      <c r="UVG40"/>
      <c r="UVH40"/>
      <c r="UVI40"/>
      <c r="UVJ40"/>
      <c r="UVK40"/>
      <c r="UVL40"/>
      <c r="UVM40"/>
      <c r="UVN40"/>
      <c r="UVO40"/>
      <c r="UVP40"/>
      <c r="UVQ40"/>
      <c r="UVR40"/>
      <c r="UVS40"/>
      <c r="UVT40"/>
      <c r="UVU40"/>
      <c r="UVV40"/>
      <c r="UVW40"/>
      <c r="UVX40"/>
      <c r="UVY40"/>
      <c r="UVZ40"/>
      <c r="UWA40"/>
      <c r="UWB40"/>
      <c r="UWC40"/>
      <c r="UWD40"/>
      <c r="UWE40"/>
      <c r="UWF40"/>
      <c r="UWG40"/>
      <c r="UWH40"/>
      <c r="UWI40"/>
      <c r="UWJ40"/>
      <c r="UWK40"/>
      <c r="UWL40"/>
      <c r="UWM40"/>
      <c r="UWN40"/>
      <c r="UWO40"/>
      <c r="UWP40"/>
      <c r="UWQ40"/>
      <c r="UWR40"/>
      <c r="UWS40"/>
      <c r="UWT40"/>
      <c r="UWU40"/>
      <c r="UWV40"/>
      <c r="UWW40"/>
      <c r="UWX40"/>
      <c r="UWY40"/>
      <c r="UWZ40"/>
      <c r="UXA40"/>
      <c r="UXB40"/>
      <c r="UXC40"/>
      <c r="UXD40"/>
      <c r="UXE40"/>
      <c r="UXF40"/>
      <c r="UXG40"/>
      <c r="UXH40"/>
      <c r="UXI40"/>
      <c r="UXJ40"/>
      <c r="UXK40"/>
      <c r="UXL40"/>
      <c r="UXM40"/>
      <c r="UXN40"/>
      <c r="UXO40"/>
      <c r="UXP40"/>
      <c r="UXQ40"/>
      <c r="UXR40"/>
      <c r="UXS40"/>
      <c r="UXT40"/>
      <c r="UXU40"/>
      <c r="UXV40"/>
      <c r="UXW40"/>
      <c r="UXX40"/>
      <c r="UXY40"/>
      <c r="UXZ40"/>
      <c r="UYA40"/>
      <c r="UYB40"/>
      <c r="UYC40"/>
      <c r="UYD40"/>
      <c r="UYE40"/>
      <c r="UYF40"/>
      <c r="UYG40"/>
      <c r="UYH40"/>
      <c r="UYI40"/>
      <c r="UYJ40"/>
      <c r="UYK40"/>
      <c r="UYL40"/>
      <c r="UYM40"/>
      <c r="UYN40"/>
      <c r="UYO40"/>
      <c r="UYP40"/>
      <c r="UYQ40"/>
      <c r="UYR40"/>
      <c r="UYS40"/>
      <c r="UYT40"/>
      <c r="UYU40"/>
      <c r="UYV40"/>
      <c r="UYW40"/>
      <c r="UYX40"/>
      <c r="UYY40"/>
      <c r="UYZ40"/>
      <c r="UZA40"/>
      <c r="UZB40"/>
      <c r="UZC40"/>
      <c r="UZD40"/>
      <c r="UZE40"/>
      <c r="UZF40"/>
      <c r="UZG40"/>
      <c r="UZH40"/>
      <c r="UZI40"/>
      <c r="UZJ40"/>
      <c r="UZK40"/>
      <c r="UZL40"/>
      <c r="UZM40"/>
      <c r="UZN40"/>
      <c r="UZO40"/>
      <c r="UZP40"/>
      <c r="UZQ40"/>
      <c r="UZR40"/>
      <c r="UZS40"/>
      <c r="UZT40"/>
      <c r="UZU40"/>
      <c r="UZV40"/>
      <c r="UZW40"/>
      <c r="UZX40"/>
      <c r="UZY40"/>
      <c r="UZZ40"/>
      <c r="VAA40"/>
      <c r="VAB40"/>
      <c r="VAC40"/>
      <c r="VAD40"/>
      <c r="VAE40"/>
      <c r="VAF40"/>
      <c r="VAG40"/>
      <c r="VAH40"/>
      <c r="VAI40"/>
      <c r="VAJ40"/>
      <c r="VAK40"/>
      <c r="VAL40"/>
      <c r="VAM40"/>
      <c r="VAN40"/>
      <c r="VAO40"/>
      <c r="VAP40"/>
      <c r="VAQ40"/>
      <c r="VAR40"/>
      <c r="VAS40"/>
      <c r="VAT40"/>
      <c r="VAU40"/>
      <c r="VAV40"/>
      <c r="VAW40"/>
      <c r="VAX40"/>
      <c r="VAY40"/>
      <c r="VAZ40"/>
      <c r="VBA40"/>
      <c r="VBB40"/>
      <c r="VBC40"/>
      <c r="VBD40"/>
      <c r="VBE40"/>
      <c r="VBF40"/>
      <c r="VBG40"/>
      <c r="VBH40"/>
      <c r="VBI40"/>
      <c r="VBJ40"/>
      <c r="VBK40"/>
      <c r="VBL40"/>
      <c r="VBM40"/>
      <c r="VBN40"/>
      <c r="VBO40"/>
      <c r="VBP40"/>
      <c r="VBQ40"/>
      <c r="VBR40"/>
      <c r="VBS40"/>
      <c r="VBT40"/>
      <c r="VBU40"/>
      <c r="VBV40"/>
      <c r="VBW40"/>
      <c r="VBX40"/>
      <c r="VBY40"/>
      <c r="VBZ40"/>
      <c r="VCA40"/>
      <c r="VCB40"/>
      <c r="VCC40"/>
      <c r="VCD40"/>
      <c r="VCE40"/>
      <c r="VCF40"/>
      <c r="VCG40"/>
      <c r="VCH40"/>
      <c r="VCI40"/>
      <c r="VCJ40"/>
      <c r="VCK40"/>
      <c r="VCL40"/>
      <c r="VCM40"/>
      <c r="VCN40"/>
      <c r="VCO40"/>
      <c r="VCP40"/>
      <c r="VCQ40"/>
      <c r="VCR40"/>
      <c r="VCS40"/>
      <c r="VCT40"/>
      <c r="VCU40"/>
      <c r="VCV40"/>
      <c r="VCW40"/>
      <c r="VCX40"/>
      <c r="VCY40"/>
      <c r="VCZ40"/>
      <c r="VDA40"/>
      <c r="VDB40"/>
      <c r="VDC40"/>
      <c r="VDD40"/>
      <c r="VDE40"/>
      <c r="VDF40"/>
      <c r="VDG40"/>
      <c r="VDH40"/>
      <c r="VDI40"/>
      <c r="VDJ40"/>
      <c r="VDK40"/>
      <c r="VDL40"/>
      <c r="VDM40"/>
      <c r="VDN40"/>
      <c r="VDO40"/>
      <c r="VDP40"/>
      <c r="VDQ40"/>
      <c r="VDR40"/>
      <c r="VDS40"/>
      <c r="VDT40"/>
      <c r="VDU40"/>
      <c r="VDV40"/>
      <c r="VDW40"/>
      <c r="VDX40"/>
      <c r="VDY40"/>
      <c r="VDZ40"/>
      <c r="VEA40"/>
      <c r="VEB40"/>
      <c r="VEC40"/>
      <c r="VED40"/>
      <c r="VEE40"/>
      <c r="VEF40"/>
      <c r="VEG40"/>
      <c r="VEH40"/>
      <c r="VEI40"/>
      <c r="VEJ40"/>
      <c r="VEK40"/>
      <c r="VEL40"/>
      <c r="VEM40"/>
      <c r="VEN40"/>
      <c r="VEO40"/>
      <c r="VEP40"/>
      <c r="VEQ40"/>
      <c r="VER40"/>
      <c r="VES40"/>
      <c r="VET40"/>
      <c r="VEU40"/>
      <c r="VEV40"/>
      <c r="VEW40"/>
      <c r="VEX40"/>
      <c r="VEY40"/>
      <c r="VEZ40"/>
      <c r="VFA40"/>
      <c r="VFB40"/>
      <c r="VFC40"/>
      <c r="VFD40"/>
      <c r="VFE40"/>
      <c r="VFF40"/>
      <c r="VFG40"/>
      <c r="VFH40"/>
      <c r="VFI40"/>
      <c r="VFJ40"/>
      <c r="VFK40"/>
      <c r="VFL40"/>
      <c r="VFM40"/>
      <c r="VFN40"/>
      <c r="VFO40"/>
      <c r="VFP40"/>
      <c r="VFQ40"/>
      <c r="VFR40"/>
      <c r="VFS40"/>
      <c r="VFT40"/>
      <c r="VFU40"/>
      <c r="VFV40"/>
      <c r="VFW40"/>
      <c r="VFX40"/>
      <c r="VFY40"/>
      <c r="VFZ40"/>
      <c r="VGA40"/>
      <c r="VGB40"/>
      <c r="VGC40"/>
      <c r="VGD40"/>
      <c r="VGE40"/>
      <c r="VGF40"/>
      <c r="VGG40"/>
      <c r="VGH40"/>
      <c r="VGI40"/>
      <c r="VGJ40"/>
      <c r="VGK40"/>
      <c r="VGL40"/>
      <c r="VGM40"/>
      <c r="VGN40"/>
      <c r="VGO40"/>
      <c r="VGP40"/>
      <c r="VGQ40"/>
      <c r="VGR40"/>
      <c r="VGS40"/>
      <c r="VGT40"/>
      <c r="VGU40"/>
      <c r="VGV40"/>
      <c r="VGW40"/>
      <c r="VGX40"/>
      <c r="VGY40"/>
      <c r="VGZ40"/>
      <c r="VHA40"/>
      <c r="VHB40"/>
      <c r="VHC40"/>
      <c r="VHD40"/>
      <c r="VHE40"/>
      <c r="VHF40"/>
      <c r="VHG40"/>
      <c r="VHH40"/>
      <c r="VHI40"/>
      <c r="VHJ40"/>
      <c r="VHK40"/>
      <c r="VHL40"/>
      <c r="VHM40"/>
      <c r="VHN40"/>
      <c r="VHO40"/>
      <c r="VHP40"/>
      <c r="VHQ40"/>
      <c r="VHR40"/>
      <c r="VHS40"/>
      <c r="VHT40"/>
      <c r="VHU40"/>
      <c r="VHV40"/>
      <c r="VHW40"/>
      <c r="VHX40"/>
      <c r="VHY40"/>
      <c r="VHZ40"/>
      <c r="VIA40"/>
      <c r="VIB40"/>
      <c r="VIC40"/>
      <c r="VID40"/>
      <c r="VIE40"/>
      <c r="VIF40"/>
      <c r="VIG40"/>
      <c r="VIH40"/>
      <c r="VII40"/>
      <c r="VIJ40"/>
      <c r="VIK40"/>
      <c r="VIL40"/>
      <c r="VIM40"/>
      <c r="VIN40"/>
      <c r="VIO40"/>
      <c r="VIP40"/>
      <c r="VIQ40"/>
      <c r="VIR40"/>
      <c r="VIS40"/>
      <c r="VIT40"/>
      <c r="VIU40"/>
      <c r="VIV40"/>
      <c r="VIW40"/>
      <c r="VIX40"/>
      <c r="VIY40"/>
      <c r="VIZ40"/>
      <c r="VJA40"/>
      <c r="VJB40"/>
      <c r="VJC40"/>
      <c r="VJD40"/>
      <c r="VJE40"/>
      <c r="VJF40"/>
      <c r="VJG40"/>
      <c r="VJH40"/>
      <c r="VJI40"/>
      <c r="VJJ40"/>
      <c r="VJK40"/>
      <c r="VJL40"/>
      <c r="VJM40"/>
      <c r="VJN40"/>
      <c r="VJO40"/>
      <c r="VJP40"/>
      <c r="VJQ40"/>
      <c r="VJR40"/>
      <c r="VJS40"/>
      <c r="VJT40"/>
      <c r="VJU40"/>
      <c r="VJV40"/>
      <c r="VJW40"/>
      <c r="VJX40"/>
      <c r="VJY40"/>
      <c r="VJZ40"/>
      <c r="VKA40"/>
      <c r="VKB40"/>
      <c r="VKC40"/>
      <c r="VKD40"/>
      <c r="VKE40"/>
      <c r="VKF40"/>
      <c r="VKG40"/>
      <c r="VKH40"/>
      <c r="VKI40"/>
      <c r="VKJ40"/>
      <c r="VKK40"/>
      <c r="VKL40"/>
      <c r="VKM40"/>
      <c r="VKN40"/>
      <c r="VKO40"/>
      <c r="VKP40"/>
      <c r="VKQ40"/>
      <c r="VKR40"/>
      <c r="VKS40"/>
      <c r="VKT40"/>
      <c r="VKU40"/>
      <c r="VKV40"/>
      <c r="VKW40"/>
      <c r="VKX40"/>
      <c r="VKY40"/>
      <c r="VKZ40"/>
      <c r="VLA40"/>
      <c r="VLB40"/>
      <c r="VLC40"/>
      <c r="VLD40"/>
      <c r="VLE40"/>
      <c r="VLF40"/>
      <c r="VLG40"/>
      <c r="VLH40"/>
      <c r="VLI40"/>
      <c r="VLJ40"/>
      <c r="VLK40"/>
      <c r="VLL40"/>
      <c r="VLM40"/>
      <c r="VLN40"/>
      <c r="VLO40"/>
      <c r="VLP40"/>
      <c r="VLQ40"/>
      <c r="VLR40"/>
      <c r="VLS40"/>
      <c r="VLT40"/>
      <c r="VLU40"/>
      <c r="VLV40"/>
      <c r="VLW40"/>
      <c r="VLX40"/>
      <c r="VLY40"/>
      <c r="VLZ40"/>
      <c r="VMA40"/>
      <c r="VMB40"/>
      <c r="VMC40"/>
      <c r="VMD40"/>
      <c r="VME40"/>
      <c r="VMF40"/>
      <c r="VMG40"/>
      <c r="VMH40"/>
      <c r="VMI40"/>
      <c r="VMJ40"/>
      <c r="VMK40"/>
      <c r="VML40"/>
      <c r="VMM40"/>
      <c r="VMN40"/>
      <c r="VMO40"/>
      <c r="VMP40"/>
      <c r="VMQ40"/>
      <c r="VMR40"/>
      <c r="VMS40"/>
      <c r="VMT40"/>
      <c r="VMU40"/>
      <c r="VMV40"/>
      <c r="VMW40"/>
      <c r="VMX40"/>
      <c r="VMY40"/>
      <c r="VMZ40"/>
      <c r="VNA40"/>
      <c r="VNB40"/>
      <c r="VNC40"/>
      <c r="VND40"/>
      <c r="VNE40"/>
      <c r="VNF40"/>
      <c r="VNG40"/>
      <c r="VNH40"/>
      <c r="VNI40"/>
      <c r="VNJ40"/>
      <c r="VNK40"/>
      <c r="VNL40"/>
      <c r="VNM40"/>
      <c r="VNN40"/>
      <c r="VNO40"/>
      <c r="VNP40"/>
      <c r="VNQ40"/>
      <c r="VNR40"/>
      <c r="VNS40"/>
      <c r="VNT40"/>
      <c r="VNU40"/>
      <c r="VNV40"/>
      <c r="VNW40"/>
      <c r="VNX40"/>
      <c r="VNY40"/>
      <c r="VNZ40"/>
      <c r="VOA40"/>
      <c r="VOB40"/>
      <c r="VOC40"/>
      <c r="VOD40"/>
      <c r="VOE40"/>
      <c r="VOF40"/>
      <c r="VOG40"/>
      <c r="VOH40"/>
      <c r="VOI40"/>
      <c r="VOJ40"/>
      <c r="VOK40"/>
      <c r="VOL40"/>
      <c r="VOM40"/>
      <c r="VON40"/>
      <c r="VOO40"/>
      <c r="VOP40"/>
      <c r="VOQ40"/>
      <c r="VOR40"/>
      <c r="VOS40"/>
      <c r="VOT40"/>
      <c r="VOU40"/>
      <c r="VOV40"/>
      <c r="VOW40"/>
      <c r="VOX40"/>
      <c r="VOY40"/>
      <c r="VOZ40"/>
      <c r="VPA40"/>
      <c r="VPB40"/>
      <c r="VPC40"/>
      <c r="VPD40"/>
      <c r="VPE40"/>
      <c r="VPF40"/>
      <c r="VPG40"/>
      <c r="VPH40"/>
      <c r="VPI40"/>
      <c r="VPJ40"/>
      <c r="VPK40"/>
      <c r="VPL40"/>
      <c r="VPM40"/>
      <c r="VPN40"/>
      <c r="VPO40"/>
      <c r="VPP40"/>
      <c r="VPQ40"/>
      <c r="VPR40"/>
      <c r="VPS40"/>
      <c r="VPT40"/>
      <c r="VPU40"/>
      <c r="VPV40"/>
      <c r="VPW40"/>
      <c r="VPX40"/>
      <c r="VPY40"/>
      <c r="VPZ40"/>
      <c r="VQA40"/>
      <c r="VQB40"/>
      <c r="VQC40"/>
      <c r="VQD40"/>
      <c r="VQE40"/>
      <c r="VQF40"/>
      <c r="VQG40"/>
      <c r="VQH40"/>
      <c r="VQI40"/>
      <c r="VQJ40"/>
      <c r="VQK40"/>
      <c r="VQL40"/>
      <c r="VQM40"/>
      <c r="VQN40"/>
      <c r="VQO40"/>
      <c r="VQP40"/>
      <c r="VQQ40"/>
      <c r="VQR40"/>
      <c r="VQS40"/>
      <c r="VQT40"/>
      <c r="VQU40"/>
      <c r="VQV40"/>
      <c r="VQW40"/>
      <c r="VQX40"/>
      <c r="VQY40"/>
      <c r="VQZ40"/>
      <c r="VRA40"/>
      <c r="VRB40"/>
      <c r="VRC40"/>
      <c r="VRD40"/>
      <c r="VRE40"/>
      <c r="VRF40"/>
      <c r="VRG40"/>
      <c r="VRH40"/>
      <c r="VRI40"/>
      <c r="VRJ40"/>
      <c r="VRK40"/>
      <c r="VRL40"/>
      <c r="VRM40"/>
      <c r="VRN40"/>
      <c r="VRO40"/>
      <c r="VRP40"/>
      <c r="VRQ40"/>
      <c r="VRR40"/>
      <c r="VRS40"/>
      <c r="VRT40"/>
      <c r="VRU40"/>
      <c r="VRV40"/>
      <c r="VRW40"/>
      <c r="VRX40"/>
      <c r="VRY40"/>
      <c r="VRZ40"/>
      <c r="VSA40"/>
      <c r="VSB40"/>
      <c r="VSC40"/>
      <c r="VSD40"/>
      <c r="VSE40"/>
      <c r="VSF40"/>
      <c r="VSG40"/>
      <c r="VSH40"/>
      <c r="VSI40"/>
      <c r="VSJ40"/>
      <c r="VSK40"/>
      <c r="VSL40"/>
      <c r="VSM40"/>
      <c r="VSN40"/>
      <c r="VSO40"/>
      <c r="VSP40"/>
      <c r="VSQ40"/>
      <c r="VSR40"/>
      <c r="VSS40"/>
      <c r="VST40"/>
      <c r="VSU40"/>
      <c r="VSV40"/>
      <c r="VSW40"/>
      <c r="VSX40"/>
      <c r="VSY40"/>
      <c r="VSZ40"/>
      <c r="VTA40"/>
      <c r="VTB40"/>
      <c r="VTC40"/>
      <c r="VTD40"/>
      <c r="VTE40"/>
      <c r="VTF40"/>
      <c r="VTG40"/>
      <c r="VTH40"/>
      <c r="VTI40"/>
      <c r="VTJ40"/>
      <c r="VTK40"/>
      <c r="VTL40"/>
      <c r="VTM40"/>
      <c r="VTN40"/>
      <c r="VTO40"/>
      <c r="VTP40"/>
      <c r="VTQ40"/>
      <c r="VTR40"/>
      <c r="VTS40"/>
      <c r="VTT40"/>
      <c r="VTU40"/>
      <c r="VTV40"/>
      <c r="VTW40"/>
      <c r="VTX40"/>
      <c r="VTY40"/>
      <c r="VTZ40"/>
      <c r="VUA40"/>
      <c r="VUB40"/>
      <c r="VUC40"/>
      <c r="VUD40"/>
      <c r="VUE40"/>
      <c r="VUF40"/>
      <c r="VUG40"/>
      <c r="VUH40"/>
      <c r="VUI40"/>
      <c r="VUJ40"/>
      <c r="VUK40"/>
      <c r="VUL40"/>
      <c r="VUM40"/>
      <c r="VUN40"/>
      <c r="VUO40"/>
      <c r="VUP40"/>
      <c r="VUQ40"/>
      <c r="VUR40"/>
      <c r="VUS40"/>
      <c r="VUT40"/>
      <c r="VUU40"/>
      <c r="VUV40"/>
      <c r="VUW40"/>
      <c r="VUX40"/>
      <c r="VUY40"/>
      <c r="VUZ40"/>
      <c r="VVA40"/>
      <c r="VVB40"/>
      <c r="VVC40"/>
      <c r="VVD40"/>
      <c r="VVE40"/>
      <c r="VVF40"/>
      <c r="VVG40"/>
      <c r="VVH40"/>
      <c r="VVI40"/>
      <c r="VVJ40"/>
      <c r="VVK40"/>
      <c r="VVL40"/>
      <c r="VVM40"/>
      <c r="VVN40"/>
      <c r="VVO40"/>
      <c r="VVP40"/>
      <c r="VVQ40"/>
      <c r="VVR40"/>
      <c r="VVS40"/>
      <c r="VVT40"/>
      <c r="VVU40"/>
      <c r="VVV40"/>
      <c r="VVW40"/>
      <c r="VVX40"/>
      <c r="VVY40"/>
      <c r="VVZ40"/>
      <c r="VWA40"/>
      <c r="VWB40"/>
      <c r="VWC40"/>
      <c r="VWD40"/>
      <c r="VWE40"/>
      <c r="VWF40"/>
      <c r="VWG40"/>
      <c r="VWH40"/>
      <c r="VWI40"/>
      <c r="VWJ40"/>
      <c r="VWK40"/>
      <c r="VWL40"/>
      <c r="VWM40"/>
      <c r="VWN40"/>
      <c r="VWO40"/>
      <c r="VWP40"/>
      <c r="VWQ40"/>
      <c r="VWR40"/>
      <c r="VWS40"/>
      <c r="VWT40"/>
      <c r="VWU40"/>
      <c r="VWV40"/>
      <c r="VWW40"/>
      <c r="VWX40"/>
      <c r="VWY40"/>
      <c r="VWZ40"/>
      <c r="VXA40"/>
      <c r="VXB40"/>
      <c r="VXC40"/>
      <c r="VXD40"/>
      <c r="VXE40"/>
      <c r="VXF40"/>
      <c r="VXG40"/>
      <c r="VXH40"/>
      <c r="VXI40"/>
      <c r="VXJ40"/>
      <c r="VXK40"/>
      <c r="VXL40"/>
      <c r="VXM40"/>
      <c r="VXN40"/>
      <c r="VXO40"/>
      <c r="VXP40"/>
      <c r="VXQ40"/>
      <c r="VXR40"/>
      <c r="VXS40"/>
      <c r="VXT40"/>
      <c r="VXU40"/>
      <c r="VXV40"/>
      <c r="VXW40"/>
      <c r="VXX40"/>
      <c r="VXY40"/>
      <c r="VXZ40"/>
      <c r="VYA40"/>
      <c r="VYB40"/>
      <c r="VYC40"/>
      <c r="VYD40"/>
      <c r="VYE40"/>
      <c r="VYF40"/>
      <c r="VYG40"/>
      <c r="VYH40"/>
      <c r="VYI40"/>
      <c r="VYJ40"/>
      <c r="VYK40"/>
      <c r="VYL40"/>
      <c r="VYM40"/>
      <c r="VYN40"/>
      <c r="VYO40"/>
      <c r="VYP40"/>
      <c r="VYQ40"/>
      <c r="VYR40"/>
      <c r="VYS40"/>
      <c r="VYT40"/>
      <c r="VYU40"/>
      <c r="VYV40"/>
      <c r="VYW40"/>
      <c r="VYX40"/>
      <c r="VYY40"/>
      <c r="VYZ40"/>
      <c r="VZA40"/>
      <c r="VZB40"/>
      <c r="VZC40"/>
      <c r="VZD40"/>
      <c r="VZE40"/>
      <c r="VZF40"/>
      <c r="VZG40"/>
      <c r="VZH40"/>
      <c r="VZI40"/>
      <c r="VZJ40"/>
      <c r="VZK40"/>
      <c r="VZL40"/>
      <c r="VZM40"/>
      <c r="VZN40"/>
      <c r="VZO40"/>
      <c r="VZP40"/>
      <c r="VZQ40"/>
      <c r="VZR40"/>
      <c r="VZS40"/>
      <c r="VZT40"/>
      <c r="VZU40"/>
      <c r="VZV40"/>
      <c r="VZW40"/>
      <c r="VZX40"/>
      <c r="VZY40"/>
      <c r="VZZ40"/>
      <c r="WAA40"/>
      <c r="WAB40"/>
      <c r="WAC40"/>
      <c r="WAD40"/>
      <c r="WAE40"/>
      <c r="WAF40"/>
      <c r="WAG40"/>
      <c r="WAH40"/>
      <c r="WAI40"/>
      <c r="WAJ40"/>
      <c r="WAK40"/>
      <c r="WAL40"/>
      <c r="WAM40"/>
      <c r="WAN40"/>
      <c r="WAO40"/>
      <c r="WAP40"/>
      <c r="WAQ40"/>
      <c r="WAR40"/>
      <c r="WAS40"/>
      <c r="WAT40"/>
      <c r="WAU40"/>
      <c r="WAV40"/>
      <c r="WAW40"/>
      <c r="WAX40"/>
      <c r="WAY40"/>
      <c r="WAZ40"/>
      <c r="WBA40"/>
      <c r="WBB40"/>
      <c r="WBC40"/>
      <c r="WBD40"/>
      <c r="WBE40"/>
      <c r="WBF40"/>
      <c r="WBG40"/>
      <c r="WBH40"/>
      <c r="WBI40"/>
      <c r="WBJ40"/>
      <c r="WBK40"/>
      <c r="WBL40"/>
      <c r="WBM40"/>
      <c r="WBN40"/>
      <c r="WBO40"/>
      <c r="WBP40"/>
      <c r="WBQ40"/>
      <c r="WBR40"/>
      <c r="WBS40"/>
      <c r="WBT40"/>
      <c r="WBU40"/>
      <c r="WBV40"/>
      <c r="WBW40"/>
      <c r="WBX40"/>
      <c r="WBY40"/>
      <c r="WBZ40"/>
      <c r="WCA40"/>
      <c r="WCB40"/>
      <c r="WCC40"/>
      <c r="WCD40"/>
      <c r="WCE40"/>
      <c r="WCF40"/>
      <c r="WCG40"/>
      <c r="WCH40"/>
      <c r="WCI40"/>
      <c r="WCJ40"/>
      <c r="WCK40"/>
      <c r="WCL40"/>
      <c r="WCM40"/>
      <c r="WCN40"/>
      <c r="WCO40"/>
      <c r="WCP40"/>
      <c r="WCQ40"/>
      <c r="WCR40"/>
      <c r="WCS40"/>
      <c r="WCT40"/>
      <c r="WCU40"/>
      <c r="WCV40"/>
      <c r="WCW40"/>
      <c r="WCX40"/>
      <c r="WCY40"/>
      <c r="WCZ40"/>
      <c r="WDA40"/>
      <c r="WDB40"/>
      <c r="WDC40"/>
      <c r="WDD40"/>
      <c r="WDE40"/>
      <c r="WDF40"/>
      <c r="WDG40"/>
      <c r="WDH40"/>
      <c r="WDI40"/>
      <c r="WDJ40"/>
      <c r="WDK40"/>
      <c r="WDL40"/>
      <c r="WDM40"/>
      <c r="WDN40"/>
      <c r="WDO40"/>
      <c r="WDP40"/>
      <c r="WDQ40"/>
      <c r="WDR40"/>
      <c r="WDS40"/>
      <c r="WDT40"/>
      <c r="WDU40"/>
      <c r="WDV40"/>
      <c r="WDW40"/>
      <c r="WDX40"/>
      <c r="WDY40"/>
      <c r="WDZ40"/>
      <c r="WEA40"/>
      <c r="WEB40"/>
      <c r="WEC40"/>
      <c r="WED40"/>
      <c r="WEE40"/>
      <c r="WEF40"/>
      <c r="WEG40"/>
      <c r="WEH40"/>
      <c r="WEI40"/>
      <c r="WEJ40"/>
      <c r="WEK40"/>
      <c r="WEL40"/>
      <c r="WEM40"/>
      <c r="WEN40"/>
      <c r="WEO40"/>
      <c r="WEP40"/>
      <c r="WEQ40"/>
      <c r="WER40"/>
      <c r="WES40"/>
      <c r="WET40"/>
      <c r="WEU40"/>
      <c r="WEV40"/>
      <c r="WEW40"/>
      <c r="WEX40"/>
      <c r="WEY40"/>
      <c r="WEZ40"/>
      <c r="WFA40"/>
      <c r="WFB40"/>
      <c r="WFC40"/>
      <c r="WFD40"/>
      <c r="WFE40"/>
      <c r="WFF40"/>
      <c r="WFG40"/>
      <c r="WFH40"/>
      <c r="WFI40"/>
      <c r="WFJ40"/>
      <c r="WFK40"/>
      <c r="WFL40"/>
      <c r="WFM40"/>
      <c r="WFN40"/>
      <c r="WFO40"/>
      <c r="WFP40"/>
      <c r="WFQ40"/>
      <c r="WFR40"/>
      <c r="WFS40"/>
      <c r="WFT40"/>
      <c r="WFU40"/>
      <c r="WFV40"/>
      <c r="WFW40"/>
      <c r="WFX40"/>
      <c r="WFY40"/>
      <c r="WFZ40"/>
      <c r="WGA40"/>
      <c r="WGB40"/>
      <c r="WGC40"/>
      <c r="WGD40"/>
      <c r="WGE40"/>
      <c r="WGF40"/>
      <c r="WGG40"/>
      <c r="WGH40"/>
      <c r="WGI40"/>
      <c r="WGJ40"/>
      <c r="WGK40"/>
      <c r="WGL40"/>
      <c r="WGM40"/>
      <c r="WGN40"/>
      <c r="WGO40"/>
      <c r="WGP40"/>
      <c r="WGQ40"/>
      <c r="WGR40"/>
      <c r="WGS40"/>
      <c r="WGT40"/>
      <c r="WGU40"/>
      <c r="WGV40"/>
      <c r="WGW40"/>
      <c r="WGX40"/>
      <c r="WGY40"/>
      <c r="WGZ40"/>
      <c r="WHA40"/>
      <c r="WHB40"/>
      <c r="WHC40"/>
      <c r="WHD40"/>
      <c r="WHE40"/>
      <c r="WHF40"/>
      <c r="WHG40"/>
      <c r="WHH40"/>
      <c r="WHI40"/>
      <c r="WHJ40"/>
      <c r="WHK40"/>
      <c r="WHL40"/>
      <c r="WHM40"/>
      <c r="WHN40"/>
      <c r="WHO40"/>
      <c r="WHP40"/>
      <c r="WHQ40"/>
      <c r="WHR40"/>
      <c r="WHS40"/>
      <c r="WHT40"/>
      <c r="WHU40"/>
      <c r="WHV40"/>
      <c r="WHW40"/>
      <c r="WHX40"/>
      <c r="WHY40"/>
      <c r="WHZ40"/>
      <c r="WIA40"/>
      <c r="WIB40"/>
      <c r="WIC40"/>
      <c r="WID40"/>
      <c r="WIE40"/>
      <c r="WIF40"/>
      <c r="WIG40"/>
      <c r="WIH40"/>
      <c r="WII40"/>
      <c r="WIJ40"/>
      <c r="WIK40"/>
      <c r="WIL40"/>
      <c r="WIM40"/>
      <c r="WIN40"/>
      <c r="WIO40"/>
      <c r="WIP40"/>
      <c r="WIQ40"/>
      <c r="WIR40"/>
      <c r="WIS40"/>
      <c r="WIT40"/>
      <c r="WIU40"/>
      <c r="WIV40"/>
      <c r="WIW40"/>
      <c r="WIX40"/>
      <c r="WIY40"/>
      <c r="WIZ40"/>
      <c r="WJA40"/>
      <c r="WJB40"/>
      <c r="WJC40"/>
      <c r="WJD40"/>
      <c r="WJE40"/>
      <c r="WJF40"/>
      <c r="WJG40"/>
      <c r="WJH40"/>
      <c r="WJI40"/>
      <c r="WJJ40"/>
      <c r="WJK40"/>
      <c r="WJL40"/>
      <c r="WJM40"/>
      <c r="WJN40"/>
      <c r="WJO40"/>
      <c r="WJP40"/>
      <c r="WJQ40"/>
      <c r="WJR40"/>
      <c r="WJS40"/>
      <c r="WJT40"/>
      <c r="WJU40"/>
      <c r="WJV40"/>
      <c r="WJW40"/>
      <c r="WJX40"/>
      <c r="WJY40"/>
      <c r="WJZ40"/>
      <c r="WKA40"/>
      <c r="WKB40"/>
      <c r="WKC40"/>
      <c r="WKD40"/>
      <c r="WKE40"/>
      <c r="WKF40"/>
      <c r="WKG40"/>
      <c r="WKH40"/>
      <c r="WKI40"/>
      <c r="WKJ40"/>
      <c r="WKK40"/>
      <c r="WKL40"/>
      <c r="WKM40"/>
      <c r="WKN40"/>
      <c r="WKO40"/>
      <c r="WKP40"/>
      <c r="WKQ40"/>
      <c r="WKR40"/>
      <c r="WKS40"/>
      <c r="WKT40"/>
      <c r="WKU40"/>
      <c r="WKV40"/>
      <c r="WKW40"/>
      <c r="WKX40"/>
      <c r="WKY40"/>
      <c r="WKZ40"/>
      <c r="WLA40"/>
      <c r="WLB40"/>
      <c r="WLC40"/>
      <c r="WLD40"/>
      <c r="WLE40"/>
      <c r="WLF40"/>
      <c r="WLG40"/>
      <c r="WLH40"/>
      <c r="WLI40"/>
      <c r="WLJ40"/>
      <c r="WLK40"/>
      <c r="WLL40"/>
      <c r="WLM40"/>
      <c r="WLN40"/>
      <c r="WLO40"/>
      <c r="WLP40"/>
      <c r="WLQ40"/>
      <c r="WLR40"/>
      <c r="WLS40"/>
      <c r="WLT40"/>
      <c r="WLU40"/>
      <c r="WLV40"/>
      <c r="WLW40"/>
      <c r="WLX40"/>
      <c r="WLY40"/>
      <c r="WLZ40"/>
      <c r="WMA40"/>
      <c r="WMB40"/>
      <c r="WMC40"/>
      <c r="WMD40"/>
      <c r="WME40"/>
      <c r="WMF40"/>
      <c r="WMG40"/>
      <c r="WMH40"/>
      <c r="WMI40"/>
      <c r="WMJ40"/>
      <c r="WMK40"/>
      <c r="WML40"/>
      <c r="WMM40"/>
      <c r="WMN40"/>
      <c r="WMO40"/>
      <c r="WMP40"/>
      <c r="WMQ40"/>
      <c r="WMR40"/>
      <c r="WMS40"/>
      <c r="WMT40"/>
      <c r="WMU40"/>
      <c r="WMV40"/>
      <c r="WMW40"/>
      <c r="WMX40"/>
      <c r="WMY40"/>
      <c r="WMZ40"/>
      <c r="WNA40"/>
      <c r="WNB40"/>
      <c r="WNC40"/>
      <c r="WND40"/>
      <c r="WNE40"/>
      <c r="WNF40"/>
      <c r="WNG40"/>
      <c r="WNH40"/>
      <c r="WNI40"/>
      <c r="WNJ40"/>
      <c r="WNK40"/>
      <c r="WNL40"/>
      <c r="WNM40"/>
      <c r="WNN40"/>
      <c r="WNO40"/>
      <c r="WNP40"/>
      <c r="WNQ40"/>
      <c r="WNR40"/>
      <c r="WNS40"/>
      <c r="WNT40"/>
      <c r="WNU40"/>
      <c r="WNV40"/>
      <c r="WNW40"/>
      <c r="WNX40"/>
      <c r="WNY40"/>
      <c r="WNZ40"/>
      <c r="WOA40"/>
      <c r="WOB40"/>
      <c r="WOC40"/>
      <c r="WOD40"/>
      <c r="WOE40"/>
      <c r="WOF40"/>
      <c r="WOG40"/>
      <c r="WOH40"/>
      <c r="WOI40"/>
      <c r="WOJ40"/>
      <c r="WOK40"/>
      <c r="WOL40"/>
      <c r="WOM40"/>
      <c r="WON40"/>
      <c r="WOO40"/>
      <c r="WOP40"/>
      <c r="WOQ40"/>
      <c r="WOR40"/>
      <c r="WOS40"/>
      <c r="WOT40"/>
      <c r="WOU40"/>
      <c r="WOV40"/>
      <c r="WOW40"/>
      <c r="WOX40"/>
      <c r="WOY40"/>
      <c r="WOZ40"/>
      <c r="WPA40"/>
      <c r="WPB40"/>
      <c r="WPC40"/>
      <c r="WPD40"/>
      <c r="WPE40"/>
      <c r="WPF40"/>
      <c r="WPG40"/>
      <c r="WPH40"/>
      <c r="WPI40"/>
      <c r="WPJ40"/>
      <c r="WPK40"/>
      <c r="WPL40"/>
      <c r="WPM40"/>
      <c r="WPN40"/>
      <c r="WPO40"/>
      <c r="WPP40"/>
      <c r="WPQ40"/>
      <c r="WPR40"/>
      <c r="WPS40"/>
      <c r="WPT40"/>
      <c r="WPU40"/>
      <c r="WPV40"/>
      <c r="WPW40"/>
      <c r="WPX40"/>
      <c r="WPY40"/>
      <c r="WPZ40"/>
      <c r="WQA40"/>
      <c r="WQB40"/>
      <c r="WQC40"/>
      <c r="WQD40"/>
      <c r="WQE40"/>
      <c r="WQF40"/>
      <c r="WQG40"/>
      <c r="WQH40"/>
      <c r="WQI40"/>
      <c r="WQJ40"/>
      <c r="WQK40"/>
      <c r="WQL40"/>
      <c r="WQM40"/>
      <c r="WQN40"/>
      <c r="WQO40"/>
      <c r="WQP40"/>
      <c r="WQQ40"/>
      <c r="WQR40"/>
      <c r="WQS40"/>
      <c r="WQT40"/>
      <c r="WQU40"/>
      <c r="WQV40"/>
      <c r="WQW40"/>
      <c r="WQX40"/>
      <c r="WQY40"/>
      <c r="WQZ40"/>
      <c r="WRA40"/>
      <c r="WRB40"/>
      <c r="WRC40"/>
      <c r="WRD40"/>
      <c r="WRE40"/>
      <c r="WRF40"/>
      <c r="WRG40"/>
      <c r="WRH40"/>
      <c r="WRI40"/>
      <c r="WRJ40"/>
      <c r="WRK40"/>
      <c r="WRL40"/>
      <c r="WRM40"/>
      <c r="WRN40"/>
      <c r="WRO40"/>
      <c r="WRP40"/>
      <c r="WRQ40"/>
      <c r="WRR40"/>
      <c r="WRS40"/>
      <c r="WRT40"/>
      <c r="WRU40"/>
      <c r="WRV40"/>
      <c r="WRW40"/>
      <c r="WRX40"/>
      <c r="WRY40"/>
      <c r="WRZ40"/>
      <c r="WSA40"/>
      <c r="WSB40"/>
      <c r="WSC40"/>
      <c r="WSD40"/>
      <c r="WSE40"/>
      <c r="WSF40"/>
      <c r="WSG40"/>
      <c r="WSH40"/>
      <c r="WSI40"/>
      <c r="WSJ40"/>
      <c r="WSK40"/>
      <c r="WSL40"/>
      <c r="WSM40"/>
      <c r="WSN40"/>
      <c r="WSO40"/>
      <c r="WSP40"/>
      <c r="WSQ40"/>
      <c r="WSR40"/>
      <c r="WSS40"/>
      <c r="WST40"/>
      <c r="WSU40"/>
      <c r="WSV40"/>
      <c r="WSW40"/>
      <c r="WSX40"/>
      <c r="WSY40"/>
      <c r="WSZ40"/>
      <c r="WTA40"/>
      <c r="WTB40"/>
      <c r="WTC40"/>
      <c r="WTD40"/>
      <c r="WTE40"/>
      <c r="WTF40"/>
      <c r="WTG40"/>
      <c r="WTH40"/>
      <c r="WTI40"/>
      <c r="WTJ40"/>
      <c r="WTK40"/>
      <c r="WTL40"/>
      <c r="WTM40"/>
      <c r="WTN40"/>
      <c r="WTO40"/>
      <c r="WTP40"/>
      <c r="WTQ40"/>
      <c r="WTR40"/>
      <c r="WTS40"/>
      <c r="WTT40"/>
      <c r="WTU40"/>
      <c r="WTV40"/>
      <c r="WTW40"/>
      <c r="WTX40"/>
      <c r="WTY40"/>
      <c r="WTZ40"/>
      <c r="WUA40"/>
      <c r="WUB40"/>
      <c r="WUC40"/>
      <c r="WUD40"/>
      <c r="WUE40"/>
      <c r="WUF40"/>
      <c r="WUG40"/>
      <c r="WUH40"/>
      <c r="WUI40"/>
      <c r="WUJ40"/>
      <c r="WUK40"/>
      <c r="WUL40"/>
      <c r="WUM40"/>
      <c r="WUN40"/>
      <c r="WUO40"/>
      <c r="WUP40"/>
      <c r="WUQ40"/>
      <c r="WUR40"/>
      <c r="WUS40"/>
      <c r="WUT40"/>
      <c r="WUU40"/>
      <c r="WUV40"/>
      <c r="WUW40"/>
      <c r="WUX40"/>
      <c r="WUY40"/>
      <c r="WUZ40"/>
      <c r="WVA40"/>
      <c r="WVB40"/>
      <c r="WVC40"/>
      <c r="WVD40"/>
      <c r="WVE40"/>
      <c r="WVF40"/>
      <c r="WVG40"/>
      <c r="WVH40"/>
      <c r="WVI40"/>
      <c r="WVJ40"/>
      <c r="WVK40"/>
      <c r="WVL40"/>
      <c r="WVM40"/>
      <c r="WVN40"/>
      <c r="WVO40"/>
      <c r="WVP40"/>
      <c r="WVQ40"/>
      <c r="WVR40"/>
      <c r="WVS40"/>
      <c r="WVT40"/>
      <c r="WVU40"/>
      <c r="WVV40"/>
      <c r="WVW40"/>
      <c r="WVX40"/>
      <c r="WVY40"/>
      <c r="WVZ40"/>
      <c r="WWA40"/>
      <c r="WWB40"/>
      <c r="WWC40"/>
      <c r="WWD40"/>
      <c r="WWE40"/>
      <c r="WWF40"/>
      <c r="WWG40"/>
      <c r="WWH40"/>
      <c r="WWI40"/>
      <c r="WWJ40"/>
      <c r="WWK40"/>
      <c r="WWL40"/>
      <c r="WWM40"/>
      <c r="WWN40"/>
      <c r="WWO40"/>
      <c r="WWP40"/>
      <c r="WWQ40"/>
      <c r="WWR40"/>
      <c r="WWS40"/>
      <c r="WWT40"/>
      <c r="WWU40"/>
      <c r="WWV40"/>
      <c r="WWW40"/>
      <c r="WWX40"/>
      <c r="WWY40"/>
      <c r="WWZ40"/>
      <c r="WXA40"/>
      <c r="WXB40"/>
      <c r="WXC40"/>
      <c r="WXD40"/>
      <c r="WXE40"/>
      <c r="WXF40"/>
      <c r="WXG40"/>
      <c r="WXH40"/>
      <c r="WXI40"/>
      <c r="WXJ40"/>
      <c r="WXK40"/>
      <c r="WXL40"/>
      <c r="WXM40"/>
      <c r="WXN40"/>
      <c r="WXO40"/>
      <c r="WXP40"/>
      <c r="WXQ40"/>
      <c r="WXR40"/>
      <c r="WXS40"/>
      <c r="WXT40"/>
      <c r="WXU40"/>
      <c r="WXV40"/>
      <c r="WXW40"/>
      <c r="WXX40"/>
      <c r="WXY40"/>
      <c r="WXZ40"/>
      <c r="WYA40"/>
      <c r="WYB40"/>
      <c r="WYC40"/>
      <c r="WYD40"/>
      <c r="WYE40"/>
      <c r="WYF40"/>
      <c r="WYG40"/>
      <c r="WYH40"/>
      <c r="WYI40"/>
      <c r="WYJ40"/>
      <c r="WYK40"/>
      <c r="WYL40"/>
      <c r="WYM40"/>
      <c r="WYN40"/>
      <c r="WYO40"/>
      <c r="WYP40"/>
      <c r="WYQ40"/>
      <c r="WYR40"/>
      <c r="WYS40"/>
      <c r="WYT40"/>
      <c r="WYU40"/>
      <c r="WYV40"/>
      <c r="WYW40"/>
      <c r="WYX40"/>
      <c r="WYY40"/>
      <c r="WYZ40"/>
      <c r="WZA40"/>
      <c r="WZB40"/>
      <c r="WZC40"/>
      <c r="WZD40"/>
      <c r="WZE40"/>
      <c r="WZF40"/>
      <c r="WZG40"/>
      <c r="WZH40"/>
      <c r="WZI40"/>
      <c r="WZJ40"/>
      <c r="WZK40"/>
      <c r="WZL40"/>
      <c r="WZM40"/>
      <c r="WZN40"/>
      <c r="WZO40"/>
      <c r="WZP40"/>
      <c r="WZQ40"/>
      <c r="WZR40"/>
      <c r="WZS40"/>
      <c r="WZT40"/>
      <c r="WZU40"/>
      <c r="WZV40"/>
      <c r="WZW40"/>
      <c r="WZX40"/>
      <c r="WZY40"/>
      <c r="WZZ40"/>
      <c r="XAA40"/>
      <c r="XAB40"/>
      <c r="XAC40"/>
      <c r="XAD40"/>
      <c r="XAE40"/>
      <c r="XAF40"/>
      <c r="XAG40"/>
      <c r="XAH40"/>
      <c r="XAI40"/>
      <c r="XAJ40"/>
      <c r="XAK40"/>
      <c r="XAL40"/>
      <c r="XAM40"/>
      <c r="XAN40"/>
      <c r="XAO40"/>
      <c r="XAP40"/>
      <c r="XAQ40"/>
      <c r="XAR40"/>
      <c r="XAS40"/>
      <c r="XAT40"/>
      <c r="XAU40"/>
      <c r="XAV40"/>
      <c r="XAW40"/>
      <c r="XAX40"/>
      <c r="XAY40"/>
      <c r="XAZ40"/>
      <c r="XBA40"/>
      <c r="XBB40"/>
      <c r="XBC40"/>
      <c r="XBD40"/>
      <c r="XBE40"/>
      <c r="XBF40"/>
      <c r="XBG40"/>
      <c r="XBH40"/>
      <c r="XBI40"/>
      <c r="XBJ40"/>
      <c r="XBK40"/>
      <c r="XBL40"/>
      <c r="XBM40"/>
      <c r="XBN40"/>
      <c r="XBO40"/>
      <c r="XBP40"/>
      <c r="XBQ40"/>
      <c r="XBR40"/>
      <c r="XBS40"/>
      <c r="XBT40"/>
      <c r="XBU40"/>
      <c r="XBV40"/>
      <c r="XBW40"/>
      <c r="XBX40"/>
      <c r="XBY40"/>
      <c r="XBZ40"/>
      <c r="XCA40"/>
      <c r="XCB40"/>
      <c r="XCC40"/>
      <c r="XCD40"/>
      <c r="XCE40"/>
      <c r="XCF40"/>
      <c r="XCG40"/>
      <c r="XCH40"/>
      <c r="XCI40"/>
      <c r="XCJ40"/>
      <c r="XCK40"/>
      <c r="XCL40"/>
      <c r="XCM40"/>
      <c r="XCN40"/>
      <c r="XCO40"/>
      <c r="XCP40"/>
      <c r="XCQ40"/>
      <c r="XCR40"/>
      <c r="XCS40"/>
      <c r="XCT40"/>
      <c r="XCU40"/>
      <c r="XCV40"/>
      <c r="XCW40"/>
      <c r="XCX40"/>
      <c r="XCY40"/>
      <c r="XCZ40"/>
      <c r="XDA40"/>
      <c r="XDB40"/>
      <c r="XDC40"/>
      <c r="XDD40"/>
      <c r="XDE40"/>
      <c r="XDF40"/>
      <c r="XDG40"/>
      <c r="XDH40"/>
      <c r="XDI40"/>
      <c r="XDJ40"/>
      <c r="XDK40"/>
      <c r="XDL40"/>
      <c r="XDM40"/>
      <c r="XDN40"/>
      <c r="XDO40"/>
      <c r="XDP40"/>
      <c r="XDQ40"/>
      <c r="XDR40"/>
      <c r="XDS40"/>
      <c r="XDT40"/>
      <c r="XDU40"/>
      <c r="XDV40"/>
      <c r="XDW40"/>
      <c r="XDX40"/>
      <c r="XDY40"/>
    </row>
    <row r="41" spans="1:16353" s="13" customFormat="1">
      <c r="A41" s="89" t="s">
        <v>23</v>
      </c>
      <c r="B41" s="314"/>
      <c r="C41" s="75">
        <f ca="1">IFERROR(C40/B40-1,"na")</f>
        <v>0.47421359121408568</v>
      </c>
      <c r="D41" s="75">
        <f ca="1">IFERROR(D40/C40-1,"na")</f>
        <v>0.15643691659689529</v>
      </c>
      <c r="E41" s="75">
        <f t="shared" ref="E41:M41" ca="1" si="7">IFERROR(E40/D40-1,"na")</f>
        <v>0.12238016621084724</v>
      </c>
      <c r="F41" s="75">
        <f t="shared" ca="1" si="7"/>
        <v>0.12118869519987929</v>
      </c>
      <c r="G41" s="75">
        <f t="shared" ca="1" si="7"/>
        <v>0.1399924642967989</v>
      </c>
      <c r="H41" s="75">
        <f t="shared" ca="1" si="7"/>
        <v>0.13017605996593606</v>
      </c>
      <c r="I41" s="75">
        <f t="shared" ca="1" si="7"/>
        <v>0.13298028767994086</v>
      </c>
      <c r="J41" s="75">
        <f t="shared" ca="1" si="7"/>
        <v>0.12497530658170986</v>
      </c>
      <c r="K41" s="75">
        <f t="shared" ca="1" si="7"/>
        <v>0.11946040381639489</v>
      </c>
      <c r="L41" s="75">
        <f t="shared" ca="1" si="7"/>
        <v>0.1139171709479172</v>
      </c>
      <c r="M41" s="75">
        <f t="shared" ca="1" si="7"/>
        <v>3.499999999999992E-2</v>
      </c>
      <c r="N41"/>
      <c r="O41" s="312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  <c r="AMR41"/>
      <c r="AMS41"/>
      <c r="AMT41"/>
      <c r="AMU41"/>
      <c r="AMV41"/>
      <c r="AMW41"/>
      <c r="AMX41"/>
      <c r="AMY41"/>
      <c r="AMZ41"/>
      <c r="ANA41"/>
      <c r="ANB41"/>
      <c r="ANC41"/>
      <c r="AND41"/>
      <c r="ANE41"/>
      <c r="ANF41"/>
      <c r="ANG41"/>
      <c r="ANH41"/>
      <c r="ANI41"/>
      <c r="ANJ41"/>
      <c r="ANK41"/>
      <c r="ANL41"/>
      <c r="ANM41"/>
      <c r="ANN41"/>
      <c r="ANO41"/>
      <c r="ANP41"/>
      <c r="ANQ41"/>
      <c r="ANR41"/>
      <c r="ANS41"/>
      <c r="ANT41"/>
      <c r="ANU41"/>
      <c r="ANV41"/>
      <c r="ANW41"/>
      <c r="ANX41"/>
      <c r="ANY41"/>
      <c r="ANZ41"/>
      <c r="AOA41"/>
      <c r="AOB41"/>
      <c r="AOC41"/>
      <c r="AOD41"/>
      <c r="AOE41"/>
      <c r="AOF41"/>
      <c r="AOG41"/>
      <c r="AOH41"/>
      <c r="AOI41"/>
      <c r="AOJ41"/>
      <c r="AOK41"/>
      <c r="AOL41"/>
      <c r="AOM41"/>
      <c r="AON41"/>
      <c r="AOO41"/>
      <c r="AOP41"/>
      <c r="AOQ41"/>
      <c r="AOR41"/>
      <c r="AOS41"/>
      <c r="AOT41"/>
      <c r="AOU41"/>
      <c r="AOV41"/>
      <c r="AOW41"/>
      <c r="AOX41"/>
      <c r="AOY41"/>
      <c r="AOZ41"/>
      <c r="APA41"/>
      <c r="APB41"/>
      <c r="APC41"/>
      <c r="APD41"/>
      <c r="APE41"/>
      <c r="APF41"/>
      <c r="APG41"/>
      <c r="APH41"/>
      <c r="API41"/>
      <c r="APJ41"/>
      <c r="APK41"/>
      <c r="APL41"/>
      <c r="APM41"/>
      <c r="APN41"/>
      <c r="APO41"/>
      <c r="APP41"/>
      <c r="APQ41"/>
      <c r="APR41"/>
      <c r="APS41"/>
      <c r="APT41"/>
      <c r="APU41"/>
      <c r="APV41"/>
      <c r="APW41"/>
      <c r="APX41"/>
      <c r="APY41"/>
      <c r="APZ41"/>
      <c r="AQA41"/>
      <c r="AQB41"/>
      <c r="AQC41"/>
      <c r="AQD41"/>
      <c r="AQE41"/>
      <c r="AQF41"/>
      <c r="AQG41"/>
      <c r="AQH41"/>
      <c r="AQI41"/>
      <c r="AQJ41"/>
      <c r="AQK41"/>
      <c r="AQL41"/>
      <c r="AQM41"/>
      <c r="AQN41"/>
      <c r="AQO41"/>
      <c r="AQP41"/>
      <c r="AQQ41"/>
      <c r="AQR41"/>
      <c r="AQS41"/>
      <c r="AQT41"/>
      <c r="AQU41"/>
      <c r="AQV41"/>
      <c r="AQW41"/>
      <c r="AQX41"/>
      <c r="AQY41"/>
      <c r="AQZ41"/>
      <c r="ARA41"/>
      <c r="ARB41"/>
      <c r="ARC41"/>
      <c r="ARD41"/>
      <c r="ARE41"/>
      <c r="ARF41"/>
      <c r="ARG41"/>
      <c r="ARH41"/>
      <c r="ARI41"/>
      <c r="ARJ41"/>
      <c r="ARK41"/>
      <c r="ARL41"/>
      <c r="ARM41"/>
      <c r="ARN41"/>
      <c r="ARO41"/>
      <c r="ARP41"/>
      <c r="ARQ41"/>
      <c r="ARR41"/>
      <c r="ARS41"/>
      <c r="ART41"/>
      <c r="ARU41"/>
      <c r="ARV41"/>
      <c r="ARW41"/>
      <c r="ARX41"/>
      <c r="ARY41"/>
      <c r="ARZ41"/>
      <c r="ASA41"/>
      <c r="ASB41"/>
      <c r="ASC41"/>
      <c r="ASD41"/>
      <c r="ASE41"/>
      <c r="ASF41"/>
      <c r="ASG41"/>
      <c r="ASH41"/>
      <c r="ASI41"/>
      <c r="ASJ41"/>
      <c r="ASK41"/>
      <c r="ASL41"/>
      <c r="ASM41"/>
      <c r="ASN41"/>
      <c r="ASO41"/>
      <c r="ASP41"/>
      <c r="ASQ41"/>
      <c r="ASR41"/>
      <c r="ASS41"/>
      <c r="AST41"/>
      <c r="ASU41"/>
      <c r="ASV41"/>
      <c r="ASW41"/>
      <c r="ASX41"/>
      <c r="ASY41"/>
      <c r="ASZ41"/>
      <c r="ATA41"/>
      <c r="ATB41"/>
      <c r="ATC41"/>
      <c r="ATD41"/>
      <c r="ATE41"/>
      <c r="ATF41"/>
      <c r="ATG41"/>
      <c r="ATH41"/>
      <c r="ATI41"/>
      <c r="ATJ41"/>
      <c r="ATK41"/>
      <c r="ATL41"/>
      <c r="ATM41"/>
      <c r="ATN41"/>
      <c r="ATO41"/>
      <c r="ATP41"/>
      <c r="ATQ41"/>
      <c r="ATR41"/>
      <c r="ATS41"/>
      <c r="ATT41"/>
      <c r="ATU41"/>
      <c r="ATV41"/>
      <c r="ATW41"/>
      <c r="ATX41"/>
      <c r="ATY41"/>
      <c r="ATZ41"/>
      <c r="AUA41"/>
      <c r="AUB41"/>
      <c r="AUC41"/>
      <c r="AUD41"/>
      <c r="AUE41"/>
      <c r="AUF41"/>
      <c r="AUG41"/>
      <c r="AUH41"/>
      <c r="AUI41"/>
      <c r="AUJ41"/>
      <c r="AUK41"/>
      <c r="AUL41"/>
      <c r="AUM41"/>
      <c r="AUN41"/>
      <c r="AUO41"/>
      <c r="AUP41"/>
      <c r="AUQ41"/>
      <c r="AUR41"/>
      <c r="AUS41"/>
      <c r="AUT41"/>
      <c r="AUU41"/>
      <c r="AUV41"/>
      <c r="AUW41"/>
      <c r="AUX41"/>
      <c r="AUY41"/>
      <c r="AUZ41"/>
      <c r="AVA41"/>
      <c r="AVB41"/>
      <c r="AVC41"/>
      <c r="AVD41"/>
      <c r="AVE41"/>
      <c r="AVF41"/>
      <c r="AVG41"/>
      <c r="AVH41"/>
      <c r="AVI41"/>
      <c r="AVJ41"/>
      <c r="AVK41"/>
      <c r="AVL41"/>
      <c r="AVM41"/>
      <c r="AVN41"/>
      <c r="AVO41"/>
      <c r="AVP41"/>
      <c r="AVQ41"/>
      <c r="AVR41"/>
      <c r="AVS41"/>
      <c r="AVT41"/>
      <c r="AVU41"/>
      <c r="AVV41"/>
      <c r="AVW41"/>
      <c r="AVX41"/>
      <c r="AVY41"/>
      <c r="AVZ41"/>
      <c r="AWA41"/>
      <c r="AWB41"/>
      <c r="AWC41"/>
      <c r="AWD41"/>
      <c r="AWE41"/>
      <c r="AWF41"/>
      <c r="AWG41"/>
      <c r="AWH41"/>
      <c r="AWI41"/>
      <c r="AWJ41"/>
      <c r="AWK41"/>
      <c r="AWL41"/>
      <c r="AWM41"/>
      <c r="AWN41"/>
      <c r="AWO41"/>
      <c r="AWP41"/>
      <c r="AWQ41"/>
      <c r="AWR41"/>
      <c r="AWS41"/>
      <c r="AWT41"/>
      <c r="AWU41"/>
      <c r="AWV41"/>
      <c r="AWW41"/>
      <c r="AWX41"/>
      <c r="AWY41"/>
      <c r="AWZ41"/>
      <c r="AXA41"/>
      <c r="AXB41"/>
      <c r="AXC41"/>
      <c r="AXD41"/>
      <c r="AXE41"/>
      <c r="AXF41"/>
      <c r="AXG41"/>
      <c r="AXH41"/>
      <c r="AXI41"/>
      <c r="AXJ41"/>
      <c r="AXK41"/>
      <c r="AXL41"/>
      <c r="AXM41"/>
      <c r="AXN41"/>
      <c r="AXO41"/>
      <c r="AXP41"/>
      <c r="AXQ41"/>
      <c r="AXR41"/>
      <c r="AXS41"/>
      <c r="AXT41"/>
      <c r="AXU41"/>
      <c r="AXV41"/>
      <c r="AXW41"/>
      <c r="AXX41"/>
      <c r="AXY41"/>
      <c r="AXZ41"/>
      <c r="AYA41"/>
      <c r="AYB41"/>
      <c r="AYC41"/>
      <c r="AYD41"/>
      <c r="AYE41"/>
      <c r="AYF41"/>
      <c r="AYG41"/>
      <c r="AYH41"/>
      <c r="AYI41"/>
      <c r="AYJ41"/>
      <c r="AYK41"/>
      <c r="AYL41"/>
      <c r="AYM41"/>
      <c r="AYN41"/>
      <c r="AYO41"/>
      <c r="AYP41"/>
      <c r="AYQ41"/>
      <c r="AYR41"/>
      <c r="AYS41"/>
      <c r="AYT41"/>
      <c r="AYU41"/>
      <c r="AYV41"/>
      <c r="AYW41"/>
      <c r="AYX41"/>
      <c r="AYY41"/>
      <c r="AYZ41"/>
      <c r="AZA41"/>
      <c r="AZB41"/>
      <c r="AZC41"/>
      <c r="AZD41"/>
      <c r="AZE41"/>
      <c r="AZF41"/>
      <c r="AZG41"/>
      <c r="AZH41"/>
      <c r="AZI41"/>
      <c r="AZJ41"/>
      <c r="AZK41"/>
      <c r="AZL41"/>
      <c r="AZM41"/>
      <c r="AZN41"/>
      <c r="AZO41"/>
      <c r="AZP41"/>
      <c r="AZQ41"/>
      <c r="AZR41"/>
      <c r="AZS41"/>
      <c r="AZT41"/>
      <c r="AZU41"/>
      <c r="AZV41"/>
      <c r="AZW41"/>
      <c r="AZX41"/>
      <c r="AZY41"/>
      <c r="AZZ41"/>
      <c r="BAA41"/>
      <c r="BAB41"/>
      <c r="BAC41"/>
      <c r="BAD41"/>
      <c r="BAE41"/>
      <c r="BAF41"/>
      <c r="BAG41"/>
      <c r="BAH41"/>
      <c r="BAI41"/>
      <c r="BAJ41"/>
      <c r="BAK41"/>
      <c r="BAL41"/>
      <c r="BAM41"/>
      <c r="BAN41"/>
      <c r="BAO41"/>
      <c r="BAP41"/>
      <c r="BAQ41"/>
      <c r="BAR41"/>
      <c r="BAS41"/>
      <c r="BAT41"/>
      <c r="BAU41"/>
      <c r="BAV41"/>
      <c r="BAW41"/>
      <c r="BAX41"/>
      <c r="BAY41"/>
      <c r="BAZ41"/>
      <c r="BBA41"/>
      <c r="BBB41"/>
      <c r="BBC41"/>
      <c r="BBD41"/>
      <c r="BBE41"/>
      <c r="BBF41"/>
      <c r="BBG41"/>
      <c r="BBH41"/>
      <c r="BBI41"/>
      <c r="BBJ41"/>
      <c r="BBK41"/>
      <c r="BBL41"/>
      <c r="BBM41"/>
      <c r="BBN41"/>
      <c r="BBO41"/>
      <c r="BBP41"/>
      <c r="BBQ41"/>
      <c r="BBR41"/>
      <c r="BBS41"/>
      <c r="BBT41"/>
      <c r="BBU41"/>
      <c r="BBV41"/>
      <c r="BBW41"/>
      <c r="BBX41"/>
      <c r="BBY41"/>
      <c r="BBZ41"/>
      <c r="BCA41"/>
      <c r="BCB41"/>
      <c r="BCC41"/>
      <c r="BCD41"/>
      <c r="BCE41"/>
      <c r="BCF41"/>
      <c r="BCG41"/>
      <c r="BCH41"/>
      <c r="BCI41"/>
      <c r="BCJ41"/>
      <c r="BCK41"/>
      <c r="BCL41"/>
      <c r="BCM41"/>
      <c r="BCN41"/>
      <c r="BCO41"/>
      <c r="BCP41"/>
      <c r="BCQ41"/>
      <c r="BCR41"/>
      <c r="BCS41"/>
      <c r="BCT41"/>
      <c r="BCU41"/>
      <c r="BCV41"/>
      <c r="BCW41"/>
      <c r="BCX41"/>
      <c r="BCY41"/>
      <c r="BCZ41"/>
      <c r="BDA41"/>
      <c r="BDB41"/>
      <c r="BDC41"/>
      <c r="BDD41"/>
      <c r="BDE41"/>
      <c r="BDF41"/>
      <c r="BDG41"/>
      <c r="BDH41"/>
      <c r="BDI41"/>
      <c r="BDJ41"/>
      <c r="BDK41"/>
      <c r="BDL41"/>
      <c r="BDM41"/>
      <c r="BDN41"/>
      <c r="BDO41"/>
      <c r="BDP41"/>
      <c r="BDQ41"/>
      <c r="BDR41"/>
      <c r="BDS41"/>
      <c r="BDT41"/>
      <c r="BDU41"/>
      <c r="BDV41"/>
      <c r="BDW41"/>
      <c r="BDX41"/>
      <c r="BDY41"/>
      <c r="BDZ41"/>
      <c r="BEA41"/>
      <c r="BEB41"/>
      <c r="BEC41"/>
      <c r="BED41"/>
      <c r="BEE41"/>
      <c r="BEF41"/>
      <c r="BEG41"/>
      <c r="BEH41"/>
      <c r="BEI41"/>
      <c r="BEJ41"/>
      <c r="BEK41"/>
      <c r="BEL41"/>
      <c r="BEM41"/>
      <c r="BEN41"/>
      <c r="BEO41"/>
      <c r="BEP41"/>
      <c r="BEQ41"/>
      <c r="BER41"/>
      <c r="BES41"/>
      <c r="BET41"/>
      <c r="BEU41"/>
      <c r="BEV41"/>
      <c r="BEW41"/>
      <c r="BEX41"/>
      <c r="BEY41"/>
      <c r="BEZ41"/>
      <c r="BFA41"/>
      <c r="BFB41"/>
      <c r="BFC41"/>
      <c r="BFD41"/>
      <c r="BFE41"/>
      <c r="BFF41"/>
      <c r="BFG41"/>
      <c r="BFH41"/>
      <c r="BFI41"/>
      <c r="BFJ41"/>
      <c r="BFK41"/>
      <c r="BFL41"/>
      <c r="BFM41"/>
      <c r="BFN41"/>
      <c r="BFO41"/>
      <c r="BFP41"/>
      <c r="BFQ41"/>
      <c r="BFR41"/>
      <c r="BFS41"/>
      <c r="BFT41"/>
      <c r="BFU41"/>
      <c r="BFV41"/>
      <c r="BFW41"/>
      <c r="BFX41"/>
      <c r="BFY41"/>
      <c r="BFZ41"/>
      <c r="BGA41"/>
      <c r="BGB41"/>
      <c r="BGC41"/>
      <c r="BGD41"/>
      <c r="BGE41"/>
      <c r="BGF41"/>
      <c r="BGG41"/>
      <c r="BGH41"/>
      <c r="BGI41"/>
      <c r="BGJ41"/>
      <c r="BGK41"/>
      <c r="BGL41"/>
      <c r="BGM41"/>
      <c r="BGN41"/>
      <c r="BGO41"/>
      <c r="BGP41"/>
      <c r="BGQ41"/>
      <c r="BGR41"/>
      <c r="BGS41"/>
      <c r="BGT41"/>
      <c r="BGU41"/>
      <c r="BGV41"/>
      <c r="BGW41"/>
      <c r="BGX41"/>
      <c r="BGY41"/>
      <c r="BGZ41"/>
      <c r="BHA41"/>
      <c r="BHB41"/>
      <c r="BHC41"/>
      <c r="BHD41"/>
      <c r="BHE41"/>
      <c r="BHF41"/>
      <c r="BHG41"/>
      <c r="BHH41"/>
      <c r="BHI41"/>
      <c r="BHJ41"/>
      <c r="BHK41"/>
      <c r="BHL41"/>
      <c r="BHM41"/>
      <c r="BHN41"/>
      <c r="BHO41"/>
      <c r="BHP41"/>
      <c r="BHQ41"/>
      <c r="BHR41"/>
      <c r="BHS41"/>
      <c r="BHT41"/>
      <c r="BHU41"/>
      <c r="BHV41"/>
      <c r="BHW41"/>
      <c r="BHX41"/>
      <c r="BHY41"/>
      <c r="BHZ41"/>
      <c r="BIA41"/>
      <c r="BIB41"/>
      <c r="BIC41"/>
      <c r="BID41"/>
      <c r="BIE41"/>
      <c r="BIF41"/>
      <c r="BIG41"/>
      <c r="BIH41"/>
      <c r="BII41"/>
      <c r="BIJ41"/>
      <c r="BIK41"/>
      <c r="BIL41"/>
      <c r="BIM41"/>
      <c r="BIN41"/>
      <c r="BIO41"/>
      <c r="BIP41"/>
      <c r="BIQ41"/>
      <c r="BIR41"/>
      <c r="BIS41"/>
      <c r="BIT41"/>
      <c r="BIU41"/>
      <c r="BIV41"/>
      <c r="BIW41"/>
      <c r="BIX41"/>
      <c r="BIY41"/>
      <c r="BIZ41"/>
      <c r="BJA41"/>
      <c r="BJB41"/>
      <c r="BJC41"/>
      <c r="BJD41"/>
      <c r="BJE41"/>
      <c r="BJF41"/>
      <c r="BJG41"/>
      <c r="BJH41"/>
      <c r="BJI41"/>
      <c r="BJJ41"/>
      <c r="BJK41"/>
      <c r="BJL41"/>
      <c r="BJM41"/>
      <c r="BJN41"/>
      <c r="BJO41"/>
      <c r="BJP41"/>
      <c r="BJQ41"/>
      <c r="BJR41"/>
      <c r="BJS41"/>
      <c r="BJT41"/>
      <c r="BJU41"/>
      <c r="BJV41"/>
      <c r="BJW41"/>
      <c r="BJX41"/>
      <c r="BJY41"/>
      <c r="BJZ41"/>
      <c r="BKA41"/>
      <c r="BKB41"/>
      <c r="BKC41"/>
      <c r="BKD41"/>
      <c r="BKE41"/>
      <c r="BKF41"/>
      <c r="BKG41"/>
      <c r="BKH41"/>
      <c r="BKI41"/>
      <c r="BKJ41"/>
      <c r="BKK41"/>
      <c r="BKL41"/>
      <c r="BKM41"/>
      <c r="BKN41"/>
      <c r="BKO41"/>
      <c r="BKP41"/>
      <c r="BKQ41"/>
      <c r="BKR41"/>
      <c r="BKS41"/>
      <c r="BKT41"/>
      <c r="BKU41"/>
      <c r="BKV41"/>
      <c r="BKW41"/>
      <c r="BKX41"/>
      <c r="BKY41"/>
      <c r="BKZ41"/>
      <c r="BLA41"/>
      <c r="BLB41"/>
      <c r="BLC41"/>
      <c r="BLD41"/>
      <c r="BLE41"/>
      <c r="BLF41"/>
      <c r="BLG41"/>
      <c r="BLH41"/>
      <c r="BLI41"/>
      <c r="BLJ41"/>
      <c r="BLK41"/>
      <c r="BLL41"/>
      <c r="BLM41"/>
      <c r="BLN41"/>
      <c r="BLO41"/>
      <c r="BLP41"/>
      <c r="BLQ41"/>
      <c r="BLR41"/>
      <c r="BLS41"/>
      <c r="BLT41"/>
      <c r="BLU41"/>
      <c r="BLV41"/>
      <c r="BLW41"/>
      <c r="BLX41"/>
      <c r="BLY41"/>
      <c r="BLZ41"/>
      <c r="BMA41"/>
      <c r="BMB41"/>
      <c r="BMC41"/>
      <c r="BMD41"/>
      <c r="BME41"/>
      <c r="BMF41"/>
      <c r="BMG41"/>
      <c r="BMH41"/>
      <c r="BMI41"/>
      <c r="BMJ41"/>
      <c r="BMK41"/>
      <c r="BML41"/>
      <c r="BMM41"/>
      <c r="BMN41"/>
      <c r="BMO41"/>
      <c r="BMP41"/>
      <c r="BMQ41"/>
      <c r="BMR41"/>
      <c r="BMS41"/>
      <c r="BMT41"/>
      <c r="BMU41"/>
      <c r="BMV41"/>
      <c r="BMW41"/>
      <c r="BMX41"/>
      <c r="BMY41"/>
      <c r="BMZ41"/>
      <c r="BNA41"/>
      <c r="BNB41"/>
      <c r="BNC41"/>
      <c r="BND41"/>
      <c r="BNE41"/>
      <c r="BNF41"/>
      <c r="BNG41"/>
      <c r="BNH41"/>
      <c r="BNI41"/>
      <c r="BNJ41"/>
      <c r="BNK41"/>
      <c r="BNL41"/>
      <c r="BNM41"/>
      <c r="BNN41"/>
      <c r="BNO41"/>
      <c r="BNP41"/>
      <c r="BNQ41"/>
      <c r="BNR41"/>
      <c r="BNS41"/>
      <c r="BNT41"/>
      <c r="BNU41"/>
      <c r="BNV41"/>
      <c r="BNW41"/>
      <c r="BNX41"/>
      <c r="BNY41"/>
      <c r="BNZ41"/>
      <c r="BOA41"/>
      <c r="BOB41"/>
      <c r="BOC41"/>
      <c r="BOD41"/>
      <c r="BOE41"/>
      <c r="BOF41"/>
      <c r="BOG41"/>
      <c r="BOH41"/>
      <c r="BOI41"/>
      <c r="BOJ41"/>
      <c r="BOK41"/>
      <c r="BOL41"/>
      <c r="BOM41"/>
      <c r="BON41"/>
      <c r="BOO41"/>
      <c r="BOP41"/>
      <c r="BOQ41"/>
      <c r="BOR41"/>
      <c r="BOS41"/>
      <c r="BOT41"/>
      <c r="BOU41"/>
      <c r="BOV41"/>
      <c r="BOW41"/>
      <c r="BOX41"/>
      <c r="BOY41"/>
      <c r="BOZ41"/>
      <c r="BPA41"/>
      <c r="BPB41"/>
      <c r="BPC41"/>
      <c r="BPD41"/>
      <c r="BPE41"/>
      <c r="BPF41"/>
      <c r="BPG41"/>
      <c r="BPH41"/>
      <c r="BPI41"/>
      <c r="BPJ41"/>
      <c r="BPK41"/>
      <c r="BPL41"/>
      <c r="BPM41"/>
      <c r="BPN41"/>
      <c r="BPO41"/>
      <c r="BPP41"/>
      <c r="BPQ41"/>
      <c r="BPR41"/>
      <c r="BPS41"/>
      <c r="BPT41"/>
      <c r="BPU41"/>
      <c r="BPV41"/>
      <c r="BPW41"/>
      <c r="BPX41"/>
      <c r="BPY41"/>
      <c r="BPZ41"/>
      <c r="BQA41"/>
      <c r="BQB41"/>
      <c r="BQC41"/>
      <c r="BQD41"/>
      <c r="BQE41"/>
      <c r="BQF41"/>
      <c r="BQG41"/>
      <c r="BQH41"/>
      <c r="BQI41"/>
      <c r="BQJ41"/>
      <c r="BQK41"/>
      <c r="BQL41"/>
      <c r="BQM41"/>
      <c r="BQN41"/>
      <c r="BQO41"/>
      <c r="BQP41"/>
      <c r="BQQ41"/>
      <c r="BQR41"/>
      <c r="BQS41"/>
      <c r="BQT41"/>
      <c r="BQU41"/>
      <c r="BQV41"/>
      <c r="BQW41"/>
      <c r="BQX41"/>
      <c r="BQY41"/>
      <c r="BQZ41"/>
      <c r="BRA41"/>
      <c r="BRB41"/>
      <c r="BRC41"/>
      <c r="BRD41"/>
      <c r="BRE41"/>
      <c r="BRF41"/>
      <c r="BRG41"/>
      <c r="BRH41"/>
      <c r="BRI41"/>
      <c r="BRJ41"/>
      <c r="BRK41"/>
      <c r="BRL41"/>
      <c r="BRM41"/>
      <c r="BRN41"/>
      <c r="BRO41"/>
      <c r="BRP41"/>
      <c r="BRQ41"/>
      <c r="BRR41"/>
      <c r="BRS41"/>
      <c r="BRT41"/>
      <c r="BRU41"/>
      <c r="BRV41"/>
      <c r="BRW41"/>
      <c r="BRX41"/>
      <c r="BRY41"/>
      <c r="BRZ41"/>
      <c r="BSA41"/>
      <c r="BSB41"/>
      <c r="BSC41"/>
      <c r="BSD41"/>
      <c r="BSE41"/>
      <c r="BSF41"/>
      <c r="BSG41"/>
      <c r="BSH41"/>
      <c r="BSI41"/>
      <c r="BSJ41"/>
      <c r="BSK41"/>
      <c r="BSL41"/>
      <c r="BSM41"/>
      <c r="BSN41"/>
      <c r="BSO41"/>
      <c r="BSP41"/>
      <c r="BSQ41"/>
      <c r="BSR41"/>
      <c r="BSS41"/>
      <c r="BST41"/>
      <c r="BSU41"/>
      <c r="BSV41"/>
      <c r="BSW41"/>
      <c r="BSX41"/>
      <c r="BSY41"/>
      <c r="BSZ41"/>
      <c r="BTA41"/>
      <c r="BTB41"/>
      <c r="BTC41"/>
      <c r="BTD41"/>
      <c r="BTE41"/>
      <c r="BTF41"/>
      <c r="BTG41"/>
      <c r="BTH41"/>
      <c r="BTI41"/>
      <c r="BTJ41"/>
      <c r="BTK41"/>
      <c r="BTL41"/>
      <c r="BTM41"/>
      <c r="BTN41"/>
      <c r="BTO41"/>
      <c r="BTP41"/>
      <c r="BTQ41"/>
      <c r="BTR41"/>
      <c r="BTS41"/>
      <c r="BTT41"/>
      <c r="BTU41"/>
      <c r="BTV41"/>
      <c r="BTW41"/>
      <c r="BTX41"/>
      <c r="BTY41"/>
      <c r="BTZ41"/>
      <c r="BUA41"/>
      <c r="BUB41"/>
      <c r="BUC41"/>
      <c r="BUD41"/>
      <c r="BUE41"/>
      <c r="BUF41"/>
      <c r="BUG41"/>
      <c r="BUH41"/>
      <c r="BUI41"/>
      <c r="BUJ41"/>
      <c r="BUK41"/>
      <c r="BUL41"/>
      <c r="BUM41"/>
      <c r="BUN41"/>
      <c r="BUO41"/>
      <c r="BUP41"/>
      <c r="BUQ41"/>
      <c r="BUR41"/>
      <c r="BUS41"/>
      <c r="BUT41"/>
      <c r="BUU41"/>
      <c r="BUV41"/>
      <c r="BUW41"/>
      <c r="BUX41"/>
      <c r="BUY41"/>
      <c r="BUZ41"/>
      <c r="BVA41"/>
      <c r="BVB41"/>
      <c r="BVC41"/>
      <c r="BVD41"/>
      <c r="BVE41"/>
      <c r="BVF41"/>
      <c r="BVG41"/>
      <c r="BVH41"/>
      <c r="BVI41"/>
      <c r="BVJ41"/>
      <c r="BVK41"/>
      <c r="BVL41"/>
      <c r="BVM41"/>
      <c r="BVN41"/>
      <c r="BVO41"/>
      <c r="BVP41"/>
      <c r="BVQ41"/>
      <c r="BVR41"/>
      <c r="BVS41"/>
      <c r="BVT41"/>
      <c r="BVU41"/>
      <c r="BVV41"/>
      <c r="BVW41"/>
      <c r="BVX41"/>
      <c r="BVY41"/>
      <c r="BVZ41"/>
      <c r="BWA41"/>
      <c r="BWB41"/>
      <c r="BWC41"/>
      <c r="BWD41"/>
      <c r="BWE41"/>
      <c r="BWF41"/>
      <c r="BWG41"/>
      <c r="BWH41"/>
      <c r="BWI41"/>
      <c r="BWJ41"/>
      <c r="BWK41"/>
      <c r="BWL41"/>
      <c r="BWM41"/>
      <c r="BWN41"/>
      <c r="BWO41"/>
      <c r="BWP41"/>
      <c r="BWQ41"/>
      <c r="BWR41"/>
      <c r="BWS41"/>
      <c r="BWT41"/>
      <c r="BWU41"/>
      <c r="BWV41"/>
      <c r="BWW41"/>
      <c r="BWX41"/>
      <c r="BWY41"/>
      <c r="BWZ41"/>
      <c r="BXA41"/>
      <c r="BXB41"/>
      <c r="BXC41"/>
      <c r="BXD41"/>
      <c r="BXE41"/>
      <c r="BXF41"/>
      <c r="BXG41"/>
      <c r="BXH41"/>
      <c r="BXI41"/>
      <c r="BXJ41"/>
      <c r="BXK41"/>
      <c r="BXL41"/>
      <c r="BXM41"/>
      <c r="BXN41"/>
      <c r="BXO41"/>
      <c r="BXP41"/>
      <c r="BXQ41"/>
      <c r="BXR41"/>
      <c r="BXS41"/>
      <c r="BXT41"/>
      <c r="BXU41"/>
      <c r="BXV41"/>
      <c r="BXW41"/>
      <c r="BXX41"/>
      <c r="BXY41"/>
      <c r="BXZ41"/>
      <c r="BYA41"/>
      <c r="BYB41"/>
      <c r="BYC41"/>
      <c r="BYD41"/>
      <c r="BYE41"/>
      <c r="BYF41"/>
      <c r="BYG41"/>
      <c r="BYH41"/>
      <c r="BYI41"/>
      <c r="BYJ41"/>
      <c r="BYK41"/>
      <c r="BYL41"/>
      <c r="BYM41"/>
      <c r="BYN41"/>
      <c r="BYO41"/>
      <c r="BYP41"/>
      <c r="BYQ41"/>
      <c r="BYR41"/>
      <c r="BYS41"/>
      <c r="BYT41"/>
      <c r="BYU41"/>
      <c r="BYV41"/>
      <c r="BYW41"/>
      <c r="BYX41"/>
      <c r="BYY41"/>
      <c r="BYZ41"/>
      <c r="BZA41"/>
      <c r="BZB41"/>
      <c r="BZC41"/>
      <c r="BZD41"/>
      <c r="BZE41"/>
      <c r="BZF41"/>
      <c r="BZG41"/>
      <c r="BZH41"/>
      <c r="BZI41"/>
      <c r="BZJ41"/>
      <c r="BZK41"/>
      <c r="BZL41"/>
      <c r="BZM41"/>
      <c r="BZN41"/>
      <c r="BZO41"/>
      <c r="BZP41"/>
      <c r="BZQ41"/>
      <c r="BZR41"/>
      <c r="BZS41"/>
      <c r="BZT41"/>
      <c r="BZU41"/>
      <c r="BZV41"/>
      <c r="BZW41"/>
      <c r="BZX41"/>
      <c r="BZY41"/>
      <c r="BZZ41"/>
      <c r="CAA41"/>
      <c r="CAB41"/>
      <c r="CAC41"/>
      <c r="CAD41"/>
      <c r="CAE41"/>
      <c r="CAF41"/>
      <c r="CAG41"/>
      <c r="CAH41"/>
      <c r="CAI41"/>
      <c r="CAJ41"/>
      <c r="CAK41"/>
      <c r="CAL41"/>
      <c r="CAM41"/>
      <c r="CAN41"/>
      <c r="CAO41"/>
      <c r="CAP41"/>
      <c r="CAQ41"/>
      <c r="CAR41"/>
      <c r="CAS41"/>
      <c r="CAT41"/>
      <c r="CAU41"/>
      <c r="CAV41"/>
      <c r="CAW41"/>
      <c r="CAX41"/>
      <c r="CAY41"/>
      <c r="CAZ41"/>
      <c r="CBA41"/>
      <c r="CBB41"/>
      <c r="CBC41"/>
      <c r="CBD41"/>
      <c r="CBE41"/>
      <c r="CBF41"/>
      <c r="CBG41"/>
      <c r="CBH41"/>
      <c r="CBI41"/>
      <c r="CBJ41"/>
      <c r="CBK41"/>
      <c r="CBL41"/>
      <c r="CBM41"/>
      <c r="CBN41"/>
      <c r="CBO41"/>
      <c r="CBP41"/>
      <c r="CBQ41"/>
      <c r="CBR41"/>
      <c r="CBS41"/>
      <c r="CBT41"/>
      <c r="CBU41"/>
      <c r="CBV41"/>
      <c r="CBW41"/>
      <c r="CBX41"/>
      <c r="CBY41"/>
      <c r="CBZ41"/>
      <c r="CCA41"/>
      <c r="CCB41"/>
      <c r="CCC41"/>
      <c r="CCD41"/>
      <c r="CCE41"/>
      <c r="CCF41"/>
      <c r="CCG41"/>
      <c r="CCH41"/>
      <c r="CCI41"/>
      <c r="CCJ41"/>
      <c r="CCK41"/>
      <c r="CCL41"/>
      <c r="CCM41"/>
      <c r="CCN41"/>
      <c r="CCO41"/>
      <c r="CCP41"/>
      <c r="CCQ41"/>
      <c r="CCR41"/>
      <c r="CCS41"/>
      <c r="CCT41"/>
      <c r="CCU41"/>
      <c r="CCV41"/>
      <c r="CCW41"/>
      <c r="CCX41"/>
      <c r="CCY41"/>
      <c r="CCZ41"/>
      <c r="CDA41"/>
      <c r="CDB41"/>
      <c r="CDC41"/>
      <c r="CDD41"/>
      <c r="CDE41"/>
      <c r="CDF41"/>
      <c r="CDG41"/>
      <c r="CDH41"/>
      <c r="CDI41"/>
      <c r="CDJ41"/>
      <c r="CDK41"/>
      <c r="CDL41"/>
      <c r="CDM41"/>
      <c r="CDN41"/>
      <c r="CDO41"/>
      <c r="CDP41"/>
      <c r="CDQ41"/>
      <c r="CDR41"/>
      <c r="CDS41"/>
      <c r="CDT41"/>
      <c r="CDU41"/>
      <c r="CDV41"/>
      <c r="CDW41"/>
      <c r="CDX41"/>
      <c r="CDY41"/>
      <c r="CDZ41"/>
      <c r="CEA41"/>
      <c r="CEB41"/>
      <c r="CEC41"/>
      <c r="CED41"/>
      <c r="CEE41"/>
      <c r="CEF41"/>
      <c r="CEG41"/>
      <c r="CEH41"/>
      <c r="CEI41"/>
      <c r="CEJ41"/>
      <c r="CEK41"/>
      <c r="CEL41"/>
      <c r="CEM41"/>
      <c r="CEN41"/>
      <c r="CEO41"/>
      <c r="CEP41"/>
      <c r="CEQ41"/>
      <c r="CER41"/>
      <c r="CES41"/>
      <c r="CET41"/>
      <c r="CEU41"/>
      <c r="CEV41"/>
      <c r="CEW41"/>
      <c r="CEX41"/>
      <c r="CEY41"/>
      <c r="CEZ41"/>
      <c r="CFA41"/>
      <c r="CFB41"/>
      <c r="CFC41"/>
      <c r="CFD41"/>
      <c r="CFE41"/>
      <c r="CFF41"/>
      <c r="CFG41"/>
      <c r="CFH41"/>
      <c r="CFI41"/>
      <c r="CFJ41"/>
      <c r="CFK41"/>
      <c r="CFL41"/>
      <c r="CFM41"/>
      <c r="CFN41"/>
      <c r="CFO41"/>
      <c r="CFP41"/>
      <c r="CFQ41"/>
      <c r="CFR41"/>
      <c r="CFS41"/>
      <c r="CFT41"/>
      <c r="CFU41"/>
      <c r="CFV41"/>
      <c r="CFW41"/>
      <c r="CFX41"/>
      <c r="CFY41"/>
      <c r="CFZ41"/>
      <c r="CGA41"/>
      <c r="CGB41"/>
      <c r="CGC41"/>
      <c r="CGD41"/>
      <c r="CGE41"/>
      <c r="CGF41"/>
      <c r="CGG41"/>
      <c r="CGH41"/>
      <c r="CGI41"/>
      <c r="CGJ41"/>
      <c r="CGK41"/>
      <c r="CGL41"/>
      <c r="CGM41"/>
      <c r="CGN41"/>
      <c r="CGO41"/>
      <c r="CGP41"/>
      <c r="CGQ41"/>
      <c r="CGR41"/>
      <c r="CGS41"/>
      <c r="CGT41"/>
      <c r="CGU41"/>
      <c r="CGV41"/>
      <c r="CGW41"/>
      <c r="CGX41"/>
      <c r="CGY41"/>
      <c r="CGZ41"/>
      <c r="CHA41"/>
      <c r="CHB41"/>
      <c r="CHC41"/>
      <c r="CHD41"/>
      <c r="CHE41"/>
      <c r="CHF41"/>
      <c r="CHG41"/>
      <c r="CHH41"/>
      <c r="CHI41"/>
      <c r="CHJ41"/>
      <c r="CHK41"/>
      <c r="CHL41"/>
      <c r="CHM41"/>
      <c r="CHN41"/>
      <c r="CHO41"/>
      <c r="CHP41"/>
      <c r="CHQ41"/>
      <c r="CHR41"/>
      <c r="CHS41"/>
      <c r="CHT41"/>
      <c r="CHU41"/>
      <c r="CHV41"/>
      <c r="CHW41"/>
      <c r="CHX41"/>
      <c r="CHY41"/>
      <c r="CHZ41"/>
      <c r="CIA41"/>
      <c r="CIB41"/>
      <c r="CIC41"/>
      <c r="CID41"/>
      <c r="CIE41"/>
      <c r="CIF41"/>
      <c r="CIG41"/>
      <c r="CIH41"/>
      <c r="CII41"/>
      <c r="CIJ41"/>
      <c r="CIK41"/>
      <c r="CIL41"/>
      <c r="CIM41"/>
      <c r="CIN41"/>
      <c r="CIO41"/>
      <c r="CIP41"/>
      <c r="CIQ41"/>
      <c r="CIR41"/>
      <c r="CIS41"/>
      <c r="CIT41"/>
      <c r="CIU41"/>
      <c r="CIV41"/>
      <c r="CIW41"/>
      <c r="CIX41"/>
      <c r="CIY41"/>
      <c r="CIZ41"/>
      <c r="CJA41"/>
      <c r="CJB41"/>
      <c r="CJC41"/>
      <c r="CJD41"/>
      <c r="CJE41"/>
      <c r="CJF41"/>
      <c r="CJG41"/>
      <c r="CJH41"/>
      <c r="CJI41"/>
      <c r="CJJ41"/>
      <c r="CJK41"/>
      <c r="CJL41"/>
      <c r="CJM41"/>
      <c r="CJN41"/>
      <c r="CJO41"/>
      <c r="CJP41"/>
      <c r="CJQ41"/>
      <c r="CJR41"/>
      <c r="CJS41"/>
      <c r="CJT41"/>
      <c r="CJU41"/>
      <c r="CJV41"/>
      <c r="CJW41"/>
      <c r="CJX41"/>
      <c r="CJY41"/>
      <c r="CJZ41"/>
      <c r="CKA41"/>
      <c r="CKB41"/>
      <c r="CKC41"/>
      <c r="CKD41"/>
      <c r="CKE41"/>
      <c r="CKF41"/>
      <c r="CKG41"/>
      <c r="CKH41"/>
      <c r="CKI41"/>
      <c r="CKJ41"/>
      <c r="CKK41"/>
      <c r="CKL41"/>
      <c r="CKM41"/>
      <c r="CKN41"/>
      <c r="CKO41"/>
      <c r="CKP41"/>
      <c r="CKQ41"/>
      <c r="CKR41"/>
      <c r="CKS41"/>
      <c r="CKT41"/>
      <c r="CKU41"/>
      <c r="CKV41"/>
      <c r="CKW41"/>
      <c r="CKX41"/>
      <c r="CKY41"/>
      <c r="CKZ41"/>
      <c r="CLA41"/>
      <c r="CLB41"/>
      <c r="CLC41"/>
      <c r="CLD41"/>
      <c r="CLE41"/>
      <c r="CLF41"/>
      <c r="CLG41"/>
      <c r="CLH41"/>
      <c r="CLI41"/>
      <c r="CLJ41"/>
      <c r="CLK41"/>
      <c r="CLL41"/>
      <c r="CLM41"/>
      <c r="CLN41"/>
      <c r="CLO41"/>
      <c r="CLP41"/>
      <c r="CLQ41"/>
      <c r="CLR41"/>
      <c r="CLS41"/>
      <c r="CLT41"/>
      <c r="CLU41"/>
      <c r="CLV41"/>
      <c r="CLW41"/>
      <c r="CLX41"/>
      <c r="CLY41"/>
      <c r="CLZ41"/>
      <c r="CMA41"/>
      <c r="CMB41"/>
      <c r="CMC41"/>
      <c r="CMD41"/>
      <c r="CME41"/>
      <c r="CMF41"/>
      <c r="CMG41"/>
      <c r="CMH41"/>
      <c r="CMI41"/>
      <c r="CMJ41"/>
      <c r="CMK41"/>
      <c r="CML41"/>
      <c r="CMM41"/>
      <c r="CMN41"/>
      <c r="CMO41"/>
      <c r="CMP41"/>
      <c r="CMQ41"/>
      <c r="CMR41"/>
      <c r="CMS41"/>
      <c r="CMT41"/>
      <c r="CMU41"/>
      <c r="CMV41"/>
      <c r="CMW41"/>
      <c r="CMX41"/>
      <c r="CMY41"/>
      <c r="CMZ41"/>
      <c r="CNA41"/>
      <c r="CNB41"/>
      <c r="CNC41"/>
      <c r="CND41"/>
      <c r="CNE41"/>
      <c r="CNF41"/>
      <c r="CNG41"/>
      <c r="CNH41"/>
      <c r="CNI41"/>
      <c r="CNJ41"/>
      <c r="CNK41"/>
      <c r="CNL41"/>
      <c r="CNM41"/>
      <c r="CNN41"/>
      <c r="CNO41"/>
      <c r="CNP41"/>
      <c r="CNQ41"/>
      <c r="CNR41"/>
      <c r="CNS41"/>
      <c r="CNT41"/>
      <c r="CNU41"/>
      <c r="CNV41"/>
      <c r="CNW41"/>
      <c r="CNX41"/>
      <c r="CNY41"/>
      <c r="CNZ41"/>
      <c r="COA41"/>
      <c r="COB41"/>
      <c r="COC41"/>
      <c r="COD41"/>
      <c r="COE41"/>
      <c r="COF41"/>
      <c r="COG41"/>
      <c r="COH41"/>
      <c r="COI41"/>
      <c r="COJ41"/>
      <c r="COK41"/>
      <c r="COL41"/>
      <c r="COM41"/>
      <c r="CON41"/>
      <c r="COO41"/>
      <c r="COP41"/>
      <c r="COQ41"/>
      <c r="COR41"/>
      <c r="COS41"/>
      <c r="COT41"/>
      <c r="COU41"/>
      <c r="COV41"/>
      <c r="COW41"/>
      <c r="COX41"/>
      <c r="COY41"/>
      <c r="COZ41"/>
      <c r="CPA41"/>
      <c r="CPB41"/>
      <c r="CPC41"/>
      <c r="CPD41"/>
      <c r="CPE41"/>
      <c r="CPF41"/>
      <c r="CPG41"/>
      <c r="CPH41"/>
      <c r="CPI41"/>
      <c r="CPJ41"/>
      <c r="CPK41"/>
      <c r="CPL41"/>
      <c r="CPM41"/>
      <c r="CPN41"/>
      <c r="CPO41"/>
      <c r="CPP41"/>
      <c r="CPQ41"/>
      <c r="CPR41"/>
      <c r="CPS41"/>
      <c r="CPT41"/>
      <c r="CPU41"/>
      <c r="CPV41"/>
      <c r="CPW41"/>
      <c r="CPX41"/>
      <c r="CPY41"/>
      <c r="CPZ41"/>
      <c r="CQA41"/>
      <c r="CQB41"/>
      <c r="CQC41"/>
      <c r="CQD41"/>
      <c r="CQE41"/>
      <c r="CQF41"/>
      <c r="CQG41"/>
      <c r="CQH41"/>
      <c r="CQI41"/>
      <c r="CQJ41"/>
      <c r="CQK41"/>
      <c r="CQL41"/>
      <c r="CQM41"/>
      <c r="CQN41"/>
      <c r="CQO41"/>
      <c r="CQP41"/>
      <c r="CQQ41"/>
      <c r="CQR41"/>
      <c r="CQS41"/>
      <c r="CQT41"/>
      <c r="CQU41"/>
      <c r="CQV41"/>
      <c r="CQW41"/>
      <c r="CQX41"/>
      <c r="CQY41"/>
      <c r="CQZ41"/>
      <c r="CRA41"/>
      <c r="CRB41"/>
      <c r="CRC41"/>
      <c r="CRD41"/>
      <c r="CRE41"/>
      <c r="CRF41"/>
      <c r="CRG41"/>
      <c r="CRH41"/>
      <c r="CRI41"/>
      <c r="CRJ41"/>
      <c r="CRK41"/>
      <c r="CRL41"/>
      <c r="CRM41"/>
      <c r="CRN41"/>
      <c r="CRO41"/>
      <c r="CRP41"/>
      <c r="CRQ41"/>
      <c r="CRR41"/>
      <c r="CRS41"/>
      <c r="CRT41"/>
      <c r="CRU41"/>
      <c r="CRV41"/>
      <c r="CRW41"/>
      <c r="CRX41"/>
      <c r="CRY41"/>
      <c r="CRZ41"/>
      <c r="CSA41"/>
      <c r="CSB41"/>
      <c r="CSC41"/>
      <c r="CSD41"/>
      <c r="CSE41"/>
      <c r="CSF41"/>
      <c r="CSG41"/>
      <c r="CSH41"/>
      <c r="CSI41"/>
      <c r="CSJ41"/>
      <c r="CSK41"/>
      <c r="CSL41"/>
      <c r="CSM41"/>
      <c r="CSN41"/>
      <c r="CSO41"/>
      <c r="CSP41"/>
      <c r="CSQ41"/>
      <c r="CSR41"/>
      <c r="CSS41"/>
      <c r="CST41"/>
      <c r="CSU41"/>
      <c r="CSV41"/>
      <c r="CSW41"/>
      <c r="CSX41"/>
      <c r="CSY41"/>
      <c r="CSZ41"/>
      <c r="CTA41"/>
      <c r="CTB41"/>
      <c r="CTC41"/>
      <c r="CTD41"/>
      <c r="CTE41"/>
      <c r="CTF41"/>
      <c r="CTG41"/>
      <c r="CTH41"/>
      <c r="CTI41"/>
      <c r="CTJ41"/>
      <c r="CTK41"/>
      <c r="CTL41"/>
      <c r="CTM41"/>
      <c r="CTN41"/>
      <c r="CTO41"/>
      <c r="CTP41"/>
      <c r="CTQ41"/>
      <c r="CTR41"/>
      <c r="CTS41"/>
      <c r="CTT41"/>
      <c r="CTU41"/>
      <c r="CTV41"/>
      <c r="CTW41"/>
      <c r="CTX41"/>
      <c r="CTY41"/>
      <c r="CTZ41"/>
      <c r="CUA41"/>
      <c r="CUB41"/>
      <c r="CUC41"/>
      <c r="CUD41"/>
      <c r="CUE41"/>
      <c r="CUF41"/>
      <c r="CUG41"/>
      <c r="CUH41"/>
      <c r="CUI41"/>
      <c r="CUJ41"/>
      <c r="CUK41"/>
      <c r="CUL41"/>
      <c r="CUM41"/>
      <c r="CUN41"/>
      <c r="CUO41"/>
      <c r="CUP41"/>
      <c r="CUQ41"/>
      <c r="CUR41"/>
      <c r="CUS41"/>
      <c r="CUT41"/>
      <c r="CUU41"/>
      <c r="CUV41"/>
      <c r="CUW41"/>
      <c r="CUX41"/>
      <c r="CUY41"/>
      <c r="CUZ41"/>
      <c r="CVA41"/>
      <c r="CVB41"/>
      <c r="CVC41"/>
      <c r="CVD41"/>
      <c r="CVE41"/>
      <c r="CVF41"/>
      <c r="CVG41"/>
      <c r="CVH41"/>
      <c r="CVI41"/>
      <c r="CVJ41"/>
      <c r="CVK41"/>
      <c r="CVL41"/>
      <c r="CVM41"/>
      <c r="CVN41"/>
      <c r="CVO41"/>
      <c r="CVP41"/>
      <c r="CVQ41"/>
      <c r="CVR41"/>
      <c r="CVS41"/>
      <c r="CVT41"/>
      <c r="CVU41"/>
      <c r="CVV41"/>
      <c r="CVW41"/>
      <c r="CVX41"/>
      <c r="CVY41"/>
      <c r="CVZ41"/>
      <c r="CWA41"/>
      <c r="CWB41"/>
      <c r="CWC41"/>
      <c r="CWD41"/>
      <c r="CWE41"/>
      <c r="CWF41"/>
      <c r="CWG41"/>
      <c r="CWH41"/>
      <c r="CWI41"/>
      <c r="CWJ41"/>
      <c r="CWK41"/>
      <c r="CWL41"/>
      <c r="CWM41"/>
      <c r="CWN41"/>
      <c r="CWO41"/>
      <c r="CWP41"/>
      <c r="CWQ41"/>
      <c r="CWR41"/>
      <c r="CWS41"/>
      <c r="CWT41"/>
      <c r="CWU41"/>
      <c r="CWV41"/>
      <c r="CWW41"/>
      <c r="CWX41"/>
      <c r="CWY41"/>
      <c r="CWZ41"/>
      <c r="CXA41"/>
      <c r="CXB41"/>
      <c r="CXC41"/>
      <c r="CXD41"/>
      <c r="CXE41"/>
      <c r="CXF41"/>
      <c r="CXG41"/>
      <c r="CXH41"/>
      <c r="CXI41"/>
      <c r="CXJ41"/>
      <c r="CXK41"/>
      <c r="CXL41"/>
      <c r="CXM41"/>
      <c r="CXN41"/>
      <c r="CXO41"/>
      <c r="CXP41"/>
      <c r="CXQ41"/>
      <c r="CXR41"/>
      <c r="CXS41"/>
      <c r="CXT41"/>
      <c r="CXU41"/>
      <c r="CXV41"/>
      <c r="CXW41"/>
      <c r="CXX41"/>
      <c r="CXY41"/>
      <c r="CXZ41"/>
      <c r="CYA41"/>
      <c r="CYB41"/>
      <c r="CYC41"/>
      <c r="CYD41"/>
      <c r="CYE41"/>
      <c r="CYF41"/>
      <c r="CYG41"/>
      <c r="CYH41"/>
      <c r="CYI41"/>
      <c r="CYJ41"/>
      <c r="CYK41"/>
      <c r="CYL41"/>
      <c r="CYM41"/>
      <c r="CYN41"/>
      <c r="CYO41"/>
      <c r="CYP41"/>
      <c r="CYQ41"/>
      <c r="CYR41"/>
      <c r="CYS41"/>
      <c r="CYT41"/>
      <c r="CYU41"/>
      <c r="CYV41"/>
      <c r="CYW41"/>
      <c r="CYX41"/>
      <c r="CYY41"/>
      <c r="CYZ41"/>
      <c r="CZA41"/>
      <c r="CZB41"/>
      <c r="CZC41"/>
      <c r="CZD41"/>
      <c r="CZE41"/>
      <c r="CZF41"/>
      <c r="CZG41"/>
      <c r="CZH41"/>
      <c r="CZI41"/>
      <c r="CZJ41"/>
      <c r="CZK41"/>
      <c r="CZL41"/>
      <c r="CZM41"/>
      <c r="CZN41"/>
      <c r="CZO41"/>
      <c r="CZP41"/>
      <c r="CZQ41"/>
      <c r="CZR41"/>
      <c r="CZS41"/>
      <c r="CZT41"/>
      <c r="CZU41"/>
      <c r="CZV41"/>
      <c r="CZW41"/>
      <c r="CZX41"/>
      <c r="CZY41"/>
      <c r="CZZ41"/>
      <c r="DAA41"/>
      <c r="DAB41"/>
      <c r="DAC41"/>
      <c r="DAD41"/>
      <c r="DAE41"/>
      <c r="DAF41"/>
      <c r="DAG41"/>
      <c r="DAH41"/>
      <c r="DAI41"/>
      <c r="DAJ41"/>
      <c r="DAK41"/>
      <c r="DAL41"/>
      <c r="DAM41"/>
      <c r="DAN41"/>
      <c r="DAO41"/>
      <c r="DAP41"/>
      <c r="DAQ41"/>
      <c r="DAR41"/>
      <c r="DAS41"/>
      <c r="DAT41"/>
      <c r="DAU41"/>
      <c r="DAV41"/>
      <c r="DAW41"/>
      <c r="DAX41"/>
      <c r="DAY41"/>
      <c r="DAZ41"/>
      <c r="DBA41"/>
      <c r="DBB41"/>
      <c r="DBC41"/>
      <c r="DBD41"/>
      <c r="DBE41"/>
      <c r="DBF41"/>
      <c r="DBG41"/>
      <c r="DBH41"/>
      <c r="DBI41"/>
      <c r="DBJ41"/>
      <c r="DBK41"/>
      <c r="DBL41"/>
      <c r="DBM41"/>
      <c r="DBN41"/>
      <c r="DBO41"/>
      <c r="DBP41"/>
      <c r="DBQ41"/>
      <c r="DBR41"/>
      <c r="DBS41"/>
      <c r="DBT41"/>
      <c r="DBU41"/>
      <c r="DBV41"/>
      <c r="DBW41"/>
      <c r="DBX41"/>
      <c r="DBY41"/>
      <c r="DBZ41"/>
      <c r="DCA41"/>
      <c r="DCB41"/>
      <c r="DCC41"/>
      <c r="DCD41"/>
      <c r="DCE41"/>
      <c r="DCF41"/>
      <c r="DCG41"/>
      <c r="DCH41"/>
      <c r="DCI41"/>
      <c r="DCJ41"/>
      <c r="DCK41"/>
      <c r="DCL41"/>
      <c r="DCM41"/>
      <c r="DCN41"/>
      <c r="DCO41"/>
      <c r="DCP41"/>
      <c r="DCQ41"/>
      <c r="DCR41"/>
      <c r="DCS41"/>
      <c r="DCT41"/>
      <c r="DCU41"/>
      <c r="DCV41"/>
      <c r="DCW41"/>
      <c r="DCX41"/>
      <c r="DCY41"/>
      <c r="DCZ41"/>
      <c r="DDA41"/>
      <c r="DDB41"/>
      <c r="DDC41"/>
      <c r="DDD41"/>
      <c r="DDE41"/>
      <c r="DDF41"/>
      <c r="DDG41"/>
      <c r="DDH41"/>
      <c r="DDI41"/>
      <c r="DDJ41"/>
      <c r="DDK41"/>
      <c r="DDL41"/>
      <c r="DDM41"/>
      <c r="DDN41"/>
      <c r="DDO41"/>
      <c r="DDP41"/>
      <c r="DDQ41"/>
      <c r="DDR41"/>
      <c r="DDS41"/>
      <c r="DDT41"/>
      <c r="DDU41"/>
      <c r="DDV41"/>
      <c r="DDW41"/>
      <c r="DDX41"/>
      <c r="DDY41"/>
      <c r="DDZ41"/>
      <c r="DEA41"/>
      <c r="DEB41"/>
      <c r="DEC41"/>
      <c r="DED41"/>
      <c r="DEE41"/>
      <c r="DEF41"/>
      <c r="DEG41"/>
      <c r="DEH41"/>
      <c r="DEI41"/>
      <c r="DEJ41"/>
      <c r="DEK41"/>
      <c r="DEL41"/>
      <c r="DEM41"/>
      <c r="DEN41"/>
      <c r="DEO41"/>
      <c r="DEP41"/>
      <c r="DEQ41"/>
      <c r="DER41"/>
      <c r="DES41"/>
      <c r="DET41"/>
      <c r="DEU41"/>
      <c r="DEV41"/>
      <c r="DEW41"/>
      <c r="DEX41"/>
      <c r="DEY41"/>
      <c r="DEZ41"/>
      <c r="DFA41"/>
      <c r="DFB41"/>
      <c r="DFC41"/>
      <c r="DFD41"/>
      <c r="DFE41"/>
      <c r="DFF41"/>
      <c r="DFG41"/>
      <c r="DFH41"/>
      <c r="DFI41"/>
      <c r="DFJ41"/>
      <c r="DFK41"/>
      <c r="DFL41"/>
      <c r="DFM41"/>
      <c r="DFN41"/>
      <c r="DFO41"/>
      <c r="DFP41"/>
      <c r="DFQ41"/>
      <c r="DFR41"/>
      <c r="DFS41"/>
      <c r="DFT41"/>
      <c r="DFU41"/>
      <c r="DFV41"/>
      <c r="DFW41"/>
      <c r="DFX41"/>
      <c r="DFY41"/>
      <c r="DFZ41"/>
      <c r="DGA41"/>
      <c r="DGB41"/>
      <c r="DGC41"/>
      <c r="DGD41"/>
      <c r="DGE41"/>
      <c r="DGF41"/>
      <c r="DGG41"/>
      <c r="DGH41"/>
      <c r="DGI41"/>
      <c r="DGJ41"/>
      <c r="DGK41"/>
      <c r="DGL41"/>
      <c r="DGM41"/>
      <c r="DGN41"/>
      <c r="DGO41"/>
      <c r="DGP41"/>
      <c r="DGQ41"/>
      <c r="DGR41"/>
      <c r="DGS41"/>
      <c r="DGT41"/>
      <c r="DGU41"/>
      <c r="DGV41"/>
      <c r="DGW41"/>
      <c r="DGX41"/>
      <c r="DGY41"/>
      <c r="DGZ41"/>
      <c r="DHA41"/>
      <c r="DHB41"/>
      <c r="DHC41"/>
      <c r="DHD41"/>
      <c r="DHE41"/>
      <c r="DHF41"/>
      <c r="DHG41"/>
      <c r="DHH41"/>
      <c r="DHI41"/>
      <c r="DHJ41"/>
      <c r="DHK41"/>
      <c r="DHL41"/>
      <c r="DHM41"/>
      <c r="DHN41"/>
      <c r="DHO41"/>
      <c r="DHP41"/>
      <c r="DHQ41"/>
      <c r="DHR41"/>
      <c r="DHS41"/>
      <c r="DHT41"/>
      <c r="DHU41"/>
      <c r="DHV41"/>
      <c r="DHW41"/>
      <c r="DHX41"/>
      <c r="DHY41"/>
      <c r="DHZ41"/>
      <c r="DIA41"/>
      <c r="DIB41"/>
      <c r="DIC41"/>
      <c r="DID41"/>
      <c r="DIE41"/>
      <c r="DIF41"/>
      <c r="DIG41"/>
      <c r="DIH41"/>
      <c r="DII41"/>
      <c r="DIJ41"/>
      <c r="DIK41"/>
      <c r="DIL41"/>
      <c r="DIM41"/>
      <c r="DIN41"/>
      <c r="DIO41"/>
      <c r="DIP41"/>
      <c r="DIQ41"/>
      <c r="DIR41"/>
      <c r="DIS41"/>
      <c r="DIT41"/>
      <c r="DIU41"/>
      <c r="DIV41"/>
      <c r="DIW41"/>
      <c r="DIX41"/>
      <c r="DIY41"/>
      <c r="DIZ41"/>
      <c r="DJA41"/>
      <c r="DJB41"/>
      <c r="DJC41"/>
      <c r="DJD41"/>
      <c r="DJE41"/>
      <c r="DJF41"/>
      <c r="DJG41"/>
      <c r="DJH41"/>
      <c r="DJI41"/>
      <c r="DJJ41"/>
      <c r="DJK41"/>
      <c r="DJL41"/>
      <c r="DJM41"/>
      <c r="DJN41"/>
      <c r="DJO41"/>
      <c r="DJP41"/>
      <c r="DJQ41"/>
      <c r="DJR41"/>
      <c r="DJS41"/>
      <c r="DJT41"/>
      <c r="DJU41"/>
      <c r="DJV41"/>
      <c r="DJW41"/>
      <c r="DJX41"/>
      <c r="DJY41"/>
      <c r="DJZ41"/>
      <c r="DKA41"/>
      <c r="DKB41"/>
      <c r="DKC41"/>
      <c r="DKD41"/>
      <c r="DKE41"/>
      <c r="DKF41"/>
      <c r="DKG41"/>
      <c r="DKH41"/>
      <c r="DKI41"/>
      <c r="DKJ41"/>
      <c r="DKK41"/>
      <c r="DKL41"/>
      <c r="DKM41"/>
      <c r="DKN41"/>
      <c r="DKO41"/>
      <c r="DKP41"/>
      <c r="DKQ41"/>
      <c r="DKR41"/>
      <c r="DKS41"/>
      <c r="DKT41"/>
      <c r="DKU41"/>
      <c r="DKV41"/>
      <c r="DKW41"/>
      <c r="DKX41"/>
      <c r="DKY41"/>
      <c r="DKZ41"/>
      <c r="DLA41"/>
      <c r="DLB41"/>
      <c r="DLC41"/>
      <c r="DLD41"/>
      <c r="DLE41"/>
      <c r="DLF41"/>
      <c r="DLG41"/>
      <c r="DLH41"/>
      <c r="DLI41"/>
      <c r="DLJ41"/>
      <c r="DLK41"/>
      <c r="DLL41"/>
      <c r="DLM41"/>
      <c r="DLN41"/>
      <c r="DLO41"/>
      <c r="DLP41"/>
      <c r="DLQ41"/>
      <c r="DLR41"/>
      <c r="DLS41"/>
      <c r="DLT41"/>
      <c r="DLU41"/>
      <c r="DLV41"/>
      <c r="DLW41"/>
      <c r="DLX41"/>
      <c r="DLY41"/>
      <c r="DLZ41"/>
      <c r="DMA41"/>
      <c r="DMB41"/>
      <c r="DMC41"/>
      <c r="DMD41"/>
      <c r="DME41"/>
      <c r="DMF41"/>
      <c r="DMG41"/>
      <c r="DMH41"/>
      <c r="DMI41"/>
      <c r="DMJ41"/>
      <c r="DMK41"/>
      <c r="DML41"/>
      <c r="DMM41"/>
      <c r="DMN41"/>
      <c r="DMO41"/>
      <c r="DMP41"/>
      <c r="DMQ41"/>
      <c r="DMR41"/>
      <c r="DMS41"/>
      <c r="DMT41"/>
      <c r="DMU41"/>
      <c r="DMV41"/>
      <c r="DMW41"/>
      <c r="DMX41"/>
      <c r="DMY41"/>
      <c r="DMZ41"/>
      <c r="DNA41"/>
      <c r="DNB41"/>
      <c r="DNC41"/>
      <c r="DND41"/>
      <c r="DNE41"/>
      <c r="DNF41"/>
      <c r="DNG41"/>
      <c r="DNH41"/>
      <c r="DNI41"/>
      <c r="DNJ41"/>
      <c r="DNK41"/>
      <c r="DNL41"/>
      <c r="DNM41"/>
      <c r="DNN41"/>
      <c r="DNO41"/>
      <c r="DNP41"/>
      <c r="DNQ41"/>
      <c r="DNR41"/>
      <c r="DNS41"/>
      <c r="DNT41"/>
      <c r="DNU41"/>
      <c r="DNV41"/>
      <c r="DNW41"/>
      <c r="DNX41"/>
      <c r="DNY41"/>
      <c r="DNZ41"/>
      <c r="DOA41"/>
      <c r="DOB41"/>
      <c r="DOC41"/>
      <c r="DOD41"/>
      <c r="DOE41"/>
      <c r="DOF41"/>
      <c r="DOG41"/>
      <c r="DOH41"/>
      <c r="DOI41"/>
      <c r="DOJ41"/>
      <c r="DOK41"/>
      <c r="DOL41"/>
      <c r="DOM41"/>
      <c r="DON41"/>
      <c r="DOO41"/>
      <c r="DOP41"/>
      <c r="DOQ41"/>
      <c r="DOR41"/>
      <c r="DOS41"/>
      <c r="DOT41"/>
      <c r="DOU41"/>
      <c r="DOV41"/>
      <c r="DOW41"/>
      <c r="DOX41"/>
      <c r="DOY41"/>
      <c r="DOZ41"/>
      <c r="DPA41"/>
      <c r="DPB41"/>
      <c r="DPC41"/>
      <c r="DPD41"/>
      <c r="DPE41"/>
      <c r="DPF41"/>
      <c r="DPG41"/>
      <c r="DPH41"/>
      <c r="DPI41"/>
      <c r="DPJ41"/>
      <c r="DPK41"/>
      <c r="DPL41"/>
      <c r="DPM41"/>
      <c r="DPN41"/>
      <c r="DPO41"/>
      <c r="DPP41"/>
      <c r="DPQ41"/>
      <c r="DPR41"/>
      <c r="DPS41"/>
      <c r="DPT41"/>
      <c r="DPU41"/>
      <c r="DPV41"/>
      <c r="DPW41"/>
      <c r="DPX41"/>
      <c r="DPY41"/>
      <c r="DPZ41"/>
      <c r="DQA41"/>
      <c r="DQB41"/>
      <c r="DQC41"/>
      <c r="DQD41"/>
      <c r="DQE41"/>
      <c r="DQF41"/>
      <c r="DQG41"/>
      <c r="DQH41"/>
      <c r="DQI41"/>
      <c r="DQJ41"/>
      <c r="DQK41"/>
      <c r="DQL41"/>
      <c r="DQM41"/>
      <c r="DQN41"/>
      <c r="DQO41"/>
      <c r="DQP41"/>
      <c r="DQQ41"/>
      <c r="DQR41"/>
      <c r="DQS41"/>
      <c r="DQT41"/>
      <c r="DQU41"/>
      <c r="DQV41"/>
      <c r="DQW41"/>
      <c r="DQX41"/>
      <c r="DQY41"/>
      <c r="DQZ41"/>
      <c r="DRA41"/>
      <c r="DRB41"/>
      <c r="DRC41"/>
      <c r="DRD41"/>
      <c r="DRE41"/>
      <c r="DRF41"/>
      <c r="DRG41"/>
      <c r="DRH41"/>
      <c r="DRI41"/>
      <c r="DRJ41"/>
      <c r="DRK41"/>
      <c r="DRL41"/>
      <c r="DRM41"/>
      <c r="DRN41"/>
      <c r="DRO41"/>
      <c r="DRP41"/>
      <c r="DRQ41"/>
      <c r="DRR41"/>
      <c r="DRS41"/>
      <c r="DRT41"/>
      <c r="DRU41"/>
      <c r="DRV41"/>
      <c r="DRW41"/>
      <c r="DRX41"/>
      <c r="DRY41"/>
      <c r="DRZ41"/>
      <c r="DSA41"/>
      <c r="DSB41"/>
      <c r="DSC41"/>
      <c r="DSD41"/>
      <c r="DSE41"/>
      <c r="DSF41"/>
      <c r="DSG41"/>
      <c r="DSH41"/>
      <c r="DSI41"/>
      <c r="DSJ41"/>
      <c r="DSK41"/>
      <c r="DSL41"/>
      <c r="DSM41"/>
      <c r="DSN41"/>
      <c r="DSO41"/>
      <c r="DSP41"/>
      <c r="DSQ41"/>
      <c r="DSR41"/>
      <c r="DSS41"/>
      <c r="DST41"/>
      <c r="DSU41"/>
      <c r="DSV41"/>
      <c r="DSW41"/>
      <c r="DSX41"/>
      <c r="DSY41"/>
      <c r="DSZ41"/>
      <c r="DTA41"/>
      <c r="DTB41"/>
      <c r="DTC41"/>
      <c r="DTD41"/>
      <c r="DTE41"/>
      <c r="DTF41"/>
      <c r="DTG41"/>
      <c r="DTH41"/>
      <c r="DTI41"/>
      <c r="DTJ41"/>
      <c r="DTK41"/>
      <c r="DTL41"/>
      <c r="DTM41"/>
      <c r="DTN41"/>
      <c r="DTO41"/>
      <c r="DTP41"/>
      <c r="DTQ41"/>
      <c r="DTR41"/>
      <c r="DTS41"/>
      <c r="DTT41"/>
      <c r="DTU41"/>
      <c r="DTV41"/>
      <c r="DTW41"/>
      <c r="DTX41"/>
      <c r="DTY41"/>
      <c r="DTZ41"/>
      <c r="DUA41"/>
      <c r="DUB41"/>
      <c r="DUC41"/>
      <c r="DUD41"/>
      <c r="DUE41"/>
      <c r="DUF41"/>
      <c r="DUG41"/>
      <c r="DUH41"/>
      <c r="DUI41"/>
      <c r="DUJ41"/>
      <c r="DUK41"/>
      <c r="DUL41"/>
      <c r="DUM41"/>
      <c r="DUN41"/>
      <c r="DUO41"/>
      <c r="DUP41"/>
      <c r="DUQ41"/>
      <c r="DUR41"/>
      <c r="DUS41"/>
      <c r="DUT41"/>
      <c r="DUU41"/>
      <c r="DUV41"/>
      <c r="DUW41"/>
      <c r="DUX41"/>
      <c r="DUY41"/>
      <c r="DUZ41"/>
      <c r="DVA41"/>
      <c r="DVB41"/>
      <c r="DVC41"/>
      <c r="DVD41"/>
      <c r="DVE41"/>
      <c r="DVF41"/>
      <c r="DVG41"/>
      <c r="DVH41"/>
      <c r="DVI41"/>
      <c r="DVJ41"/>
      <c r="DVK41"/>
      <c r="DVL41"/>
      <c r="DVM41"/>
      <c r="DVN41"/>
      <c r="DVO41"/>
      <c r="DVP41"/>
      <c r="DVQ41"/>
      <c r="DVR41"/>
      <c r="DVS41"/>
      <c r="DVT41"/>
      <c r="DVU41"/>
      <c r="DVV41"/>
      <c r="DVW41"/>
      <c r="DVX41"/>
      <c r="DVY41"/>
      <c r="DVZ41"/>
      <c r="DWA41"/>
      <c r="DWB41"/>
      <c r="DWC41"/>
      <c r="DWD41"/>
      <c r="DWE41"/>
      <c r="DWF41"/>
      <c r="DWG41"/>
      <c r="DWH41"/>
      <c r="DWI41"/>
      <c r="DWJ41"/>
      <c r="DWK41"/>
      <c r="DWL41"/>
      <c r="DWM41"/>
      <c r="DWN41"/>
      <c r="DWO41"/>
      <c r="DWP41"/>
      <c r="DWQ41"/>
      <c r="DWR41"/>
      <c r="DWS41"/>
      <c r="DWT41"/>
      <c r="DWU41"/>
      <c r="DWV41"/>
      <c r="DWW41"/>
      <c r="DWX41"/>
      <c r="DWY41"/>
      <c r="DWZ41"/>
      <c r="DXA41"/>
      <c r="DXB41"/>
      <c r="DXC41"/>
      <c r="DXD41"/>
      <c r="DXE41"/>
      <c r="DXF41"/>
      <c r="DXG41"/>
      <c r="DXH41"/>
      <c r="DXI41"/>
      <c r="DXJ41"/>
      <c r="DXK41"/>
      <c r="DXL41"/>
      <c r="DXM41"/>
      <c r="DXN41"/>
      <c r="DXO41"/>
      <c r="DXP41"/>
      <c r="DXQ41"/>
      <c r="DXR41"/>
      <c r="DXS41"/>
      <c r="DXT41"/>
      <c r="DXU41"/>
      <c r="DXV41"/>
      <c r="DXW41"/>
      <c r="DXX41"/>
      <c r="DXY41"/>
      <c r="DXZ41"/>
      <c r="DYA41"/>
      <c r="DYB41"/>
      <c r="DYC41"/>
      <c r="DYD41"/>
      <c r="DYE41"/>
      <c r="DYF41"/>
      <c r="DYG41"/>
      <c r="DYH41"/>
      <c r="DYI41"/>
      <c r="DYJ41"/>
      <c r="DYK41"/>
      <c r="DYL41"/>
      <c r="DYM41"/>
      <c r="DYN41"/>
      <c r="DYO41"/>
      <c r="DYP41"/>
      <c r="DYQ41"/>
      <c r="DYR41"/>
      <c r="DYS41"/>
      <c r="DYT41"/>
      <c r="DYU41"/>
      <c r="DYV41"/>
      <c r="DYW41"/>
      <c r="DYX41"/>
      <c r="DYY41"/>
      <c r="DYZ41"/>
      <c r="DZA41"/>
      <c r="DZB41"/>
      <c r="DZC41"/>
      <c r="DZD41"/>
      <c r="DZE41"/>
      <c r="DZF41"/>
      <c r="DZG41"/>
      <c r="DZH41"/>
      <c r="DZI41"/>
      <c r="DZJ41"/>
      <c r="DZK41"/>
      <c r="DZL41"/>
      <c r="DZM41"/>
      <c r="DZN41"/>
      <c r="DZO41"/>
      <c r="DZP41"/>
      <c r="DZQ41"/>
      <c r="DZR41"/>
      <c r="DZS41"/>
      <c r="DZT41"/>
      <c r="DZU41"/>
      <c r="DZV41"/>
      <c r="DZW41"/>
      <c r="DZX41"/>
      <c r="DZY41"/>
      <c r="DZZ41"/>
      <c r="EAA41"/>
      <c r="EAB41"/>
      <c r="EAC41"/>
      <c r="EAD41"/>
      <c r="EAE41"/>
      <c r="EAF41"/>
      <c r="EAG41"/>
      <c r="EAH41"/>
      <c r="EAI41"/>
      <c r="EAJ41"/>
      <c r="EAK41"/>
      <c r="EAL41"/>
      <c r="EAM41"/>
      <c r="EAN41"/>
      <c r="EAO41"/>
      <c r="EAP41"/>
      <c r="EAQ41"/>
      <c r="EAR41"/>
      <c r="EAS41"/>
      <c r="EAT41"/>
      <c r="EAU41"/>
      <c r="EAV41"/>
      <c r="EAW41"/>
      <c r="EAX41"/>
      <c r="EAY41"/>
      <c r="EAZ41"/>
      <c r="EBA41"/>
      <c r="EBB41"/>
      <c r="EBC41"/>
      <c r="EBD41"/>
      <c r="EBE41"/>
      <c r="EBF41"/>
      <c r="EBG41"/>
      <c r="EBH41"/>
      <c r="EBI41"/>
      <c r="EBJ41"/>
      <c r="EBK41"/>
      <c r="EBL41"/>
      <c r="EBM41"/>
      <c r="EBN41"/>
      <c r="EBO41"/>
      <c r="EBP41"/>
      <c r="EBQ41"/>
      <c r="EBR41"/>
      <c r="EBS41"/>
      <c r="EBT41"/>
      <c r="EBU41"/>
      <c r="EBV41"/>
      <c r="EBW41"/>
      <c r="EBX41"/>
      <c r="EBY41"/>
      <c r="EBZ41"/>
      <c r="ECA41"/>
      <c r="ECB41"/>
      <c r="ECC41"/>
      <c r="ECD41"/>
      <c r="ECE41"/>
      <c r="ECF41"/>
      <c r="ECG41"/>
      <c r="ECH41"/>
      <c r="ECI41"/>
      <c r="ECJ41"/>
      <c r="ECK41"/>
      <c r="ECL41"/>
      <c r="ECM41"/>
      <c r="ECN41"/>
      <c r="ECO41"/>
      <c r="ECP41"/>
      <c r="ECQ41"/>
      <c r="ECR41"/>
      <c r="ECS41"/>
      <c r="ECT41"/>
      <c r="ECU41"/>
      <c r="ECV41"/>
      <c r="ECW41"/>
      <c r="ECX41"/>
      <c r="ECY41"/>
      <c r="ECZ41"/>
      <c r="EDA41"/>
      <c r="EDB41"/>
      <c r="EDC41"/>
      <c r="EDD41"/>
      <c r="EDE41"/>
      <c r="EDF41"/>
      <c r="EDG41"/>
      <c r="EDH41"/>
      <c r="EDI41"/>
      <c r="EDJ41"/>
      <c r="EDK41"/>
      <c r="EDL41"/>
      <c r="EDM41"/>
      <c r="EDN41"/>
      <c r="EDO41"/>
      <c r="EDP41"/>
      <c r="EDQ41"/>
      <c r="EDR41"/>
      <c r="EDS41"/>
      <c r="EDT41"/>
      <c r="EDU41"/>
      <c r="EDV41"/>
      <c r="EDW41"/>
      <c r="EDX41"/>
      <c r="EDY41"/>
      <c r="EDZ41"/>
      <c r="EEA41"/>
      <c r="EEB41"/>
      <c r="EEC41"/>
      <c r="EED41"/>
      <c r="EEE41"/>
      <c r="EEF41"/>
      <c r="EEG41"/>
      <c r="EEH41"/>
      <c r="EEI41"/>
      <c r="EEJ41"/>
      <c r="EEK41"/>
      <c r="EEL41"/>
      <c r="EEM41"/>
      <c r="EEN41"/>
      <c r="EEO41"/>
      <c r="EEP41"/>
      <c r="EEQ41"/>
      <c r="EER41"/>
      <c r="EES41"/>
      <c r="EET41"/>
      <c r="EEU41"/>
      <c r="EEV41"/>
      <c r="EEW41"/>
      <c r="EEX41"/>
      <c r="EEY41"/>
      <c r="EEZ41"/>
      <c r="EFA41"/>
      <c r="EFB41"/>
      <c r="EFC41"/>
      <c r="EFD41"/>
      <c r="EFE41"/>
      <c r="EFF41"/>
      <c r="EFG41"/>
      <c r="EFH41"/>
      <c r="EFI41"/>
      <c r="EFJ41"/>
      <c r="EFK41"/>
      <c r="EFL41"/>
      <c r="EFM41"/>
      <c r="EFN41"/>
      <c r="EFO41"/>
      <c r="EFP41"/>
      <c r="EFQ41"/>
      <c r="EFR41"/>
      <c r="EFS41"/>
      <c r="EFT41"/>
      <c r="EFU41"/>
      <c r="EFV41"/>
      <c r="EFW41"/>
      <c r="EFX41"/>
      <c r="EFY41"/>
      <c r="EFZ41"/>
      <c r="EGA41"/>
      <c r="EGB41"/>
      <c r="EGC41"/>
      <c r="EGD41"/>
      <c r="EGE41"/>
      <c r="EGF41"/>
      <c r="EGG41"/>
      <c r="EGH41"/>
      <c r="EGI41"/>
      <c r="EGJ41"/>
      <c r="EGK41"/>
      <c r="EGL41"/>
      <c r="EGM41"/>
      <c r="EGN41"/>
      <c r="EGO41"/>
      <c r="EGP41"/>
      <c r="EGQ41"/>
      <c r="EGR41"/>
      <c r="EGS41"/>
      <c r="EGT41"/>
      <c r="EGU41"/>
      <c r="EGV41"/>
      <c r="EGW41"/>
      <c r="EGX41"/>
      <c r="EGY41"/>
      <c r="EGZ41"/>
      <c r="EHA41"/>
      <c r="EHB41"/>
      <c r="EHC41"/>
      <c r="EHD41"/>
      <c r="EHE41"/>
      <c r="EHF41"/>
      <c r="EHG41"/>
      <c r="EHH41"/>
      <c r="EHI41"/>
      <c r="EHJ41"/>
      <c r="EHK41"/>
      <c r="EHL41"/>
      <c r="EHM41"/>
      <c r="EHN41"/>
      <c r="EHO41"/>
      <c r="EHP41"/>
      <c r="EHQ41"/>
      <c r="EHR41"/>
      <c r="EHS41"/>
      <c r="EHT41"/>
      <c r="EHU41"/>
      <c r="EHV41"/>
      <c r="EHW41"/>
      <c r="EHX41"/>
      <c r="EHY41"/>
      <c r="EHZ41"/>
      <c r="EIA41"/>
      <c r="EIB41"/>
      <c r="EIC41"/>
      <c r="EID41"/>
      <c r="EIE41"/>
      <c r="EIF41"/>
      <c r="EIG41"/>
      <c r="EIH41"/>
      <c r="EII41"/>
      <c r="EIJ41"/>
      <c r="EIK41"/>
      <c r="EIL41"/>
      <c r="EIM41"/>
      <c r="EIN41"/>
      <c r="EIO41"/>
      <c r="EIP41"/>
      <c r="EIQ41"/>
      <c r="EIR41"/>
      <c r="EIS41"/>
      <c r="EIT41"/>
      <c r="EIU41"/>
      <c r="EIV41"/>
      <c r="EIW41"/>
      <c r="EIX41"/>
      <c r="EIY41"/>
      <c r="EIZ41"/>
      <c r="EJA41"/>
      <c r="EJB41"/>
      <c r="EJC41"/>
      <c r="EJD41"/>
      <c r="EJE41"/>
      <c r="EJF41"/>
      <c r="EJG41"/>
      <c r="EJH41"/>
      <c r="EJI41"/>
      <c r="EJJ41"/>
      <c r="EJK41"/>
      <c r="EJL41"/>
      <c r="EJM41"/>
      <c r="EJN41"/>
      <c r="EJO41"/>
      <c r="EJP41"/>
      <c r="EJQ41"/>
      <c r="EJR41"/>
      <c r="EJS41"/>
      <c r="EJT41"/>
      <c r="EJU41"/>
      <c r="EJV41"/>
      <c r="EJW41"/>
      <c r="EJX41"/>
      <c r="EJY41"/>
      <c r="EJZ41"/>
      <c r="EKA41"/>
      <c r="EKB41"/>
      <c r="EKC41"/>
      <c r="EKD41"/>
      <c r="EKE41"/>
      <c r="EKF41"/>
      <c r="EKG41"/>
      <c r="EKH41"/>
      <c r="EKI41"/>
      <c r="EKJ41"/>
      <c r="EKK41"/>
      <c r="EKL41"/>
      <c r="EKM41"/>
      <c r="EKN41"/>
      <c r="EKO41"/>
      <c r="EKP41"/>
      <c r="EKQ41"/>
      <c r="EKR41"/>
      <c r="EKS41"/>
      <c r="EKT41"/>
      <c r="EKU41"/>
      <c r="EKV41"/>
      <c r="EKW41"/>
      <c r="EKX41"/>
      <c r="EKY41"/>
      <c r="EKZ41"/>
      <c r="ELA41"/>
      <c r="ELB41"/>
      <c r="ELC41"/>
      <c r="ELD41"/>
      <c r="ELE41"/>
      <c r="ELF41"/>
      <c r="ELG41"/>
      <c r="ELH41"/>
      <c r="ELI41"/>
      <c r="ELJ41"/>
      <c r="ELK41"/>
      <c r="ELL41"/>
      <c r="ELM41"/>
      <c r="ELN41"/>
      <c r="ELO41"/>
      <c r="ELP41"/>
      <c r="ELQ41"/>
      <c r="ELR41"/>
      <c r="ELS41"/>
      <c r="ELT41"/>
      <c r="ELU41"/>
      <c r="ELV41"/>
      <c r="ELW41"/>
      <c r="ELX41"/>
      <c r="ELY41"/>
      <c r="ELZ41"/>
      <c r="EMA41"/>
      <c r="EMB41"/>
      <c r="EMC41"/>
      <c r="EMD41"/>
      <c r="EME41"/>
      <c r="EMF41"/>
      <c r="EMG41"/>
      <c r="EMH41"/>
      <c r="EMI41"/>
      <c r="EMJ41"/>
      <c r="EMK41"/>
      <c r="EML41"/>
      <c r="EMM41"/>
      <c r="EMN41"/>
      <c r="EMO41"/>
      <c r="EMP41"/>
      <c r="EMQ41"/>
      <c r="EMR41"/>
      <c r="EMS41"/>
      <c r="EMT41"/>
      <c r="EMU41"/>
      <c r="EMV41"/>
      <c r="EMW41"/>
      <c r="EMX41"/>
      <c r="EMY41"/>
      <c r="EMZ41"/>
      <c r="ENA41"/>
      <c r="ENB41"/>
      <c r="ENC41"/>
      <c r="END41"/>
      <c r="ENE41"/>
      <c r="ENF41"/>
      <c r="ENG41"/>
      <c r="ENH41"/>
      <c r="ENI41"/>
      <c r="ENJ41"/>
      <c r="ENK41"/>
      <c r="ENL41"/>
      <c r="ENM41"/>
      <c r="ENN41"/>
      <c r="ENO41"/>
      <c r="ENP41"/>
      <c r="ENQ41"/>
      <c r="ENR41"/>
      <c r="ENS41"/>
      <c r="ENT41"/>
      <c r="ENU41"/>
      <c r="ENV41"/>
      <c r="ENW41"/>
      <c r="ENX41"/>
      <c r="ENY41"/>
      <c r="ENZ41"/>
      <c r="EOA41"/>
      <c r="EOB41"/>
      <c r="EOC41"/>
      <c r="EOD41"/>
      <c r="EOE41"/>
      <c r="EOF41"/>
      <c r="EOG41"/>
      <c r="EOH41"/>
      <c r="EOI41"/>
      <c r="EOJ41"/>
      <c r="EOK41"/>
      <c r="EOL41"/>
      <c r="EOM41"/>
      <c r="EON41"/>
      <c r="EOO41"/>
      <c r="EOP41"/>
      <c r="EOQ41"/>
      <c r="EOR41"/>
      <c r="EOS41"/>
      <c r="EOT41"/>
      <c r="EOU41"/>
      <c r="EOV41"/>
      <c r="EOW41"/>
      <c r="EOX41"/>
      <c r="EOY41"/>
      <c r="EOZ41"/>
      <c r="EPA41"/>
      <c r="EPB41"/>
      <c r="EPC41"/>
      <c r="EPD41"/>
      <c r="EPE41"/>
      <c r="EPF41"/>
      <c r="EPG41"/>
      <c r="EPH41"/>
      <c r="EPI41"/>
      <c r="EPJ41"/>
      <c r="EPK41"/>
      <c r="EPL41"/>
      <c r="EPM41"/>
      <c r="EPN41"/>
      <c r="EPO41"/>
      <c r="EPP41"/>
      <c r="EPQ41"/>
      <c r="EPR41"/>
      <c r="EPS41"/>
      <c r="EPT41"/>
      <c r="EPU41"/>
      <c r="EPV41"/>
      <c r="EPW41"/>
      <c r="EPX41"/>
      <c r="EPY41"/>
      <c r="EPZ41"/>
      <c r="EQA41"/>
      <c r="EQB41"/>
      <c r="EQC41"/>
      <c r="EQD41"/>
      <c r="EQE41"/>
      <c r="EQF41"/>
      <c r="EQG41"/>
      <c r="EQH41"/>
      <c r="EQI41"/>
      <c r="EQJ41"/>
      <c r="EQK41"/>
      <c r="EQL41"/>
      <c r="EQM41"/>
      <c r="EQN41"/>
      <c r="EQO41"/>
      <c r="EQP41"/>
      <c r="EQQ41"/>
      <c r="EQR41"/>
      <c r="EQS41"/>
      <c r="EQT41"/>
      <c r="EQU41"/>
      <c r="EQV41"/>
      <c r="EQW41"/>
      <c r="EQX41"/>
      <c r="EQY41"/>
      <c r="EQZ41"/>
      <c r="ERA41"/>
      <c r="ERB41"/>
      <c r="ERC41"/>
      <c r="ERD41"/>
      <c r="ERE41"/>
      <c r="ERF41"/>
      <c r="ERG41"/>
      <c r="ERH41"/>
      <c r="ERI41"/>
      <c r="ERJ41"/>
      <c r="ERK41"/>
      <c r="ERL41"/>
      <c r="ERM41"/>
      <c r="ERN41"/>
      <c r="ERO41"/>
      <c r="ERP41"/>
      <c r="ERQ41"/>
      <c r="ERR41"/>
      <c r="ERS41"/>
      <c r="ERT41"/>
      <c r="ERU41"/>
      <c r="ERV41"/>
      <c r="ERW41"/>
      <c r="ERX41"/>
      <c r="ERY41"/>
      <c r="ERZ41"/>
      <c r="ESA41"/>
      <c r="ESB41"/>
      <c r="ESC41"/>
      <c r="ESD41"/>
      <c r="ESE41"/>
      <c r="ESF41"/>
      <c r="ESG41"/>
      <c r="ESH41"/>
      <c r="ESI41"/>
      <c r="ESJ41"/>
      <c r="ESK41"/>
      <c r="ESL41"/>
      <c r="ESM41"/>
      <c r="ESN41"/>
      <c r="ESO41"/>
      <c r="ESP41"/>
      <c r="ESQ41"/>
      <c r="ESR41"/>
      <c r="ESS41"/>
      <c r="EST41"/>
      <c r="ESU41"/>
      <c r="ESV41"/>
      <c r="ESW41"/>
      <c r="ESX41"/>
      <c r="ESY41"/>
      <c r="ESZ41"/>
      <c r="ETA41"/>
      <c r="ETB41"/>
      <c r="ETC41"/>
      <c r="ETD41"/>
      <c r="ETE41"/>
      <c r="ETF41"/>
      <c r="ETG41"/>
      <c r="ETH41"/>
      <c r="ETI41"/>
      <c r="ETJ41"/>
      <c r="ETK41"/>
      <c r="ETL41"/>
      <c r="ETM41"/>
      <c r="ETN41"/>
      <c r="ETO41"/>
      <c r="ETP41"/>
      <c r="ETQ41"/>
      <c r="ETR41"/>
      <c r="ETS41"/>
      <c r="ETT41"/>
      <c r="ETU41"/>
      <c r="ETV41"/>
      <c r="ETW41"/>
      <c r="ETX41"/>
      <c r="ETY41"/>
      <c r="ETZ41"/>
      <c r="EUA41"/>
      <c r="EUB41"/>
      <c r="EUC41"/>
      <c r="EUD41"/>
      <c r="EUE41"/>
      <c r="EUF41"/>
      <c r="EUG41"/>
      <c r="EUH41"/>
      <c r="EUI41"/>
      <c r="EUJ41"/>
      <c r="EUK41"/>
      <c r="EUL41"/>
      <c r="EUM41"/>
      <c r="EUN41"/>
      <c r="EUO41"/>
      <c r="EUP41"/>
      <c r="EUQ41"/>
      <c r="EUR41"/>
      <c r="EUS41"/>
      <c r="EUT41"/>
      <c r="EUU41"/>
      <c r="EUV41"/>
      <c r="EUW41"/>
      <c r="EUX41"/>
      <c r="EUY41"/>
      <c r="EUZ41"/>
      <c r="EVA41"/>
      <c r="EVB41"/>
      <c r="EVC41"/>
      <c r="EVD41"/>
      <c r="EVE41"/>
      <c r="EVF41"/>
      <c r="EVG41"/>
      <c r="EVH41"/>
      <c r="EVI41"/>
      <c r="EVJ41"/>
      <c r="EVK41"/>
      <c r="EVL41"/>
      <c r="EVM41"/>
      <c r="EVN41"/>
      <c r="EVO41"/>
      <c r="EVP41"/>
      <c r="EVQ41"/>
      <c r="EVR41"/>
      <c r="EVS41"/>
      <c r="EVT41"/>
      <c r="EVU41"/>
      <c r="EVV41"/>
      <c r="EVW41"/>
      <c r="EVX41"/>
      <c r="EVY41"/>
      <c r="EVZ41"/>
      <c r="EWA41"/>
      <c r="EWB41"/>
      <c r="EWC41"/>
      <c r="EWD41"/>
      <c r="EWE41"/>
      <c r="EWF41"/>
      <c r="EWG41"/>
      <c r="EWH41"/>
      <c r="EWI41"/>
      <c r="EWJ41"/>
      <c r="EWK41"/>
      <c r="EWL41"/>
      <c r="EWM41"/>
      <c r="EWN41"/>
      <c r="EWO41"/>
      <c r="EWP41"/>
      <c r="EWQ41"/>
      <c r="EWR41"/>
      <c r="EWS41"/>
      <c r="EWT41"/>
      <c r="EWU41"/>
      <c r="EWV41"/>
      <c r="EWW41"/>
      <c r="EWX41"/>
      <c r="EWY41"/>
      <c r="EWZ41"/>
      <c r="EXA41"/>
      <c r="EXB41"/>
      <c r="EXC41"/>
      <c r="EXD41"/>
      <c r="EXE41"/>
      <c r="EXF41"/>
      <c r="EXG41"/>
      <c r="EXH41"/>
      <c r="EXI41"/>
      <c r="EXJ41"/>
      <c r="EXK41"/>
      <c r="EXL41"/>
      <c r="EXM41"/>
      <c r="EXN41"/>
      <c r="EXO41"/>
      <c r="EXP41"/>
      <c r="EXQ41"/>
      <c r="EXR41"/>
      <c r="EXS41"/>
      <c r="EXT41"/>
      <c r="EXU41"/>
      <c r="EXV41"/>
      <c r="EXW41"/>
      <c r="EXX41"/>
      <c r="EXY41"/>
      <c r="EXZ41"/>
      <c r="EYA41"/>
      <c r="EYB41"/>
      <c r="EYC41"/>
      <c r="EYD41"/>
      <c r="EYE41"/>
      <c r="EYF41"/>
      <c r="EYG41"/>
      <c r="EYH41"/>
      <c r="EYI41"/>
      <c r="EYJ41"/>
      <c r="EYK41"/>
      <c r="EYL41"/>
      <c r="EYM41"/>
      <c r="EYN41"/>
      <c r="EYO41"/>
      <c r="EYP41"/>
      <c r="EYQ41"/>
      <c r="EYR41"/>
      <c r="EYS41"/>
      <c r="EYT41"/>
      <c r="EYU41"/>
      <c r="EYV41"/>
      <c r="EYW41"/>
      <c r="EYX41"/>
      <c r="EYY41"/>
      <c r="EYZ41"/>
      <c r="EZA41"/>
      <c r="EZB41"/>
      <c r="EZC41"/>
      <c r="EZD41"/>
      <c r="EZE41"/>
      <c r="EZF41"/>
      <c r="EZG41"/>
      <c r="EZH41"/>
      <c r="EZI41"/>
      <c r="EZJ41"/>
      <c r="EZK41"/>
      <c r="EZL41"/>
      <c r="EZM41"/>
      <c r="EZN41"/>
      <c r="EZO41"/>
      <c r="EZP41"/>
      <c r="EZQ41"/>
      <c r="EZR41"/>
      <c r="EZS41"/>
      <c r="EZT41"/>
      <c r="EZU41"/>
      <c r="EZV41"/>
      <c r="EZW41"/>
      <c r="EZX41"/>
      <c r="EZY41"/>
      <c r="EZZ41"/>
      <c r="FAA41"/>
      <c r="FAB41"/>
      <c r="FAC41"/>
      <c r="FAD41"/>
      <c r="FAE41"/>
      <c r="FAF41"/>
      <c r="FAG41"/>
      <c r="FAH41"/>
      <c r="FAI41"/>
      <c r="FAJ41"/>
      <c r="FAK41"/>
      <c r="FAL41"/>
      <c r="FAM41"/>
      <c r="FAN41"/>
      <c r="FAO41"/>
      <c r="FAP41"/>
      <c r="FAQ41"/>
      <c r="FAR41"/>
      <c r="FAS41"/>
      <c r="FAT41"/>
      <c r="FAU41"/>
      <c r="FAV41"/>
      <c r="FAW41"/>
      <c r="FAX41"/>
      <c r="FAY41"/>
      <c r="FAZ41"/>
      <c r="FBA41"/>
      <c r="FBB41"/>
      <c r="FBC41"/>
      <c r="FBD41"/>
      <c r="FBE41"/>
      <c r="FBF41"/>
      <c r="FBG41"/>
      <c r="FBH41"/>
      <c r="FBI41"/>
      <c r="FBJ41"/>
      <c r="FBK41"/>
      <c r="FBL41"/>
      <c r="FBM41"/>
      <c r="FBN41"/>
      <c r="FBO41"/>
      <c r="FBP41"/>
      <c r="FBQ41"/>
      <c r="FBR41"/>
      <c r="FBS41"/>
      <c r="FBT41"/>
      <c r="FBU41"/>
      <c r="FBV41"/>
      <c r="FBW41"/>
      <c r="FBX41"/>
      <c r="FBY41"/>
      <c r="FBZ41"/>
      <c r="FCA41"/>
      <c r="FCB41"/>
      <c r="FCC41"/>
      <c r="FCD41"/>
      <c r="FCE41"/>
      <c r="FCF41"/>
      <c r="FCG41"/>
      <c r="FCH41"/>
      <c r="FCI41"/>
      <c r="FCJ41"/>
      <c r="FCK41"/>
      <c r="FCL41"/>
      <c r="FCM41"/>
      <c r="FCN41"/>
      <c r="FCO41"/>
      <c r="FCP41"/>
      <c r="FCQ41"/>
      <c r="FCR41"/>
      <c r="FCS41"/>
      <c r="FCT41"/>
      <c r="FCU41"/>
      <c r="FCV41"/>
      <c r="FCW41"/>
      <c r="FCX41"/>
      <c r="FCY41"/>
      <c r="FCZ41"/>
      <c r="FDA41"/>
      <c r="FDB41"/>
      <c r="FDC41"/>
      <c r="FDD41"/>
      <c r="FDE41"/>
      <c r="FDF41"/>
      <c r="FDG41"/>
      <c r="FDH41"/>
      <c r="FDI41"/>
      <c r="FDJ41"/>
      <c r="FDK41"/>
      <c r="FDL41"/>
      <c r="FDM41"/>
      <c r="FDN41"/>
      <c r="FDO41"/>
      <c r="FDP41"/>
      <c r="FDQ41"/>
      <c r="FDR41"/>
      <c r="FDS41"/>
      <c r="FDT41"/>
      <c r="FDU41"/>
      <c r="FDV41"/>
      <c r="FDW41"/>
      <c r="FDX41"/>
      <c r="FDY41"/>
      <c r="FDZ41"/>
      <c r="FEA41"/>
      <c r="FEB41"/>
      <c r="FEC41"/>
      <c r="FED41"/>
      <c r="FEE41"/>
      <c r="FEF41"/>
      <c r="FEG41"/>
      <c r="FEH41"/>
      <c r="FEI41"/>
      <c r="FEJ41"/>
      <c r="FEK41"/>
      <c r="FEL41"/>
      <c r="FEM41"/>
      <c r="FEN41"/>
      <c r="FEO41"/>
      <c r="FEP41"/>
      <c r="FEQ41"/>
      <c r="FER41"/>
      <c r="FES41"/>
      <c r="FET41"/>
      <c r="FEU41"/>
      <c r="FEV41"/>
      <c r="FEW41"/>
      <c r="FEX41"/>
      <c r="FEY41"/>
      <c r="FEZ41"/>
      <c r="FFA41"/>
      <c r="FFB41"/>
      <c r="FFC41"/>
      <c r="FFD41"/>
      <c r="FFE41"/>
      <c r="FFF41"/>
      <c r="FFG41"/>
      <c r="FFH41"/>
      <c r="FFI41"/>
      <c r="FFJ41"/>
      <c r="FFK41"/>
      <c r="FFL41"/>
      <c r="FFM41"/>
      <c r="FFN41"/>
      <c r="FFO41"/>
      <c r="FFP41"/>
      <c r="FFQ41"/>
      <c r="FFR41"/>
      <c r="FFS41"/>
      <c r="FFT41"/>
      <c r="FFU41"/>
      <c r="FFV41"/>
      <c r="FFW41"/>
      <c r="FFX41"/>
      <c r="FFY41"/>
      <c r="FFZ41"/>
      <c r="FGA41"/>
      <c r="FGB41"/>
      <c r="FGC41"/>
      <c r="FGD41"/>
      <c r="FGE41"/>
      <c r="FGF41"/>
      <c r="FGG41"/>
      <c r="FGH41"/>
      <c r="FGI41"/>
      <c r="FGJ41"/>
      <c r="FGK41"/>
      <c r="FGL41"/>
      <c r="FGM41"/>
      <c r="FGN41"/>
      <c r="FGO41"/>
      <c r="FGP41"/>
      <c r="FGQ41"/>
      <c r="FGR41"/>
      <c r="FGS41"/>
      <c r="FGT41"/>
      <c r="FGU41"/>
      <c r="FGV41"/>
      <c r="FGW41"/>
      <c r="FGX41"/>
      <c r="FGY41"/>
      <c r="FGZ41"/>
      <c r="FHA41"/>
      <c r="FHB41"/>
      <c r="FHC41"/>
      <c r="FHD41"/>
      <c r="FHE41"/>
      <c r="FHF41"/>
      <c r="FHG41"/>
      <c r="FHH41"/>
      <c r="FHI41"/>
      <c r="FHJ41"/>
      <c r="FHK41"/>
      <c r="FHL41"/>
      <c r="FHM41"/>
      <c r="FHN41"/>
      <c r="FHO41"/>
      <c r="FHP41"/>
      <c r="FHQ41"/>
      <c r="FHR41"/>
      <c r="FHS41"/>
      <c r="FHT41"/>
      <c r="FHU41"/>
      <c r="FHV41"/>
      <c r="FHW41"/>
      <c r="FHX41"/>
      <c r="FHY41"/>
      <c r="FHZ41"/>
      <c r="FIA41"/>
      <c r="FIB41"/>
      <c r="FIC41"/>
      <c r="FID41"/>
      <c r="FIE41"/>
      <c r="FIF41"/>
      <c r="FIG41"/>
      <c r="FIH41"/>
      <c r="FII41"/>
      <c r="FIJ41"/>
      <c r="FIK41"/>
      <c r="FIL41"/>
      <c r="FIM41"/>
      <c r="FIN41"/>
      <c r="FIO41"/>
      <c r="FIP41"/>
      <c r="FIQ41"/>
      <c r="FIR41"/>
      <c r="FIS41"/>
      <c r="FIT41"/>
      <c r="FIU41"/>
      <c r="FIV41"/>
      <c r="FIW41"/>
      <c r="FIX41"/>
      <c r="FIY41"/>
      <c r="FIZ41"/>
      <c r="FJA41"/>
      <c r="FJB41"/>
      <c r="FJC41"/>
      <c r="FJD41"/>
      <c r="FJE41"/>
      <c r="FJF41"/>
      <c r="FJG41"/>
      <c r="FJH41"/>
      <c r="FJI41"/>
      <c r="FJJ41"/>
      <c r="FJK41"/>
      <c r="FJL41"/>
      <c r="FJM41"/>
      <c r="FJN41"/>
      <c r="FJO41"/>
      <c r="FJP41"/>
      <c r="FJQ41"/>
      <c r="FJR41"/>
      <c r="FJS41"/>
      <c r="FJT41"/>
      <c r="FJU41"/>
      <c r="FJV41"/>
      <c r="FJW41"/>
      <c r="FJX41"/>
      <c r="FJY41"/>
      <c r="FJZ41"/>
      <c r="FKA41"/>
      <c r="FKB41"/>
      <c r="FKC41"/>
      <c r="FKD41"/>
      <c r="FKE41"/>
      <c r="FKF41"/>
      <c r="FKG41"/>
      <c r="FKH41"/>
      <c r="FKI41"/>
      <c r="FKJ41"/>
      <c r="FKK41"/>
      <c r="FKL41"/>
      <c r="FKM41"/>
      <c r="FKN41"/>
      <c r="FKO41"/>
      <c r="FKP41"/>
      <c r="FKQ41"/>
      <c r="FKR41"/>
      <c r="FKS41"/>
      <c r="FKT41"/>
      <c r="FKU41"/>
      <c r="FKV41"/>
      <c r="FKW41"/>
      <c r="FKX41"/>
      <c r="FKY41"/>
      <c r="FKZ41"/>
      <c r="FLA41"/>
      <c r="FLB41"/>
      <c r="FLC41"/>
      <c r="FLD41"/>
      <c r="FLE41"/>
      <c r="FLF41"/>
      <c r="FLG41"/>
      <c r="FLH41"/>
      <c r="FLI41"/>
      <c r="FLJ41"/>
      <c r="FLK41"/>
      <c r="FLL41"/>
      <c r="FLM41"/>
      <c r="FLN41"/>
      <c r="FLO41"/>
      <c r="FLP41"/>
      <c r="FLQ41"/>
      <c r="FLR41"/>
      <c r="FLS41"/>
      <c r="FLT41"/>
      <c r="FLU41"/>
      <c r="FLV41"/>
      <c r="FLW41"/>
      <c r="FLX41"/>
      <c r="FLY41"/>
      <c r="FLZ41"/>
      <c r="FMA41"/>
      <c r="FMB41"/>
      <c r="FMC41"/>
      <c r="FMD41"/>
      <c r="FME41"/>
      <c r="FMF41"/>
      <c r="FMG41"/>
      <c r="FMH41"/>
      <c r="FMI41"/>
      <c r="FMJ41"/>
      <c r="FMK41"/>
      <c r="FML41"/>
      <c r="FMM41"/>
      <c r="FMN41"/>
      <c r="FMO41"/>
      <c r="FMP41"/>
      <c r="FMQ41"/>
      <c r="FMR41"/>
      <c r="FMS41"/>
      <c r="FMT41"/>
      <c r="FMU41"/>
      <c r="FMV41"/>
      <c r="FMW41"/>
      <c r="FMX41"/>
      <c r="FMY41"/>
      <c r="FMZ41"/>
      <c r="FNA41"/>
      <c r="FNB41"/>
      <c r="FNC41"/>
      <c r="FND41"/>
      <c r="FNE41"/>
      <c r="FNF41"/>
      <c r="FNG41"/>
      <c r="FNH41"/>
      <c r="FNI41"/>
      <c r="FNJ41"/>
      <c r="FNK41"/>
      <c r="FNL41"/>
      <c r="FNM41"/>
      <c r="FNN41"/>
      <c r="FNO41"/>
      <c r="FNP41"/>
      <c r="FNQ41"/>
      <c r="FNR41"/>
      <c r="FNS41"/>
      <c r="FNT41"/>
      <c r="FNU41"/>
      <c r="FNV41"/>
      <c r="FNW41"/>
      <c r="FNX41"/>
      <c r="FNY41"/>
      <c r="FNZ41"/>
      <c r="FOA41"/>
      <c r="FOB41"/>
      <c r="FOC41"/>
      <c r="FOD41"/>
      <c r="FOE41"/>
      <c r="FOF41"/>
      <c r="FOG41"/>
      <c r="FOH41"/>
      <c r="FOI41"/>
      <c r="FOJ41"/>
      <c r="FOK41"/>
      <c r="FOL41"/>
      <c r="FOM41"/>
      <c r="FON41"/>
      <c r="FOO41"/>
      <c r="FOP41"/>
      <c r="FOQ41"/>
      <c r="FOR41"/>
      <c r="FOS41"/>
      <c r="FOT41"/>
      <c r="FOU41"/>
      <c r="FOV41"/>
      <c r="FOW41"/>
      <c r="FOX41"/>
      <c r="FOY41"/>
      <c r="FOZ41"/>
      <c r="FPA41"/>
      <c r="FPB41"/>
      <c r="FPC41"/>
      <c r="FPD41"/>
      <c r="FPE41"/>
      <c r="FPF41"/>
      <c r="FPG41"/>
      <c r="FPH41"/>
      <c r="FPI41"/>
      <c r="FPJ41"/>
      <c r="FPK41"/>
      <c r="FPL41"/>
      <c r="FPM41"/>
      <c r="FPN41"/>
      <c r="FPO41"/>
      <c r="FPP41"/>
      <c r="FPQ41"/>
      <c r="FPR41"/>
      <c r="FPS41"/>
      <c r="FPT41"/>
      <c r="FPU41"/>
      <c r="FPV41"/>
      <c r="FPW41"/>
      <c r="FPX41"/>
      <c r="FPY41"/>
      <c r="FPZ41"/>
      <c r="FQA41"/>
      <c r="FQB41"/>
      <c r="FQC41"/>
      <c r="FQD41"/>
      <c r="FQE41"/>
      <c r="FQF41"/>
      <c r="FQG41"/>
      <c r="FQH41"/>
      <c r="FQI41"/>
      <c r="FQJ41"/>
      <c r="FQK41"/>
      <c r="FQL41"/>
      <c r="FQM41"/>
      <c r="FQN41"/>
      <c r="FQO41"/>
      <c r="FQP41"/>
      <c r="FQQ41"/>
      <c r="FQR41"/>
      <c r="FQS41"/>
      <c r="FQT41"/>
      <c r="FQU41"/>
      <c r="FQV41"/>
      <c r="FQW41"/>
      <c r="FQX41"/>
      <c r="FQY41"/>
      <c r="FQZ41"/>
      <c r="FRA41"/>
      <c r="FRB41"/>
      <c r="FRC41"/>
      <c r="FRD41"/>
      <c r="FRE41"/>
      <c r="FRF41"/>
      <c r="FRG41"/>
      <c r="FRH41"/>
      <c r="FRI41"/>
      <c r="FRJ41"/>
      <c r="FRK41"/>
      <c r="FRL41"/>
      <c r="FRM41"/>
      <c r="FRN41"/>
      <c r="FRO41"/>
      <c r="FRP41"/>
      <c r="FRQ41"/>
      <c r="FRR41"/>
      <c r="FRS41"/>
      <c r="FRT41"/>
      <c r="FRU41"/>
      <c r="FRV41"/>
      <c r="FRW41"/>
      <c r="FRX41"/>
      <c r="FRY41"/>
      <c r="FRZ41"/>
      <c r="FSA41"/>
      <c r="FSB41"/>
      <c r="FSC41"/>
      <c r="FSD41"/>
      <c r="FSE41"/>
      <c r="FSF41"/>
      <c r="FSG41"/>
      <c r="FSH41"/>
      <c r="FSI41"/>
      <c r="FSJ41"/>
      <c r="FSK41"/>
      <c r="FSL41"/>
      <c r="FSM41"/>
      <c r="FSN41"/>
      <c r="FSO41"/>
      <c r="FSP41"/>
      <c r="FSQ41"/>
      <c r="FSR41"/>
      <c r="FSS41"/>
      <c r="FST41"/>
      <c r="FSU41"/>
      <c r="FSV41"/>
      <c r="FSW41"/>
      <c r="FSX41"/>
      <c r="FSY41"/>
      <c r="FSZ41"/>
      <c r="FTA41"/>
      <c r="FTB41"/>
      <c r="FTC41"/>
      <c r="FTD41"/>
      <c r="FTE41"/>
      <c r="FTF41"/>
      <c r="FTG41"/>
      <c r="FTH41"/>
      <c r="FTI41"/>
      <c r="FTJ41"/>
      <c r="FTK41"/>
      <c r="FTL41"/>
      <c r="FTM41"/>
      <c r="FTN41"/>
      <c r="FTO41"/>
      <c r="FTP41"/>
      <c r="FTQ41"/>
      <c r="FTR41"/>
      <c r="FTS41"/>
      <c r="FTT41"/>
      <c r="FTU41"/>
      <c r="FTV41"/>
      <c r="FTW41"/>
      <c r="FTX41"/>
      <c r="FTY41"/>
      <c r="FTZ41"/>
      <c r="FUA41"/>
      <c r="FUB41"/>
      <c r="FUC41"/>
      <c r="FUD41"/>
      <c r="FUE41"/>
      <c r="FUF41"/>
      <c r="FUG41"/>
      <c r="FUH41"/>
      <c r="FUI41"/>
      <c r="FUJ41"/>
      <c r="FUK41"/>
      <c r="FUL41"/>
      <c r="FUM41"/>
      <c r="FUN41"/>
      <c r="FUO41"/>
      <c r="FUP41"/>
      <c r="FUQ41"/>
      <c r="FUR41"/>
      <c r="FUS41"/>
      <c r="FUT41"/>
      <c r="FUU41"/>
      <c r="FUV41"/>
      <c r="FUW41"/>
      <c r="FUX41"/>
      <c r="FUY41"/>
      <c r="FUZ41"/>
      <c r="FVA41"/>
      <c r="FVB41"/>
      <c r="FVC41"/>
      <c r="FVD41"/>
      <c r="FVE41"/>
      <c r="FVF41"/>
      <c r="FVG41"/>
      <c r="FVH41"/>
      <c r="FVI41"/>
      <c r="FVJ41"/>
      <c r="FVK41"/>
      <c r="FVL41"/>
      <c r="FVM41"/>
      <c r="FVN41"/>
      <c r="FVO41"/>
      <c r="FVP41"/>
      <c r="FVQ41"/>
      <c r="FVR41"/>
      <c r="FVS41"/>
      <c r="FVT41"/>
      <c r="FVU41"/>
      <c r="FVV41"/>
      <c r="FVW41"/>
      <c r="FVX41"/>
      <c r="FVY41"/>
      <c r="FVZ41"/>
      <c r="FWA41"/>
      <c r="FWB41"/>
      <c r="FWC41"/>
      <c r="FWD41"/>
      <c r="FWE41"/>
      <c r="FWF41"/>
      <c r="FWG41"/>
      <c r="FWH41"/>
      <c r="FWI41"/>
      <c r="FWJ41"/>
      <c r="FWK41"/>
      <c r="FWL41"/>
      <c r="FWM41"/>
      <c r="FWN41"/>
      <c r="FWO41"/>
      <c r="FWP41"/>
      <c r="FWQ41"/>
      <c r="FWR41"/>
      <c r="FWS41"/>
      <c r="FWT41"/>
      <c r="FWU41"/>
      <c r="FWV41"/>
      <c r="FWW41"/>
      <c r="FWX41"/>
      <c r="FWY41"/>
      <c r="FWZ41"/>
      <c r="FXA41"/>
      <c r="FXB41"/>
      <c r="FXC41"/>
      <c r="FXD41"/>
      <c r="FXE41"/>
      <c r="FXF41"/>
      <c r="FXG41"/>
      <c r="FXH41"/>
      <c r="FXI41"/>
      <c r="FXJ41"/>
      <c r="FXK41"/>
      <c r="FXL41"/>
      <c r="FXM41"/>
      <c r="FXN41"/>
      <c r="FXO41"/>
      <c r="FXP41"/>
      <c r="FXQ41"/>
      <c r="FXR41"/>
      <c r="FXS41"/>
      <c r="FXT41"/>
      <c r="FXU41"/>
      <c r="FXV41"/>
      <c r="FXW41"/>
      <c r="FXX41"/>
      <c r="FXY41"/>
      <c r="FXZ41"/>
      <c r="FYA41"/>
      <c r="FYB41"/>
      <c r="FYC41"/>
      <c r="FYD41"/>
      <c r="FYE41"/>
      <c r="FYF41"/>
      <c r="FYG41"/>
      <c r="FYH41"/>
      <c r="FYI41"/>
      <c r="FYJ41"/>
      <c r="FYK41"/>
      <c r="FYL41"/>
      <c r="FYM41"/>
      <c r="FYN41"/>
      <c r="FYO41"/>
      <c r="FYP41"/>
      <c r="FYQ41"/>
      <c r="FYR41"/>
      <c r="FYS41"/>
      <c r="FYT41"/>
      <c r="FYU41"/>
      <c r="FYV41"/>
      <c r="FYW41"/>
      <c r="FYX41"/>
      <c r="FYY41"/>
      <c r="FYZ41"/>
      <c r="FZA41"/>
      <c r="FZB41"/>
      <c r="FZC41"/>
      <c r="FZD41"/>
      <c r="FZE41"/>
      <c r="FZF41"/>
      <c r="FZG41"/>
      <c r="FZH41"/>
      <c r="FZI41"/>
      <c r="FZJ41"/>
      <c r="FZK41"/>
      <c r="FZL41"/>
      <c r="FZM41"/>
      <c r="FZN41"/>
      <c r="FZO41"/>
      <c r="FZP41"/>
      <c r="FZQ41"/>
      <c r="FZR41"/>
      <c r="FZS41"/>
      <c r="FZT41"/>
      <c r="FZU41"/>
      <c r="FZV41"/>
      <c r="FZW41"/>
      <c r="FZX41"/>
      <c r="FZY41"/>
      <c r="FZZ41"/>
      <c r="GAA41"/>
      <c r="GAB41"/>
      <c r="GAC41"/>
      <c r="GAD41"/>
      <c r="GAE41"/>
      <c r="GAF41"/>
      <c r="GAG41"/>
      <c r="GAH41"/>
      <c r="GAI41"/>
      <c r="GAJ41"/>
      <c r="GAK41"/>
      <c r="GAL41"/>
      <c r="GAM41"/>
      <c r="GAN41"/>
      <c r="GAO41"/>
      <c r="GAP41"/>
      <c r="GAQ41"/>
      <c r="GAR41"/>
      <c r="GAS41"/>
      <c r="GAT41"/>
      <c r="GAU41"/>
      <c r="GAV41"/>
      <c r="GAW41"/>
      <c r="GAX41"/>
      <c r="GAY41"/>
      <c r="GAZ41"/>
      <c r="GBA41"/>
      <c r="GBB41"/>
      <c r="GBC41"/>
      <c r="GBD41"/>
      <c r="GBE41"/>
      <c r="GBF41"/>
      <c r="GBG41"/>
      <c r="GBH41"/>
      <c r="GBI41"/>
      <c r="GBJ41"/>
      <c r="GBK41"/>
      <c r="GBL41"/>
      <c r="GBM41"/>
      <c r="GBN41"/>
      <c r="GBO41"/>
      <c r="GBP41"/>
      <c r="GBQ41"/>
      <c r="GBR41"/>
      <c r="GBS41"/>
      <c r="GBT41"/>
      <c r="GBU41"/>
      <c r="GBV41"/>
      <c r="GBW41"/>
      <c r="GBX41"/>
      <c r="GBY41"/>
      <c r="GBZ41"/>
      <c r="GCA41"/>
      <c r="GCB41"/>
      <c r="GCC41"/>
      <c r="GCD41"/>
      <c r="GCE41"/>
      <c r="GCF41"/>
      <c r="GCG41"/>
      <c r="GCH41"/>
      <c r="GCI41"/>
      <c r="GCJ41"/>
      <c r="GCK41"/>
      <c r="GCL41"/>
      <c r="GCM41"/>
      <c r="GCN41"/>
      <c r="GCO41"/>
      <c r="GCP41"/>
      <c r="GCQ41"/>
      <c r="GCR41"/>
      <c r="GCS41"/>
      <c r="GCT41"/>
      <c r="GCU41"/>
      <c r="GCV41"/>
      <c r="GCW41"/>
      <c r="GCX41"/>
      <c r="GCY41"/>
      <c r="GCZ41"/>
      <c r="GDA41"/>
      <c r="GDB41"/>
      <c r="GDC41"/>
      <c r="GDD41"/>
      <c r="GDE41"/>
      <c r="GDF41"/>
      <c r="GDG41"/>
      <c r="GDH41"/>
      <c r="GDI41"/>
      <c r="GDJ41"/>
      <c r="GDK41"/>
      <c r="GDL41"/>
      <c r="GDM41"/>
      <c r="GDN41"/>
      <c r="GDO41"/>
      <c r="GDP41"/>
      <c r="GDQ41"/>
      <c r="GDR41"/>
      <c r="GDS41"/>
      <c r="GDT41"/>
      <c r="GDU41"/>
      <c r="GDV41"/>
      <c r="GDW41"/>
      <c r="GDX41"/>
      <c r="GDY41"/>
      <c r="GDZ41"/>
      <c r="GEA41"/>
      <c r="GEB41"/>
      <c r="GEC41"/>
      <c r="GED41"/>
      <c r="GEE41"/>
      <c r="GEF41"/>
      <c r="GEG41"/>
      <c r="GEH41"/>
      <c r="GEI41"/>
      <c r="GEJ41"/>
      <c r="GEK41"/>
      <c r="GEL41"/>
      <c r="GEM41"/>
      <c r="GEN41"/>
      <c r="GEO41"/>
      <c r="GEP41"/>
      <c r="GEQ41"/>
      <c r="GER41"/>
      <c r="GES41"/>
      <c r="GET41"/>
      <c r="GEU41"/>
      <c r="GEV41"/>
      <c r="GEW41"/>
      <c r="GEX41"/>
      <c r="GEY41"/>
      <c r="GEZ41"/>
      <c r="GFA41"/>
      <c r="GFB41"/>
      <c r="GFC41"/>
      <c r="GFD41"/>
      <c r="GFE41"/>
      <c r="GFF41"/>
      <c r="GFG41"/>
      <c r="GFH41"/>
      <c r="GFI41"/>
      <c r="GFJ41"/>
      <c r="GFK41"/>
      <c r="GFL41"/>
      <c r="GFM41"/>
      <c r="GFN41"/>
      <c r="GFO41"/>
      <c r="GFP41"/>
      <c r="GFQ41"/>
      <c r="GFR41"/>
      <c r="GFS41"/>
      <c r="GFT41"/>
      <c r="GFU41"/>
      <c r="GFV41"/>
      <c r="GFW41"/>
      <c r="GFX41"/>
      <c r="GFY41"/>
      <c r="GFZ41"/>
      <c r="GGA41"/>
      <c r="GGB41"/>
      <c r="GGC41"/>
      <c r="GGD41"/>
      <c r="GGE41"/>
      <c r="GGF41"/>
      <c r="GGG41"/>
      <c r="GGH41"/>
      <c r="GGI41"/>
      <c r="GGJ41"/>
      <c r="GGK41"/>
      <c r="GGL41"/>
      <c r="GGM41"/>
      <c r="GGN41"/>
      <c r="GGO41"/>
      <c r="GGP41"/>
      <c r="GGQ41"/>
      <c r="GGR41"/>
      <c r="GGS41"/>
      <c r="GGT41"/>
      <c r="GGU41"/>
      <c r="GGV41"/>
      <c r="GGW41"/>
      <c r="GGX41"/>
      <c r="GGY41"/>
      <c r="GGZ41"/>
      <c r="GHA41"/>
      <c r="GHB41"/>
      <c r="GHC41"/>
      <c r="GHD41"/>
      <c r="GHE41"/>
      <c r="GHF41"/>
      <c r="GHG41"/>
      <c r="GHH41"/>
      <c r="GHI41"/>
      <c r="GHJ41"/>
      <c r="GHK41"/>
      <c r="GHL41"/>
      <c r="GHM41"/>
      <c r="GHN41"/>
      <c r="GHO41"/>
      <c r="GHP41"/>
      <c r="GHQ41"/>
      <c r="GHR41"/>
      <c r="GHS41"/>
      <c r="GHT41"/>
      <c r="GHU41"/>
      <c r="GHV41"/>
      <c r="GHW41"/>
      <c r="GHX41"/>
      <c r="GHY41"/>
      <c r="GHZ41"/>
      <c r="GIA41"/>
      <c r="GIB41"/>
      <c r="GIC41"/>
      <c r="GID41"/>
      <c r="GIE41"/>
      <c r="GIF41"/>
      <c r="GIG41"/>
      <c r="GIH41"/>
      <c r="GII41"/>
      <c r="GIJ41"/>
      <c r="GIK41"/>
      <c r="GIL41"/>
      <c r="GIM41"/>
      <c r="GIN41"/>
      <c r="GIO41"/>
      <c r="GIP41"/>
      <c r="GIQ41"/>
      <c r="GIR41"/>
      <c r="GIS41"/>
      <c r="GIT41"/>
      <c r="GIU41"/>
      <c r="GIV41"/>
      <c r="GIW41"/>
      <c r="GIX41"/>
      <c r="GIY41"/>
      <c r="GIZ41"/>
      <c r="GJA41"/>
      <c r="GJB41"/>
      <c r="GJC41"/>
      <c r="GJD41"/>
      <c r="GJE41"/>
      <c r="GJF41"/>
      <c r="GJG41"/>
      <c r="GJH41"/>
      <c r="GJI41"/>
      <c r="GJJ41"/>
      <c r="GJK41"/>
      <c r="GJL41"/>
      <c r="GJM41"/>
      <c r="GJN41"/>
      <c r="GJO41"/>
      <c r="GJP41"/>
      <c r="GJQ41"/>
      <c r="GJR41"/>
      <c r="GJS41"/>
      <c r="GJT41"/>
      <c r="GJU41"/>
      <c r="GJV41"/>
      <c r="GJW41"/>
      <c r="GJX41"/>
      <c r="GJY41"/>
      <c r="GJZ41"/>
      <c r="GKA41"/>
      <c r="GKB41"/>
      <c r="GKC41"/>
      <c r="GKD41"/>
      <c r="GKE41"/>
      <c r="GKF41"/>
      <c r="GKG41"/>
      <c r="GKH41"/>
      <c r="GKI41"/>
      <c r="GKJ41"/>
      <c r="GKK41"/>
      <c r="GKL41"/>
      <c r="GKM41"/>
      <c r="GKN41"/>
      <c r="GKO41"/>
      <c r="GKP41"/>
      <c r="GKQ41"/>
      <c r="GKR41"/>
      <c r="GKS41"/>
      <c r="GKT41"/>
      <c r="GKU41"/>
      <c r="GKV41"/>
      <c r="GKW41"/>
      <c r="GKX41"/>
      <c r="GKY41"/>
      <c r="GKZ41"/>
      <c r="GLA41"/>
      <c r="GLB41"/>
      <c r="GLC41"/>
      <c r="GLD41"/>
      <c r="GLE41"/>
      <c r="GLF41"/>
      <c r="GLG41"/>
      <c r="GLH41"/>
      <c r="GLI41"/>
      <c r="GLJ41"/>
      <c r="GLK41"/>
      <c r="GLL41"/>
      <c r="GLM41"/>
      <c r="GLN41"/>
      <c r="GLO41"/>
      <c r="GLP41"/>
      <c r="GLQ41"/>
      <c r="GLR41"/>
      <c r="GLS41"/>
      <c r="GLT41"/>
      <c r="GLU41"/>
      <c r="GLV41"/>
      <c r="GLW41"/>
      <c r="GLX41"/>
      <c r="GLY41"/>
      <c r="GLZ41"/>
      <c r="GMA41"/>
      <c r="GMB41"/>
      <c r="GMC41"/>
      <c r="GMD41"/>
      <c r="GME41"/>
      <c r="GMF41"/>
      <c r="GMG41"/>
      <c r="GMH41"/>
      <c r="GMI41"/>
      <c r="GMJ41"/>
      <c r="GMK41"/>
      <c r="GML41"/>
      <c r="GMM41"/>
      <c r="GMN41"/>
      <c r="GMO41"/>
      <c r="GMP41"/>
      <c r="GMQ41"/>
      <c r="GMR41"/>
      <c r="GMS41"/>
      <c r="GMT41"/>
      <c r="GMU41"/>
      <c r="GMV41"/>
      <c r="GMW41"/>
      <c r="GMX41"/>
      <c r="GMY41"/>
      <c r="GMZ41"/>
      <c r="GNA41"/>
      <c r="GNB41"/>
      <c r="GNC41"/>
      <c r="GND41"/>
      <c r="GNE41"/>
      <c r="GNF41"/>
      <c r="GNG41"/>
      <c r="GNH41"/>
      <c r="GNI41"/>
      <c r="GNJ41"/>
      <c r="GNK41"/>
      <c r="GNL41"/>
      <c r="GNM41"/>
      <c r="GNN41"/>
      <c r="GNO41"/>
      <c r="GNP41"/>
      <c r="GNQ41"/>
      <c r="GNR41"/>
      <c r="GNS41"/>
      <c r="GNT41"/>
      <c r="GNU41"/>
      <c r="GNV41"/>
      <c r="GNW41"/>
      <c r="GNX41"/>
      <c r="GNY41"/>
      <c r="GNZ41"/>
      <c r="GOA41"/>
      <c r="GOB41"/>
      <c r="GOC41"/>
      <c r="GOD41"/>
      <c r="GOE41"/>
      <c r="GOF41"/>
      <c r="GOG41"/>
      <c r="GOH41"/>
      <c r="GOI41"/>
      <c r="GOJ41"/>
      <c r="GOK41"/>
      <c r="GOL41"/>
      <c r="GOM41"/>
      <c r="GON41"/>
      <c r="GOO41"/>
      <c r="GOP41"/>
      <c r="GOQ41"/>
      <c r="GOR41"/>
      <c r="GOS41"/>
      <c r="GOT41"/>
      <c r="GOU41"/>
      <c r="GOV41"/>
      <c r="GOW41"/>
      <c r="GOX41"/>
      <c r="GOY41"/>
      <c r="GOZ41"/>
      <c r="GPA41"/>
      <c r="GPB41"/>
      <c r="GPC41"/>
      <c r="GPD41"/>
      <c r="GPE41"/>
      <c r="GPF41"/>
      <c r="GPG41"/>
      <c r="GPH41"/>
      <c r="GPI41"/>
      <c r="GPJ41"/>
      <c r="GPK41"/>
      <c r="GPL41"/>
      <c r="GPM41"/>
      <c r="GPN41"/>
      <c r="GPO41"/>
      <c r="GPP41"/>
      <c r="GPQ41"/>
      <c r="GPR41"/>
      <c r="GPS41"/>
      <c r="GPT41"/>
      <c r="GPU41"/>
      <c r="GPV41"/>
      <c r="GPW41"/>
      <c r="GPX41"/>
      <c r="GPY41"/>
      <c r="GPZ41"/>
      <c r="GQA41"/>
      <c r="GQB41"/>
      <c r="GQC41"/>
      <c r="GQD41"/>
      <c r="GQE41"/>
      <c r="GQF41"/>
      <c r="GQG41"/>
      <c r="GQH41"/>
      <c r="GQI41"/>
      <c r="GQJ41"/>
      <c r="GQK41"/>
      <c r="GQL41"/>
      <c r="GQM41"/>
      <c r="GQN41"/>
      <c r="GQO41"/>
      <c r="GQP41"/>
      <c r="GQQ41"/>
      <c r="GQR41"/>
      <c r="GQS41"/>
      <c r="GQT41"/>
      <c r="GQU41"/>
      <c r="GQV41"/>
      <c r="GQW41"/>
      <c r="GQX41"/>
      <c r="GQY41"/>
      <c r="GQZ41"/>
      <c r="GRA41"/>
      <c r="GRB41"/>
      <c r="GRC41"/>
      <c r="GRD41"/>
      <c r="GRE41"/>
      <c r="GRF41"/>
      <c r="GRG41"/>
      <c r="GRH41"/>
      <c r="GRI41"/>
      <c r="GRJ41"/>
      <c r="GRK41"/>
      <c r="GRL41"/>
      <c r="GRM41"/>
      <c r="GRN41"/>
      <c r="GRO41"/>
      <c r="GRP41"/>
      <c r="GRQ41"/>
      <c r="GRR41"/>
      <c r="GRS41"/>
      <c r="GRT41"/>
      <c r="GRU41"/>
      <c r="GRV41"/>
      <c r="GRW41"/>
      <c r="GRX41"/>
      <c r="GRY41"/>
      <c r="GRZ41"/>
      <c r="GSA41"/>
      <c r="GSB41"/>
      <c r="GSC41"/>
      <c r="GSD41"/>
      <c r="GSE41"/>
      <c r="GSF41"/>
      <c r="GSG41"/>
      <c r="GSH41"/>
      <c r="GSI41"/>
      <c r="GSJ41"/>
      <c r="GSK41"/>
      <c r="GSL41"/>
      <c r="GSM41"/>
      <c r="GSN41"/>
      <c r="GSO41"/>
      <c r="GSP41"/>
      <c r="GSQ41"/>
      <c r="GSR41"/>
      <c r="GSS41"/>
      <c r="GST41"/>
      <c r="GSU41"/>
      <c r="GSV41"/>
      <c r="GSW41"/>
      <c r="GSX41"/>
      <c r="GSY41"/>
      <c r="GSZ41"/>
      <c r="GTA41"/>
      <c r="GTB41"/>
      <c r="GTC41"/>
      <c r="GTD41"/>
      <c r="GTE41"/>
      <c r="GTF41"/>
      <c r="GTG41"/>
      <c r="GTH41"/>
      <c r="GTI41"/>
      <c r="GTJ41"/>
      <c r="GTK41"/>
      <c r="GTL41"/>
      <c r="GTM41"/>
      <c r="GTN41"/>
      <c r="GTO41"/>
      <c r="GTP41"/>
      <c r="GTQ41"/>
      <c r="GTR41"/>
      <c r="GTS41"/>
      <c r="GTT41"/>
      <c r="GTU41"/>
      <c r="GTV41"/>
      <c r="GTW41"/>
      <c r="GTX41"/>
      <c r="GTY41"/>
      <c r="GTZ41"/>
      <c r="GUA41"/>
      <c r="GUB41"/>
      <c r="GUC41"/>
      <c r="GUD41"/>
      <c r="GUE41"/>
      <c r="GUF41"/>
      <c r="GUG41"/>
      <c r="GUH41"/>
      <c r="GUI41"/>
      <c r="GUJ41"/>
      <c r="GUK41"/>
      <c r="GUL41"/>
      <c r="GUM41"/>
      <c r="GUN41"/>
      <c r="GUO41"/>
      <c r="GUP41"/>
      <c r="GUQ41"/>
      <c r="GUR41"/>
      <c r="GUS41"/>
      <c r="GUT41"/>
      <c r="GUU41"/>
      <c r="GUV41"/>
      <c r="GUW41"/>
      <c r="GUX41"/>
      <c r="GUY41"/>
      <c r="GUZ41"/>
      <c r="GVA41"/>
      <c r="GVB41"/>
      <c r="GVC41"/>
      <c r="GVD41"/>
      <c r="GVE41"/>
      <c r="GVF41"/>
      <c r="GVG41"/>
      <c r="GVH41"/>
      <c r="GVI41"/>
      <c r="GVJ41"/>
      <c r="GVK41"/>
      <c r="GVL41"/>
      <c r="GVM41"/>
      <c r="GVN41"/>
      <c r="GVO41"/>
      <c r="GVP41"/>
      <c r="GVQ41"/>
      <c r="GVR41"/>
      <c r="GVS41"/>
      <c r="GVT41"/>
      <c r="GVU41"/>
      <c r="GVV41"/>
      <c r="GVW41"/>
      <c r="GVX41"/>
      <c r="GVY41"/>
      <c r="GVZ41"/>
      <c r="GWA41"/>
      <c r="GWB41"/>
      <c r="GWC41"/>
      <c r="GWD41"/>
      <c r="GWE41"/>
      <c r="GWF41"/>
      <c r="GWG41"/>
      <c r="GWH41"/>
      <c r="GWI41"/>
      <c r="GWJ41"/>
      <c r="GWK41"/>
      <c r="GWL41"/>
      <c r="GWM41"/>
      <c r="GWN41"/>
      <c r="GWO41"/>
      <c r="GWP41"/>
      <c r="GWQ41"/>
      <c r="GWR41"/>
      <c r="GWS41"/>
      <c r="GWT41"/>
      <c r="GWU41"/>
      <c r="GWV41"/>
      <c r="GWW41"/>
      <c r="GWX41"/>
      <c r="GWY41"/>
      <c r="GWZ41"/>
      <c r="GXA41"/>
      <c r="GXB41"/>
      <c r="GXC41"/>
      <c r="GXD41"/>
      <c r="GXE41"/>
      <c r="GXF41"/>
      <c r="GXG41"/>
      <c r="GXH41"/>
      <c r="GXI41"/>
      <c r="GXJ41"/>
      <c r="GXK41"/>
      <c r="GXL41"/>
      <c r="GXM41"/>
      <c r="GXN41"/>
      <c r="GXO41"/>
      <c r="GXP41"/>
      <c r="GXQ41"/>
      <c r="GXR41"/>
      <c r="GXS41"/>
      <c r="GXT41"/>
      <c r="GXU41"/>
      <c r="GXV41"/>
      <c r="GXW41"/>
      <c r="GXX41"/>
      <c r="GXY41"/>
      <c r="GXZ41"/>
      <c r="GYA41"/>
      <c r="GYB41"/>
      <c r="GYC41"/>
      <c r="GYD41"/>
      <c r="GYE41"/>
      <c r="GYF41"/>
      <c r="GYG41"/>
      <c r="GYH41"/>
      <c r="GYI41"/>
      <c r="GYJ41"/>
      <c r="GYK41"/>
      <c r="GYL41"/>
      <c r="GYM41"/>
      <c r="GYN41"/>
      <c r="GYO41"/>
      <c r="GYP41"/>
      <c r="GYQ41"/>
      <c r="GYR41"/>
      <c r="GYS41"/>
      <c r="GYT41"/>
      <c r="GYU41"/>
      <c r="GYV41"/>
      <c r="GYW41"/>
      <c r="GYX41"/>
      <c r="GYY41"/>
      <c r="GYZ41"/>
      <c r="GZA41"/>
      <c r="GZB41"/>
      <c r="GZC41"/>
      <c r="GZD41"/>
      <c r="GZE41"/>
      <c r="GZF41"/>
      <c r="GZG41"/>
      <c r="GZH41"/>
      <c r="GZI41"/>
      <c r="GZJ41"/>
      <c r="GZK41"/>
      <c r="GZL41"/>
      <c r="GZM41"/>
      <c r="GZN41"/>
      <c r="GZO41"/>
      <c r="GZP41"/>
      <c r="GZQ41"/>
      <c r="GZR41"/>
      <c r="GZS41"/>
      <c r="GZT41"/>
      <c r="GZU41"/>
      <c r="GZV41"/>
      <c r="GZW41"/>
      <c r="GZX41"/>
      <c r="GZY41"/>
      <c r="GZZ41"/>
      <c r="HAA41"/>
      <c r="HAB41"/>
      <c r="HAC41"/>
      <c r="HAD41"/>
      <c r="HAE41"/>
      <c r="HAF41"/>
      <c r="HAG41"/>
      <c r="HAH41"/>
      <c r="HAI41"/>
      <c r="HAJ41"/>
      <c r="HAK41"/>
      <c r="HAL41"/>
      <c r="HAM41"/>
      <c r="HAN41"/>
      <c r="HAO41"/>
      <c r="HAP41"/>
      <c r="HAQ41"/>
      <c r="HAR41"/>
      <c r="HAS41"/>
      <c r="HAT41"/>
      <c r="HAU41"/>
      <c r="HAV41"/>
      <c r="HAW41"/>
      <c r="HAX41"/>
      <c r="HAY41"/>
      <c r="HAZ41"/>
      <c r="HBA41"/>
      <c r="HBB41"/>
      <c r="HBC41"/>
      <c r="HBD41"/>
      <c r="HBE41"/>
      <c r="HBF41"/>
      <c r="HBG41"/>
      <c r="HBH41"/>
      <c r="HBI41"/>
      <c r="HBJ41"/>
      <c r="HBK41"/>
      <c r="HBL41"/>
      <c r="HBM41"/>
      <c r="HBN41"/>
      <c r="HBO41"/>
      <c r="HBP41"/>
      <c r="HBQ41"/>
      <c r="HBR41"/>
      <c r="HBS41"/>
      <c r="HBT41"/>
      <c r="HBU41"/>
      <c r="HBV41"/>
      <c r="HBW41"/>
      <c r="HBX41"/>
      <c r="HBY41"/>
      <c r="HBZ41"/>
      <c r="HCA41"/>
      <c r="HCB41"/>
      <c r="HCC41"/>
      <c r="HCD41"/>
      <c r="HCE41"/>
      <c r="HCF41"/>
      <c r="HCG41"/>
      <c r="HCH41"/>
      <c r="HCI41"/>
      <c r="HCJ41"/>
      <c r="HCK41"/>
      <c r="HCL41"/>
      <c r="HCM41"/>
      <c r="HCN41"/>
      <c r="HCO41"/>
      <c r="HCP41"/>
      <c r="HCQ41"/>
      <c r="HCR41"/>
      <c r="HCS41"/>
      <c r="HCT41"/>
      <c r="HCU41"/>
      <c r="HCV41"/>
      <c r="HCW41"/>
      <c r="HCX41"/>
      <c r="HCY41"/>
      <c r="HCZ41"/>
      <c r="HDA41"/>
      <c r="HDB41"/>
      <c r="HDC41"/>
      <c r="HDD41"/>
      <c r="HDE41"/>
      <c r="HDF41"/>
      <c r="HDG41"/>
      <c r="HDH41"/>
      <c r="HDI41"/>
      <c r="HDJ41"/>
      <c r="HDK41"/>
      <c r="HDL41"/>
      <c r="HDM41"/>
      <c r="HDN41"/>
      <c r="HDO41"/>
      <c r="HDP41"/>
      <c r="HDQ41"/>
      <c r="HDR41"/>
      <c r="HDS41"/>
      <c r="HDT41"/>
      <c r="HDU41"/>
      <c r="HDV41"/>
      <c r="HDW41"/>
      <c r="HDX41"/>
      <c r="HDY41"/>
      <c r="HDZ41"/>
      <c r="HEA41"/>
      <c r="HEB41"/>
      <c r="HEC41"/>
      <c r="HED41"/>
      <c r="HEE41"/>
      <c r="HEF41"/>
      <c r="HEG41"/>
      <c r="HEH41"/>
      <c r="HEI41"/>
      <c r="HEJ41"/>
      <c r="HEK41"/>
      <c r="HEL41"/>
      <c r="HEM41"/>
      <c r="HEN41"/>
      <c r="HEO41"/>
      <c r="HEP41"/>
      <c r="HEQ41"/>
      <c r="HER41"/>
      <c r="HES41"/>
      <c r="HET41"/>
      <c r="HEU41"/>
      <c r="HEV41"/>
      <c r="HEW41"/>
      <c r="HEX41"/>
      <c r="HEY41"/>
      <c r="HEZ41"/>
      <c r="HFA41"/>
      <c r="HFB41"/>
      <c r="HFC41"/>
      <c r="HFD41"/>
      <c r="HFE41"/>
      <c r="HFF41"/>
      <c r="HFG41"/>
      <c r="HFH41"/>
      <c r="HFI41"/>
      <c r="HFJ41"/>
      <c r="HFK41"/>
      <c r="HFL41"/>
      <c r="HFM41"/>
      <c r="HFN41"/>
      <c r="HFO41"/>
      <c r="HFP41"/>
      <c r="HFQ41"/>
      <c r="HFR41"/>
      <c r="HFS41"/>
      <c r="HFT41"/>
      <c r="HFU41"/>
      <c r="HFV41"/>
      <c r="HFW41"/>
      <c r="HFX41"/>
      <c r="HFY41"/>
      <c r="HFZ41"/>
      <c r="HGA41"/>
      <c r="HGB41"/>
      <c r="HGC41"/>
      <c r="HGD41"/>
      <c r="HGE41"/>
      <c r="HGF41"/>
      <c r="HGG41"/>
      <c r="HGH41"/>
      <c r="HGI41"/>
      <c r="HGJ41"/>
      <c r="HGK41"/>
      <c r="HGL41"/>
      <c r="HGM41"/>
      <c r="HGN41"/>
      <c r="HGO41"/>
      <c r="HGP41"/>
      <c r="HGQ41"/>
      <c r="HGR41"/>
      <c r="HGS41"/>
      <c r="HGT41"/>
      <c r="HGU41"/>
      <c r="HGV41"/>
      <c r="HGW41"/>
      <c r="HGX41"/>
      <c r="HGY41"/>
      <c r="HGZ41"/>
      <c r="HHA41"/>
      <c r="HHB41"/>
      <c r="HHC41"/>
      <c r="HHD41"/>
      <c r="HHE41"/>
      <c r="HHF41"/>
      <c r="HHG41"/>
      <c r="HHH41"/>
      <c r="HHI41"/>
      <c r="HHJ41"/>
      <c r="HHK41"/>
      <c r="HHL41"/>
      <c r="HHM41"/>
      <c r="HHN41"/>
      <c r="HHO41"/>
      <c r="HHP41"/>
      <c r="HHQ41"/>
      <c r="HHR41"/>
      <c r="HHS41"/>
      <c r="HHT41"/>
      <c r="HHU41"/>
      <c r="HHV41"/>
      <c r="HHW41"/>
      <c r="HHX41"/>
      <c r="HHY41"/>
      <c r="HHZ41"/>
      <c r="HIA41"/>
      <c r="HIB41"/>
      <c r="HIC41"/>
      <c r="HID41"/>
      <c r="HIE41"/>
      <c r="HIF41"/>
      <c r="HIG41"/>
      <c r="HIH41"/>
      <c r="HII41"/>
      <c r="HIJ41"/>
      <c r="HIK41"/>
      <c r="HIL41"/>
      <c r="HIM41"/>
      <c r="HIN41"/>
      <c r="HIO41"/>
      <c r="HIP41"/>
      <c r="HIQ41"/>
      <c r="HIR41"/>
      <c r="HIS41"/>
      <c r="HIT41"/>
      <c r="HIU41"/>
      <c r="HIV41"/>
      <c r="HIW41"/>
      <c r="HIX41"/>
      <c r="HIY41"/>
      <c r="HIZ41"/>
      <c r="HJA41"/>
      <c r="HJB41"/>
      <c r="HJC41"/>
      <c r="HJD41"/>
      <c r="HJE41"/>
      <c r="HJF41"/>
      <c r="HJG41"/>
      <c r="HJH41"/>
      <c r="HJI41"/>
      <c r="HJJ41"/>
      <c r="HJK41"/>
      <c r="HJL41"/>
      <c r="HJM41"/>
      <c r="HJN41"/>
      <c r="HJO41"/>
      <c r="HJP41"/>
      <c r="HJQ41"/>
      <c r="HJR41"/>
      <c r="HJS41"/>
      <c r="HJT41"/>
      <c r="HJU41"/>
      <c r="HJV41"/>
      <c r="HJW41"/>
      <c r="HJX41"/>
      <c r="HJY41"/>
      <c r="HJZ41"/>
      <c r="HKA41"/>
      <c r="HKB41"/>
      <c r="HKC41"/>
      <c r="HKD41"/>
      <c r="HKE41"/>
      <c r="HKF41"/>
      <c r="HKG41"/>
      <c r="HKH41"/>
      <c r="HKI41"/>
      <c r="HKJ41"/>
      <c r="HKK41"/>
      <c r="HKL41"/>
      <c r="HKM41"/>
      <c r="HKN41"/>
      <c r="HKO41"/>
      <c r="HKP41"/>
      <c r="HKQ41"/>
      <c r="HKR41"/>
      <c r="HKS41"/>
      <c r="HKT41"/>
      <c r="HKU41"/>
      <c r="HKV41"/>
      <c r="HKW41"/>
      <c r="HKX41"/>
      <c r="HKY41"/>
      <c r="HKZ41"/>
      <c r="HLA41"/>
      <c r="HLB41"/>
      <c r="HLC41"/>
      <c r="HLD41"/>
      <c r="HLE41"/>
      <c r="HLF41"/>
      <c r="HLG41"/>
      <c r="HLH41"/>
      <c r="HLI41"/>
      <c r="HLJ41"/>
      <c r="HLK41"/>
      <c r="HLL41"/>
      <c r="HLM41"/>
      <c r="HLN41"/>
      <c r="HLO41"/>
      <c r="HLP41"/>
      <c r="HLQ41"/>
      <c r="HLR41"/>
      <c r="HLS41"/>
      <c r="HLT41"/>
      <c r="HLU41"/>
      <c r="HLV41"/>
      <c r="HLW41"/>
      <c r="HLX41"/>
      <c r="HLY41"/>
      <c r="HLZ41"/>
      <c r="HMA41"/>
      <c r="HMB41"/>
      <c r="HMC41"/>
      <c r="HMD41"/>
      <c r="HME41"/>
      <c r="HMF41"/>
      <c r="HMG41"/>
      <c r="HMH41"/>
      <c r="HMI41"/>
      <c r="HMJ41"/>
      <c r="HMK41"/>
      <c r="HML41"/>
      <c r="HMM41"/>
      <c r="HMN41"/>
      <c r="HMO41"/>
      <c r="HMP41"/>
      <c r="HMQ41"/>
      <c r="HMR41"/>
      <c r="HMS41"/>
      <c r="HMT41"/>
      <c r="HMU41"/>
      <c r="HMV41"/>
      <c r="HMW41"/>
      <c r="HMX41"/>
      <c r="HMY41"/>
      <c r="HMZ41"/>
      <c r="HNA41"/>
      <c r="HNB41"/>
      <c r="HNC41"/>
      <c r="HND41"/>
      <c r="HNE41"/>
      <c r="HNF41"/>
      <c r="HNG41"/>
      <c r="HNH41"/>
      <c r="HNI41"/>
      <c r="HNJ41"/>
      <c r="HNK41"/>
      <c r="HNL41"/>
      <c r="HNM41"/>
      <c r="HNN41"/>
      <c r="HNO41"/>
      <c r="HNP41"/>
      <c r="HNQ41"/>
      <c r="HNR41"/>
      <c r="HNS41"/>
      <c r="HNT41"/>
      <c r="HNU41"/>
      <c r="HNV41"/>
      <c r="HNW41"/>
      <c r="HNX41"/>
      <c r="HNY41"/>
      <c r="HNZ41"/>
      <c r="HOA41"/>
      <c r="HOB41"/>
      <c r="HOC41"/>
      <c r="HOD41"/>
      <c r="HOE41"/>
      <c r="HOF41"/>
      <c r="HOG41"/>
      <c r="HOH41"/>
      <c r="HOI41"/>
      <c r="HOJ41"/>
      <c r="HOK41"/>
      <c r="HOL41"/>
      <c r="HOM41"/>
      <c r="HON41"/>
      <c r="HOO41"/>
      <c r="HOP41"/>
      <c r="HOQ41"/>
      <c r="HOR41"/>
      <c r="HOS41"/>
      <c r="HOT41"/>
      <c r="HOU41"/>
      <c r="HOV41"/>
      <c r="HOW41"/>
      <c r="HOX41"/>
      <c r="HOY41"/>
      <c r="HOZ41"/>
      <c r="HPA41"/>
      <c r="HPB41"/>
      <c r="HPC41"/>
      <c r="HPD41"/>
      <c r="HPE41"/>
      <c r="HPF41"/>
      <c r="HPG41"/>
      <c r="HPH41"/>
      <c r="HPI41"/>
      <c r="HPJ41"/>
      <c r="HPK41"/>
      <c r="HPL41"/>
      <c r="HPM41"/>
      <c r="HPN41"/>
      <c r="HPO41"/>
      <c r="HPP41"/>
      <c r="HPQ41"/>
      <c r="HPR41"/>
      <c r="HPS41"/>
      <c r="HPT41"/>
      <c r="HPU41"/>
      <c r="HPV41"/>
      <c r="HPW41"/>
      <c r="HPX41"/>
      <c r="HPY41"/>
      <c r="HPZ41"/>
      <c r="HQA41"/>
      <c r="HQB41"/>
      <c r="HQC41"/>
      <c r="HQD41"/>
      <c r="HQE41"/>
      <c r="HQF41"/>
      <c r="HQG41"/>
      <c r="HQH41"/>
      <c r="HQI41"/>
      <c r="HQJ41"/>
      <c r="HQK41"/>
      <c r="HQL41"/>
      <c r="HQM41"/>
      <c r="HQN41"/>
      <c r="HQO41"/>
      <c r="HQP41"/>
      <c r="HQQ41"/>
      <c r="HQR41"/>
      <c r="HQS41"/>
      <c r="HQT41"/>
      <c r="HQU41"/>
      <c r="HQV41"/>
      <c r="HQW41"/>
      <c r="HQX41"/>
      <c r="HQY41"/>
      <c r="HQZ41"/>
      <c r="HRA41"/>
      <c r="HRB41"/>
      <c r="HRC41"/>
      <c r="HRD41"/>
      <c r="HRE41"/>
      <c r="HRF41"/>
      <c r="HRG41"/>
      <c r="HRH41"/>
      <c r="HRI41"/>
      <c r="HRJ41"/>
      <c r="HRK41"/>
      <c r="HRL41"/>
      <c r="HRM41"/>
      <c r="HRN41"/>
      <c r="HRO41"/>
      <c r="HRP41"/>
      <c r="HRQ41"/>
      <c r="HRR41"/>
      <c r="HRS41"/>
      <c r="HRT41"/>
      <c r="HRU41"/>
      <c r="HRV41"/>
      <c r="HRW41"/>
      <c r="HRX41"/>
      <c r="HRY41"/>
      <c r="HRZ41"/>
      <c r="HSA41"/>
      <c r="HSB41"/>
      <c r="HSC41"/>
      <c r="HSD41"/>
      <c r="HSE41"/>
      <c r="HSF41"/>
      <c r="HSG41"/>
      <c r="HSH41"/>
      <c r="HSI41"/>
      <c r="HSJ41"/>
      <c r="HSK41"/>
      <c r="HSL41"/>
      <c r="HSM41"/>
      <c r="HSN41"/>
      <c r="HSO41"/>
      <c r="HSP41"/>
      <c r="HSQ41"/>
      <c r="HSR41"/>
      <c r="HSS41"/>
      <c r="HST41"/>
      <c r="HSU41"/>
      <c r="HSV41"/>
      <c r="HSW41"/>
      <c r="HSX41"/>
      <c r="HSY41"/>
      <c r="HSZ41"/>
      <c r="HTA41"/>
      <c r="HTB41"/>
      <c r="HTC41"/>
      <c r="HTD41"/>
      <c r="HTE41"/>
      <c r="HTF41"/>
      <c r="HTG41"/>
      <c r="HTH41"/>
      <c r="HTI41"/>
      <c r="HTJ41"/>
      <c r="HTK41"/>
      <c r="HTL41"/>
      <c r="HTM41"/>
      <c r="HTN41"/>
      <c r="HTO41"/>
      <c r="HTP41"/>
      <c r="HTQ41"/>
      <c r="HTR41"/>
      <c r="HTS41"/>
      <c r="HTT41"/>
      <c r="HTU41"/>
      <c r="HTV41"/>
      <c r="HTW41"/>
      <c r="HTX41"/>
      <c r="HTY41"/>
      <c r="HTZ41"/>
      <c r="HUA41"/>
      <c r="HUB41"/>
      <c r="HUC41"/>
      <c r="HUD41"/>
      <c r="HUE41"/>
      <c r="HUF41"/>
      <c r="HUG41"/>
      <c r="HUH41"/>
      <c r="HUI41"/>
      <c r="HUJ41"/>
      <c r="HUK41"/>
      <c r="HUL41"/>
      <c r="HUM41"/>
      <c r="HUN41"/>
      <c r="HUO41"/>
      <c r="HUP41"/>
      <c r="HUQ41"/>
      <c r="HUR41"/>
      <c r="HUS41"/>
      <c r="HUT41"/>
      <c r="HUU41"/>
      <c r="HUV41"/>
      <c r="HUW41"/>
      <c r="HUX41"/>
      <c r="HUY41"/>
      <c r="HUZ41"/>
      <c r="HVA41"/>
      <c r="HVB41"/>
      <c r="HVC41"/>
      <c r="HVD41"/>
      <c r="HVE41"/>
      <c r="HVF41"/>
      <c r="HVG41"/>
      <c r="HVH41"/>
      <c r="HVI41"/>
      <c r="HVJ41"/>
      <c r="HVK41"/>
      <c r="HVL41"/>
      <c r="HVM41"/>
      <c r="HVN41"/>
      <c r="HVO41"/>
      <c r="HVP41"/>
      <c r="HVQ41"/>
      <c r="HVR41"/>
      <c r="HVS41"/>
      <c r="HVT41"/>
      <c r="HVU41"/>
      <c r="HVV41"/>
      <c r="HVW41"/>
      <c r="HVX41"/>
      <c r="HVY41"/>
      <c r="HVZ41"/>
      <c r="HWA41"/>
      <c r="HWB41"/>
      <c r="HWC41"/>
      <c r="HWD41"/>
      <c r="HWE41"/>
      <c r="HWF41"/>
      <c r="HWG41"/>
      <c r="HWH41"/>
      <c r="HWI41"/>
      <c r="HWJ41"/>
      <c r="HWK41"/>
      <c r="HWL41"/>
      <c r="HWM41"/>
      <c r="HWN41"/>
      <c r="HWO41"/>
      <c r="HWP41"/>
      <c r="HWQ41"/>
      <c r="HWR41"/>
      <c r="HWS41"/>
      <c r="HWT41"/>
      <c r="HWU41"/>
      <c r="HWV41"/>
      <c r="HWW41"/>
      <c r="HWX41"/>
      <c r="HWY41"/>
      <c r="HWZ41"/>
      <c r="HXA41"/>
      <c r="HXB41"/>
      <c r="HXC41"/>
      <c r="HXD41"/>
      <c r="HXE41"/>
      <c r="HXF41"/>
      <c r="HXG41"/>
      <c r="HXH41"/>
      <c r="HXI41"/>
      <c r="HXJ41"/>
      <c r="HXK41"/>
      <c r="HXL41"/>
      <c r="HXM41"/>
      <c r="HXN41"/>
      <c r="HXO41"/>
      <c r="HXP41"/>
      <c r="HXQ41"/>
      <c r="HXR41"/>
      <c r="HXS41"/>
      <c r="HXT41"/>
      <c r="HXU41"/>
      <c r="HXV41"/>
      <c r="HXW41"/>
      <c r="HXX41"/>
      <c r="HXY41"/>
      <c r="HXZ41"/>
      <c r="HYA41"/>
      <c r="HYB41"/>
      <c r="HYC41"/>
      <c r="HYD41"/>
      <c r="HYE41"/>
      <c r="HYF41"/>
      <c r="HYG41"/>
      <c r="HYH41"/>
      <c r="HYI41"/>
      <c r="HYJ41"/>
      <c r="HYK41"/>
      <c r="HYL41"/>
      <c r="HYM41"/>
      <c r="HYN41"/>
      <c r="HYO41"/>
      <c r="HYP41"/>
      <c r="HYQ41"/>
      <c r="HYR41"/>
      <c r="HYS41"/>
      <c r="HYT41"/>
      <c r="HYU41"/>
      <c r="HYV41"/>
      <c r="HYW41"/>
      <c r="HYX41"/>
      <c r="HYY41"/>
      <c r="HYZ41"/>
      <c r="HZA41"/>
      <c r="HZB41"/>
      <c r="HZC41"/>
      <c r="HZD41"/>
      <c r="HZE41"/>
      <c r="HZF41"/>
      <c r="HZG41"/>
      <c r="HZH41"/>
      <c r="HZI41"/>
      <c r="HZJ41"/>
      <c r="HZK41"/>
      <c r="HZL41"/>
      <c r="HZM41"/>
      <c r="HZN41"/>
      <c r="HZO41"/>
      <c r="HZP41"/>
      <c r="HZQ41"/>
      <c r="HZR41"/>
      <c r="HZS41"/>
      <c r="HZT41"/>
      <c r="HZU41"/>
      <c r="HZV41"/>
      <c r="HZW41"/>
      <c r="HZX41"/>
      <c r="HZY41"/>
      <c r="HZZ41"/>
      <c r="IAA41"/>
      <c r="IAB41"/>
      <c r="IAC41"/>
      <c r="IAD41"/>
      <c r="IAE41"/>
      <c r="IAF41"/>
      <c r="IAG41"/>
      <c r="IAH41"/>
      <c r="IAI41"/>
      <c r="IAJ41"/>
      <c r="IAK41"/>
      <c r="IAL41"/>
      <c r="IAM41"/>
      <c r="IAN41"/>
      <c r="IAO41"/>
      <c r="IAP41"/>
      <c r="IAQ41"/>
      <c r="IAR41"/>
      <c r="IAS41"/>
      <c r="IAT41"/>
      <c r="IAU41"/>
      <c r="IAV41"/>
      <c r="IAW41"/>
      <c r="IAX41"/>
      <c r="IAY41"/>
      <c r="IAZ41"/>
      <c r="IBA41"/>
      <c r="IBB41"/>
      <c r="IBC41"/>
      <c r="IBD41"/>
      <c r="IBE41"/>
      <c r="IBF41"/>
      <c r="IBG41"/>
      <c r="IBH41"/>
      <c r="IBI41"/>
      <c r="IBJ41"/>
      <c r="IBK41"/>
      <c r="IBL41"/>
      <c r="IBM41"/>
      <c r="IBN41"/>
      <c r="IBO41"/>
      <c r="IBP41"/>
      <c r="IBQ41"/>
      <c r="IBR41"/>
      <c r="IBS41"/>
      <c r="IBT41"/>
      <c r="IBU41"/>
      <c r="IBV41"/>
      <c r="IBW41"/>
      <c r="IBX41"/>
      <c r="IBY41"/>
      <c r="IBZ41"/>
      <c r="ICA41"/>
      <c r="ICB41"/>
      <c r="ICC41"/>
      <c r="ICD41"/>
      <c r="ICE41"/>
      <c r="ICF41"/>
      <c r="ICG41"/>
      <c r="ICH41"/>
      <c r="ICI41"/>
      <c r="ICJ41"/>
      <c r="ICK41"/>
      <c r="ICL41"/>
      <c r="ICM41"/>
      <c r="ICN41"/>
      <c r="ICO41"/>
      <c r="ICP41"/>
      <c r="ICQ41"/>
      <c r="ICR41"/>
      <c r="ICS41"/>
      <c r="ICT41"/>
      <c r="ICU41"/>
      <c r="ICV41"/>
      <c r="ICW41"/>
      <c r="ICX41"/>
      <c r="ICY41"/>
      <c r="ICZ41"/>
      <c r="IDA41"/>
      <c r="IDB41"/>
      <c r="IDC41"/>
      <c r="IDD41"/>
      <c r="IDE41"/>
      <c r="IDF41"/>
      <c r="IDG41"/>
      <c r="IDH41"/>
      <c r="IDI41"/>
      <c r="IDJ41"/>
      <c r="IDK41"/>
      <c r="IDL41"/>
      <c r="IDM41"/>
      <c r="IDN41"/>
      <c r="IDO41"/>
      <c r="IDP41"/>
      <c r="IDQ41"/>
      <c r="IDR41"/>
      <c r="IDS41"/>
      <c r="IDT41"/>
      <c r="IDU41"/>
      <c r="IDV41"/>
      <c r="IDW41"/>
      <c r="IDX41"/>
      <c r="IDY41"/>
      <c r="IDZ41"/>
      <c r="IEA41"/>
      <c r="IEB41"/>
      <c r="IEC41"/>
      <c r="IED41"/>
      <c r="IEE41"/>
      <c r="IEF41"/>
      <c r="IEG41"/>
      <c r="IEH41"/>
      <c r="IEI41"/>
      <c r="IEJ41"/>
      <c r="IEK41"/>
      <c r="IEL41"/>
      <c r="IEM41"/>
      <c r="IEN41"/>
      <c r="IEO41"/>
      <c r="IEP41"/>
      <c r="IEQ41"/>
      <c r="IER41"/>
      <c r="IES41"/>
      <c r="IET41"/>
      <c r="IEU41"/>
      <c r="IEV41"/>
      <c r="IEW41"/>
      <c r="IEX41"/>
      <c r="IEY41"/>
      <c r="IEZ41"/>
      <c r="IFA41"/>
      <c r="IFB41"/>
      <c r="IFC41"/>
      <c r="IFD41"/>
      <c r="IFE41"/>
      <c r="IFF41"/>
      <c r="IFG41"/>
      <c r="IFH41"/>
      <c r="IFI41"/>
      <c r="IFJ41"/>
      <c r="IFK41"/>
      <c r="IFL41"/>
      <c r="IFM41"/>
      <c r="IFN41"/>
      <c r="IFO41"/>
      <c r="IFP41"/>
      <c r="IFQ41"/>
      <c r="IFR41"/>
      <c r="IFS41"/>
      <c r="IFT41"/>
      <c r="IFU41"/>
      <c r="IFV41"/>
      <c r="IFW41"/>
      <c r="IFX41"/>
      <c r="IFY41"/>
      <c r="IFZ41"/>
      <c r="IGA41"/>
      <c r="IGB41"/>
      <c r="IGC41"/>
      <c r="IGD41"/>
      <c r="IGE41"/>
      <c r="IGF41"/>
      <c r="IGG41"/>
      <c r="IGH41"/>
      <c r="IGI41"/>
      <c r="IGJ41"/>
      <c r="IGK41"/>
      <c r="IGL41"/>
      <c r="IGM41"/>
      <c r="IGN41"/>
      <c r="IGO41"/>
      <c r="IGP41"/>
      <c r="IGQ41"/>
      <c r="IGR41"/>
      <c r="IGS41"/>
      <c r="IGT41"/>
      <c r="IGU41"/>
      <c r="IGV41"/>
      <c r="IGW41"/>
      <c r="IGX41"/>
      <c r="IGY41"/>
      <c r="IGZ41"/>
      <c r="IHA41"/>
      <c r="IHB41"/>
      <c r="IHC41"/>
      <c r="IHD41"/>
      <c r="IHE41"/>
      <c r="IHF41"/>
      <c r="IHG41"/>
      <c r="IHH41"/>
      <c r="IHI41"/>
      <c r="IHJ41"/>
      <c r="IHK41"/>
      <c r="IHL41"/>
      <c r="IHM41"/>
      <c r="IHN41"/>
      <c r="IHO41"/>
      <c r="IHP41"/>
      <c r="IHQ41"/>
      <c r="IHR41"/>
      <c r="IHS41"/>
      <c r="IHT41"/>
      <c r="IHU41"/>
      <c r="IHV41"/>
      <c r="IHW41"/>
      <c r="IHX41"/>
      <c r="IHY41"/>
      <c r="IHZ41"/>
      <c r="IIA41"/>
      <c r="IIB41"/>
      <c r="IIC41"/>
      <c r="IID41"/>
      <c r="IIE41"/>
      <c r="IIF41"/>
      <c r="IIG41"/>
      <c r="IIH41"/>
      <c r="III41"/>
      <c r="IIJ41"/>
      <c r="IIK41"/>
      <c r="IIL41"/>
      <c r="IIM41"/>
      <c r="IIN41"/>
      <c r="IIO41"/>
      <c r="IIP41"/>
      <c r="IIQ41"/>
      <c r="IIR41"/>
      <c r="IIS41"/>
      <c r="IIT41"/>
      <c r="IIU41"/>
      <c r="IIV41"/>
      <c r="IIW41"/>
      <c r="IIX41"/>
      <c r="IIY41"/>
      <c r="IIZ41"/>
      <c r="IJA41"/>
      <c r="IJB41"/>
      <c r="IJC41"/>
      <c r="IJD41"/>
      <c r="IJE41"/>
      <c r="IJF41"/>
      <c r="IJG41"/>
      <c r="IJH41"/>
      <c r="IJI41"/>
      <c r="IJJ41"/>
      <c r="IJK41"/>
      <c r="IJL41"/>
      <c r="IJM41"/>
      <c r="IJN41"/>
      <c r="IJO41"/>
      <c r="IJP41"/>
      <c r="IJQ41"/>
      <c r="IJR41"/>
      <c r="IJS41"/>
      <c r="IJT41"/>
      <c r="IJU41"/>
      <c r="IJV41"/>
      <c r="IJW41"/>
      <c r="IJX41"/>
      <c r="IJY41"/>
      <c r="IJZ41"/>
      <c r="IKA41"/>
      <c r="IKB41"/>
      <c r="IKC41"/>
      <c r="IKD41"/>
      <c r="IKE41"/>
      <c r="IKF41"/>
      <c r="IKG41"/>
      <c r="IKH41"/>
      <c r="IKI41"/>
      <c r="IKJ41"/>
      <c r="IKK41"/>
      <c r="IKL41"/>
      <c r="IKM41"/>
      <c r="IKN41"/>
      <c r="IKO41"/>
      <c r="IKP41"/>
      <c r="IKQ41"/>
      <c r="IKR41"/>
      <c r="IKS41"/>
      <c r="IKT41"/>
      <c r="IKU41"/>
      <c r="IKV41"/>
      <c r="IKW41"/>
      <c r="IKX41"/>
      <c r="IKY41"/>
      <c r="IKZ41"/>
      <c r="ILA41"/>
      <c r="ILB41"/>
      <c r="ILC41"/>
      <c r="ILD41"/>
      <c r="ILE41"/>
      <c r="ILF41"/>
      <c r="ILG41"/>
      <c r="ILH41"/>
      <c r="ILI41"/>
      <c r="ILJ41"/>
      <c r="ILK41"/>
      <c r="ILL41"/>
      <c r="ILM41"/>
      <c r="ILN41"/>
      <c r="ILO41"/>
      <c r="ILP41"/>
      <c r="ILQ41"/>
      <c r="ILR41"/>
      <c r="ILS41"/>
      <c r="ILT41"/>
      <c r="ILU41"/>
      <c r="ILV41"/>
      <c r="ILW41"/>
      <c r="ILX41"/>
      <c r="ILY41"/>
      <c r="ILZ41"/>
      <c r="IMA41"/>
      <c r="IMB41"/>
      <c r="IMC41"/>
      <c r="IMD41"/>
      <c r="IME41"/>
      <c r="IMF41"/>
      <c r="IMG41"/>
      <c r="IMH41"/>
      <c r="IMI41"/>
      <c r="IMJ41"/>
      <c r="IMK41"/>
      <c r="IML41"/>
      <c r="IMM41"/>
      <c r="IMN41"/>
      <c r="IMO41"/>
      <c r="IMP41"/>
      <c r="IMQ41"/>
      <c r="IMR41"/>
      <c r="IMS41"/>
      <c r="IMT41"/>
      <c r="IMU41"/>
      <c r="IMV41"/>
      <c r="IMW41"/>
      <c r="IMX41"/>
      <c r="IMY41"/>
      <c r="IMZ41"/>
      <c r="INA41"/>
      <c r="INB41"/>
      <c r="INC41"/>
      <c r="IND41"/>
      <c r="INE41"/>
      <c r="INF41"/>
      <c r="ING41"/>
      <c r="INH41"/>
      <c r="INI41"/>
      <c r="INJ41"/>
      <c r="INK41"/>
      <c r="INL41"/>
      <c r="INM41"/>
      <c r="INN41"/>
      <c r="INO41"/>
      <c r="INP41"/>
      <c r="INQ41"/>
      <c r="INR41"/>
      <c r="INS41"/>
      <c r="INT41"/>
      <c r="INU41"/>
      <c r="INV41"/>
      <c r="INW41"/>
      <c r="INX41"/>
      <c r="INY41"/>
      <c r="INZ41"/>
      <c r="IOA41"/>
      <c r="IOB41"/>
      <c r="IOC41"/>
      <c r="IOD41"/>
      <c r="IOE41"/>
      <c r="IOF41"/>
      <c r="IOG41"/>
      <c r="IOH41"/>
      <c r="IOI41"/>
      <c r="IOJ41"/>
      <c r="IOK41"/>
      <c r="IOL41"/>
      <c r="IOM41"/>
      <c r="ION41"/>
      <c r="IOO41"/>
      <c r="IOP41"/>
      <c r="IOQ41"/>
      <c r="IOR41"/>
      <c r="IOS41"/>
      <c r="IOT41"/>
      <c r="IOU41"/>
      <c r="IOV41"/>
      <c r="IOW41"/>
      <c r="IOX41"/>
      <c r="IOY41"/>
      <c r="IOZ41"/>
      <c r="IPA41"/>
      <c r="IPB41"/>
      <c r="IPC41"/>
      <c r="IPD41"/>
      <c r="IPE41"/>
      <c r="IPF41"/>
      <c r="IPG41"/>
      <c r="IPH41"/>
      <c r="IPI41"/>
      <c r="IPJ41"/>
      <c r="IPK41"/>
      <c r="IPL41"/>
      <c r="IPM41"/>
      <c r="IPN41"/>
      <c r="IPO41"/>
      <c r="IPP41"/>
      <c r="IPQ41"/>
      <c r="IPR41"/>
      <c r="IPS41"/>
      <c r="IPT41"/>
      <c r="IPU41"/>
      <c r="IPV41"/>
      <c r="IPW41"/>
      <c r="IPX41"/>
      <c r="IPY41"/>
      <c r="IPZ41"/>
      <c r="IQA41"/>
      <c r="IQB41"/>
      <c r="IQC41"/>
      <c r="IQD41"/>
      <c r="IQE41"/>
      <c r="IQF41"/>
      <c r="IQG41"/>
      <c r="IQH41"/>
      <c r="IQI41"/>
      <c r="IQJ41"/>
      <c r="IQK41"/>
      <c r="IQL41"/>
      <c r="IQM41"/>
      <c r="IQN41"/>
      <c r="IQO41"/>
      <c r="IQP41"/>
      <c r="IQQ41"/>
      <c r="IQR41"/>
      <c r="IQS41"/>
      <c r="IQT41"/>
      <c r="IQU41"/>
      <c r="IQV41"/>
      <c r="IQW41"/>
      <c r="IQX41"/>
      <c r="IQY41"/>
      <c r="IQZ41"/>
      <c r="IRA41"/>
      <c r="IRB41"/>
      <c r="IRC41"/>
      <c r="IRD41"/>
      <c r="IRE41"/>
      <c r="IRF41"/>
      <c r="IRG41"/>
      <c r="IRH41"/>
      <c r="IRI41"/>
      <c r="IRJ41"/>
      <c r="IRK41"/>
      <c r="IRL41"/>
      <c r="IRM41"/>
      <c r="IRN41"/>
      <c r="IRO41"/>
      <c r="IRP41"/>
      <c r="IRQ41"/>
      <c r="IRR41"/>
      <c r="IRS41"/>
      <c r="IRT41"/>
      <c r="IRU41"/>
      <c r="IRV41"/>
      <c r="IRW41"/>
      <c r="IRX41"/>
      <c r="IRY41"/>
      <c r="IRZ41"/>
      <c r="ISA41"/>
      <c r="ISB41"/>
      <c r="ISC41"/>
      <c r="ISD41"/>
      <c r="ISE41"/>
      <c r="ISF41"/>
      <c r="ISG41"/>
      <c r="ISH41"/>
      <c r="ISI41"/>
      <c r="ISJ41"/>
      <c r="ISK41"/>
      <c r="ISL41"/>
      <c r="ISM41"/>
      <c r="ISN41"/>
      <c r="ISO41"/>
      <c r="ISP41"/>
      <c r="ISQ41"/>
      <c r="ISR41"/>
      <c r="ISS41"/>
      <c r="IST41"/>
      <c r="ISU41"/>
      <c r="ISV41"/>
      <c r="ISW41"/>
      <c r="ISX41"/>
      <c r="ISY41"/>
      <c r="ISZ41"/>
      <c r="ITA41"/>
      <c r="ITB41"/>
      <c r="ITC41"/>
      <c r="ITD41"/>
      <c r="ITE41"/>
      <c r="ITF41"/>
      <c r="ITG41"/>
      <c r="ITH41"/>
      <c r="ITI41"/>
      <c r="ITJ41"/>
      <c r="ITK41"/>
      <c r="ITL41"/>
      <c r="ITM41"/>
      <c r="ITN41"/>
      <c r="ITO41"/>
      <c r="ITP41"/>
      <c r="ITQ41"/>
      <c r="ITR41"/>
      <c r="ITS41"/>
      <c r="ITT41"/>
      <c r="ITU41"/>
      <c r="ITV41"/>
      <c r="ITW41"/>
      <c r="ITX41"/>
      <c r="ITY41"/>
      <c r="ITZ41"/>
      <c r="IUA41"/>
      <c r="IUB41"/>
      <c r="IUC41"/>
      <c r="IUD41"/>
      <c r="IUE41"/>
      <c r="IUF41"/>
      <c r="IUG41"/>
      <c r="IUH41"/>
      <c r="IUI41"/>
      <c r="IUJ41"/>
      <c r="IUK41"/>
      <c r="IUL41"/>
      <c r="IUM41"/>
      <c r="IUN41"/>
      <c r="IUO41"/>
      <c r="IUP41"/>
      <c r="IUQ41"/>
      <c r="IUR41"/>
      <c r="IUS41"/>
      <c r="IUT41"/>
      <c r="IUU41"/>
      <c r="IUV41"/>
      <c r="IUW41"/>
      <c r="IUX41"/>
      <c r="IUY41"/>
      <c r="IUZ41"/>
      <c r="IVA41"/>
      <c r="IVB41"/>
      <c r="IVC41"/>
      <c r="IVD41"/>
      <c r="IVE41"/>
      <c r="IVF41"/>
      <c r="IVG41"/>
      <c r="IVH41"/>
      <c r="IVI41"/>
      <c r="IVJ41"/>
      <c r="IVK41"/>
      <c r="IVL41"/>
      <c r="IVM41"/>
      <c r="IVN41"/>
      <c r="IVO41"/>
      <c r="IVP41"/>
      <c r="IVQ41"/>
      <c r="IVR41"/>
      <c r="IVS41"/>
      <c r="IVT41"/>
      <c r="IVU41"/>
      <c r="IVV41"/>
      <c r="IVW41"/>
      <c r="IVX41"/>
      <c r="IVY41"/>
      <c r="IVZ41"/>
      <c r="IWA41"/>
      <c r="IWB41"/>
      <c r="IWC41"/>
      <c r="IWD41"/>
      <c r="IWE41"/>
      <c r="IWF41"/>
      <c r="IWG41"/>
      <c r="IWH41"/>
      <c r="IWI41"/>
      <c r="IWJ41"/>
      <c r="IWK41"/>
      <c r="IWL41"/>
      <c r="IWM41"/>
      <c r="IWN41"/>
      <c r="IWO41"/>
      <c r="IWP41"/>
      <c r="IWQ41"/>
      <c r="IWR41"/>
      <c r="IWS41"/>
      <c r="IWT41"/>
      <c r="IWU41"/>
      <c r="IWV41"/>
      <c r="IWW41"/>
      <c r="IWX41"/>
      <c r="IWY41"/>
      <c r="IWZ41"/>
      <c r="IXA41"/>
      <c r="IXB41"/>
      <c r="IXC41"/>
      <c r="IXD41"/>
      <c r="IXE41"/>
      <c r="IXF41"/>
      <c r="IXG41"/>
      <c r="IXH41"/>
      <c r="IXI41"/>
      <c r="IXJ41"/>
      <c r="IXK41"/>
      <c r="IXL41"/>
      <c r="IXM41"/>
      <c r="IXN41"/>
      <c r="IXO41"/>
      <c r="IXP41"/>
      <c r="IXQ41"/>
      <c r="IXR41"/>
      <c r="IXS41"/>
      <c r="IXT41"/>
      <c r="IXU41"/>
      <c r="IXV41"/>
      <c r="IXW41"/>
      <c r="IXX41"/>
      <c r="IXY41"/>
      <c r="IXZ41"/>
      <c r="IYA41"/>
      <c r="IYB41"/>
      <c r="IYC41"/>
      <c r="IYD41"/>
      <c r="IYE41"/>
      <c r="IYF41"/>
      <c r="IYG41"/>
      <c r="IYH41"/>
      <c r="IYI41"/>
      <c r="IYJ41"/>
      <c r="IYK41"/>
      <c r="IYL41"/>
      <c r="IYM41"/>
      <c r="IYN41"/>
      <c r="IYO41"/>
      <c r="IYP41"/>
      <c r="IYQ41"/>
      <c r="IYR41"/>
      <c r="IYS41"/>
      <c r="IYT41"/>
      <c r="IYU41"/>
      <c r="IYV41"/>
      <c r="IYW41"/>
      <c r="IYX41"/>
      <c r="IYY41"/>
      <c r="IYZ41"/>
      <c r="IZA41"/>
      <c r="IZB41"/>
      <c r="IZC41"/>
      <c r="IZD41"/>
      <c r="IZE41"/>
      <c r="IZF41"/>
      <c r="IZG41"/>
      <c r="IZH41"/>
      <c r="IZI41"/>
      <c r="IZJ41"/>
      <c r="IZK41"/>
      <c r="IZL41"/>
      <c r="IZM41"/>
      <c r="IZN41"/>
      <c r="IZO41"/>
      <c r="IZP41"/>
      <c r="IZQ41"/>
      <c r="IZR41"/>
      <c r="IZS41"/>
      <c r="IZT41"/>
      <c r="IZU41"/>
      <c r="IZV41"/>
      <c r="IZW41"/>
      <c r="IZX41"/>
      <c r="IZY41"/>
      <c r="IZZ41"/>
      <c r="JAA41"/>
      <c r="JAB41"/>
      <c r="JAC41"/>
      <c r="JAD41"/>
      <c r="JAE41"/>
      <c r="JAF41"/>
      <c r="JAG41"/>
      <c r="JAH41"/>
      <c r="JAI41"/>
      <c r="JAJ41"/>
      <c r="JAK41"/>
      <c r="JAL41"/>
      <c r="JAM41"/>
      <c r="JAN41"/>
      <c r="JAO41"/>
      <c r="JAP41"/>
      <c r="JAQ41"/>
      <c r="JAR41"/>
      <c r="JAS41"/>
      <c r="JAT41"/>
      <c r="JAU41"/>
      <c r="JAV41"/>
      <c r="JAW41"/>
      <c r="JAX41"/>
      <c r="JAY41"/>
      <c r="JAZ41"/>
      <c r="JBA41"/>
      <c r="JBB41"/>
      <c r="JBC41"/>
      <c r="JBD41"/>
      <c r="JBE41"/>
      <c r="JBF41"/>
      <c r="JBG41"/>
      <c r="JBH41"/>
      <c r="JBI41"/>
      <c r="JBJ41"/>
      <c r="JBK41"/>
      <c r="JBL41"/>
      <c r="JBM41"/>
      <c r="JBN41"/>
      <c r="JBO41"/>
      <c r="JBP41"/>
      <c r="JBQ41"/>
      <c r="JBR41"/>
      <c r="JBS41"/>
      <c r="JBT41"/>
      <c r="JBU41"/>
      <c r="JBV41"/>
      <c r="JBW41"/>
      <c r="JBX41"/>
      <c r="JBY41"/>
      <c r="JBZ41"/>
      <c r="JCA41"/>
      <c r="JCB41"/>
      <c r="JCC41"/>
      <c r="JCD41"/>
      <c r="JCE41"/>
      <c r="JCF41"/>
      <c r="JCG41"/>
      <c r="JCH41"/>
      <c r="JCI41"/>
      <c r="JCJ41"/>
      <c r="JCK41"/>
      <c r="JCL41"/>
      <c r="JCM41"/>
      <c r="JCN41"/>
      <c r="JCO41"/>
      <c r="JCP41"/>
      <c r="JCQ41"/>
      <c r="JCR41"/>
      <c r="JCS41"/>
      <c r="JCT41"/>
      <c r="JCU41"/>
      <c r="JCV41"/>
      <c r="JCW41"/>
      <c r="JCX41"/>
      <c r="JCY41"/>
      <c r="JCZ41"/>
      <c r="JDA41"/>
      <c r="JDB41"/>
      <c r="JDC41"/>
      <c r="JDD41"/>
      <c r="JDE41"/>
      <c r="JDF41"/>
      <c r="JDG41"/>
      <c r="JDH41"/>
      <c r="JDI41"/>
      <c r="JDJ41"/>
      <c r="JDK41"/>
      <c r="JDL41"/>
      <c r="JDM41"/>
      <c r="JDN41"/>
      <c r="JDO41"/>
      <c r="JDP41"/>
      <c r="JDQ41"/>
      <c r="JDR41"/>
      <c r="JDS41"/>
      <c r="JDT41"/>
      <c r="JDU41"/>
      <c r="JDV41"/>
      <c r="JDW41"/>
      <c r="JDX41"/>
      <c r="JDY41"/>
      <c r="JDZ41"/>
      <c r="JEA41"/>
      <c r="JEB41"/>
      <c r="JEC41"/>
      <c r="JED41"/>
      <c r="JEE41"/>
      <c r="JEF41"/>
      <c r="JEG41"/>
      <c r="JEH41"/>
      <c r="JEI41"/>
      <c r="JEJ41"/>
      <c r="JEK41"/>
      <c r="JEL41"/>
      <c r="JEM41"/>
      <c r="JEN41"/>
      <c r="JEO41"/>
      <c r="JEP41"/>
      <c r="JEQ41"/>
      <c r="JER41"/>
      <c r="JES41"/>
      <c r="JET41"/>
      <c r="JEU41"/>
      <c r="JEV41"/>
      <c r="JEW41"/>
      <c r="JEX41"/>
      <c r="JEY41"/>
      <c r="JEZ41"/>
      <c r="JFA41"/>
      <c r="JFB41"/>
      <c r="JFC41"/>
      <c r="JFD41"/>
      <c r="JFE41"/>
      <c r="JFF41"/>
      <c r="JFG41"/>
      <c r="JFH41"/>
      <c r="JFI41"/>
      <c r="JFJ41"/>
      <c r="JFK41"/>
      <c r="JFL41"/>
      <c r="JFM41"/>
      <c r="JFN41"/>
      <c r="JFO41"/>
      <c r="JFP41"/>
      <c r="JFQ41"/>
      <c r="JFR41"/>
      <c r="JFS41"/>
      <c r="JFT41"/>
      <c r="JFU41"/>
      <c r="JFV41"/>
      <c r="JFW41"/>
      <c r="JFX41"/>
      <c r="JFY41"/>
      <c r="JFZ41"/>
      <c r="JGA41"/>
      <c r="JGB41"/>
      <c r="JGC41"/>
      <c r="JGD41"/>
      <c r="JGE41"/>
      <c r="JGF41"/>
      <c r="JGG41"/>
      <c r="JGH41"/>
      <c r="JGI41"/>
      <c r="JGJ41"/>
      <c r="JGK41"/>
      <c r="JGL41"/>
      <c r="JGM41"/>
      <c r="JGN41"/>
      <c r="JGO41"/>
      <c r="JGP41"/>
      <c r="JGQ41"/>
      <c r="JGR41"/>
      <c r="JGS41"/>
      <c r="JGT41"/>
      <c r="JGU41"/>
      <c r="JGV41"/>
      <c r="JGW41"/>
      <c r="JGX41"/>
      <c r="JGY41"/>
      <c r="JGZ41"/>
      <c r="JHA41"/>
      <c r="JHB41"/>
      <c r="JHC41"/>
      <c r="JHD41"/>
      <c r="JHE41"/>
      <c r="JHF41"/>
      <c r="JHG41"/>
      <c r="JHH41"/>
      <c r="JHI41"/>
      <c r="JHJ41"/>
      <c r="JHK41"/>
      <c r="JHL41"/>
      <c r="JHM41"/>
      <c r="JHN41"/>
      <c r="JHO41"/>
      <c r="JHP41"/>
      <c r="JHQ41"/>
      <c r="JHR41"/>
      <c r="JHS41"/>
      <c r="JHT41"/>
      <c r="JHU41"/>
      <c r="JHV41"/>
      <c r="JHW41"/>
      <c r="JHX41"/>
      <c r="JHY41"/>
      <c r="JHZ41"/>
      <c r="JIA41"/>
      <c r="JIB41"/>
      <c r="JIC41"/>
      <c r="JID41"/>
      <c r="JIE41"/>
      <c r="JIF41"/>
      <c r="JIG41"/>
      <c r="JIH41"/>
      <c r="JII41"/>
      <c r="JIJ41"/>
      <c r="JIK41"/>
      <c r="JIL41"/>
      <c r="JIM41"/>
      <c r="JIN41"/>
      <c r="JIO41"/>
      <c r="JIP41"/>
      <c r="JIQ41"/>
      <c r="JIR41"/>
      <c r="JIS41"/>
      <c r="JIT41"/>
      <c r="JIU41"/>
      <c r="JIV41"/>
      <c r="JIW41"/>
      <c r="JIX41"/>
      <c r="JIY41"/>
      <c r="JIZ41"/>
      <c r="JJA41"/>
      <c r="JJB41"/>
      <c r="JJC41"/>
      <c r="JJD41"/>
      <c r="JJE41"/>
      <c r="JJF41"/>
      <c r="JJG41"/>
      <c r="JJH41"/>
      <c r="JJI41"/>
      <c r="JJJ41"/>
      <c r="JJK41"/>
      <c r="JJL41"/>
      <c r="JJM41"/>
      <c r="JJN41"/>
      <c r="JJO41"/>
      <c r="JJP41"/>
      <c r="JJQ41"/>
      <c r="JJR41"/>
      <c r="JJS41"/>
      <c r="JJT41"/>
      <c r="JJU41"/>
      <c r="JJV41"/>
      <c r="JJW41"/>
      <c r="JJX41"/>
      <c r="JJY41"/>
      <c r="JJZ41"/>
      <c r="JKA41"/>
      <c r="JKB41"/>
      <c r="JKC41"/>
      <c r="JKD41"/>
      <c r="JKE41"/>
      <c r="JKF41"/>
      <c r="JKG41"/>
      <c r="JKH41"/>
      <c r="JKI41"/>
      <c r="JKJ41"/>
      <c r="JKK41"/>
      <c r="JKL41"/>
      <c r="JKM41"/>
      <c r="JKN41"/>
      <c r="JKO41"/>
      <c r="JKP41"/>
      <c r="JKQ41"/>
      <c r="JKR41"/>
      <c r="JKS41"/>
      <c r="JKT41"/>
      <c r="JKU41"/>
      <c r="JKV41"/>
      <c r="JKW41"/>
      <c r="JKX41"/>
      <c r="JKY41"/>
      <c r="JKZ41"/>
      <c r="JLA41"/>
      <c r="JLB41"/>
      <c r="JLC41"/>
      <c r="JLD41"/>
      <c r="JLE41"/>
      <c r="JLF41"/>
      <c r="JLG41"/>
      <c r="JLH41"/>
      <c r="JLI41"/>
      <c r="JLJ41"/>
      <c r="JLK41"/>
      <c r="JLL41"/>
      <c r="JLM41"/>
      <c r="JLN41"/>
      <c r="JLO41"/>
      <c r="JLP41"/>
      <c r="JLQ41"/>
      <c r="JLR41"/>
      <c r="JLS41"/>
      <c r="JLT41"/>
      <c r="JLU41"/>
      <c r="JLV41"/>
      <c r="JLW41"/>
      <c r="JLX41"/>
      <c r="JLY41"/>
      <c r="JLZ41"/>
      <c r="JMA41"/>
      <c r="JMB41"/>
      <c r="JMC41"/>
      <c r="JMD41"/>
      <c r="JME41"/>
      <c r="JMF41"/>
      <c r="JMG41"/>
      <c r="JMH41"/>
      <c r="JMI41"/>
      <c r="JMJ41"/>
      <c r="JMK41"/>
      <c r="JML41"/>
      <c r="JMM41"/>
      <c r="JMN41"/>
      <c r="JMO41"/>
      <c r="JMP41"/>
      <c r="JMQ41"/>
      <c r="JMR41"/>
      <c r="JMS41"/>
      <c r="JMT41"/>
      <c r="JMU41"/>
      <c r="JMV41"/>
      <c r="JMW41"/>
      <c r="JMX41"/>
      <c r="JMY41"/>
      <c r="JMZ41"/>
      <c r="JNA41"/>
      <c r="JNB41"/>
      <c r="JNC41"/>
      <c r="JND41"/>
      <c r="JNE41"/>
      <c r="JNF41"/>
      <c r="JNG41"/>
      <c r="JNH41"/>
      <c r="JNI41"/>
      <c r="JNJ41"/>
      <c r="JNK41"/>
      <c r="JNL41"/>
      <c r="JNM41"/>
      <c r="JNN41"/>
      <c r="JNO41"/>
      <c r="JNP41"/>
      <c r="JNQ41"/>
      <c r="JNR41"/>
      <c r="JNS41"/>
      <c r="JNT41"/>
      <c r="JNU41"/>
      <c r="JNV41"/>
      <c r="JNW41"/>
      <c r="JNX41"/>
      <c r="JNY41"/>
      <c r="JNZ41"/>
      <c r="JOA41"/>
      <c r="JOB41"/>
      <c r="JOC41"/>
      <c r="JOD41"/>
      <c r="JOE41"/>
      <c r="JOF41"/>
      <c r="JOG41"/>
      <c r="JOH41"/>
      <c r="JOI41"/>
      <c r="JOJ41"/>
      <c r="JOK41"/>
      <c r="JOL41"/>
      <c r="JOM41"/>
      <c r="JON41"/>
      <c r="JOO41"/>
      <c r="JOP41"/>
      <c r="JOQ41"/>
      <c r="JOR41"/>
      <c r="JOS41"/>
      <c r="JOT41"/>
      <c r="JOU41"/>
      <c r="JOV41"/>
      <c r="JOW41"/>
      <c r="JOX41"/>
      <c r="JOY41"/>
      <c r="JOZ41"/>
      <c r="JPA41"/>
      <c r="JPB41"/>
      <c r="JPC41"/>
      <c r="JPD41"/>
      <c r="JPE41"/>
      <c r="JPF41"/>
      <c r="JPG41"/>
      <c r="JPH41"/>
      <c r="JPI41"/>
      <c r="JPJ41"/>
      <c r="JPK41"/>
      <c r="JPL41"/>
      <c r="JPM41"/>
      <c r="JPN41"/>
      <c r="JPO41"/>
      <c r="JPP41"/>
      <c r="JPQ41"/>
      <c r="JPR41"/>
      <c r="JPS41"/>
      <c r="JPT41"/>
      <c r="JPU41"/>
      <c r="JPV41"/>
      <c r="JPW41"/>
      <c r="JPX41"/>
      <c r="JPY41"/>
      <c r="JPZ41"/>
      <c r="JQA41"/>
      <c r="JQB41"/>
      <c r="JQC41"/>
      <c r="JQD41"/>
      <c r="JQE41"/>
      <c r="JQF41"/>
      <c r="JQG41"/>
      <c r="JQH41"/>
      <c r="JQI41"/>
      <c r="JQJ41"/>
      <c r="JQK41"/>
      <c r="JQL41"/>
      <c r="JQM41"/>
      <c r="JQN41"/>
      <c r="JQO41"/>
      <c r="JQP41"/>
      <c r="JQQ41"/>
      <c r="JQR41"/>
      <c r="JQS41"/>
      <c r="JQT41"/>
      <c r="JQU41"/>
      <c r="JQV41"/>
      <c r="JQW41"/>
      <c r="JQX41"/>
      <c r="JQY41"/>
      <c r="JQZ41"/>
      <c r="JRA41"/>
      <c r="JRB41"/>
      <c r="JRC41"/>
      <c r="JRD41"/>
      <c r="JRE41"/>
      <c r="JRF41"/>
      <c r="JRG41"/>
      <c r="JRH41"/>
      <c r="JRI41"/>
      <c r="JRJ41"/>
      <c r="JRK41"/>
      <c r="JRL41"/>
      <c r="JRM41"/>
      <c r="JRN41"/>
      <c r="JRO41"/>
      <c r="JRP41"/>
      <c r="JRQ41"/>
      <c r="JRR41"/>
      <c r="JRS41"/>
      <c r="JRT41"/>
      <c r="JRU41"/>
      <c r="JRV41"/>
      <c r="JRW41"/>
      <c r="JRX41"/>
      <c r="JRY41"/>
      <c r="JRZ41"/>
      <c r="JSA41"/>
      <c r="JSB41"/>
      <c r="JSC41"/>
      <c r="JSD41"/>
      <c r="JSE41"/>
      <c r="JSF41"/>
      <c r="JSG41"/>
      <c r="JSH41"/>
      <c r="JSI41"/>
      <c r="JSJ41"/>
      <c r="JSK41"/>
      <c r="JSL41"/>
      <c r="JSM41"/>
      <c r="JSN41"/>
      <c r="JSO41"/>
      <c r="JSP41"/>
      <c r="JSQ41"/>
      <c r="JSR41"/>
      <c r="JSS41"/>
      <c r="JST41"/>
      <c r="JSU41"/>
      <c r="JSV41"/>
      <c r="JSW41"/>
      <c r="JSX41"/>
      <c r="JSY41"/>
      <c r="JSZ41"/>
      <c r="JTA41"/>
      <c r="JTB41"/>
      <c r="JTC41"/>
      <c r="JTD41"/>
      <c r="JTE41"/>
      <c r="JTF41"/>
      <c r="JTG41"/>
      <c r="JTH41"/>
      <c r="JTI41"/>
      <c r="JTJ41"/>
      <c r="JTK41"/>
      <c r="JTL41"/>
      <c r="JTM41"/>
      <c r="JTN41"/>
      <c r="JTO41"/>
      <c r="JTP41"/>
      <c r="JTQ41"/>
      <c r="JTR41"/>
      <c r="JTS41"/>
      <c r="JTT41"/>
      <c r="JTU41"/>
      <c r="JTV41"/>
      <c r="JTW41"/>
      <c r="JTX41"/>
      <c r="JTY41"/>
      <c r="JTZ41"/>
      <c r="JUA41"/>
      <c r="JUB41"/>
      <c r="JUC41"/>
      <c r="JUD41"/>
      <c r="JUE41"/>
      <c r="JUF41"/>
      <c r="JUG41"/>
      <c r="JUH41"/>
      <c r="JUI41"/>
      <c r="JUJ41"/>
      <c r="JUK41"/>
      <c r="JUL41"/>
      <c r="JUM41"/>
      <c r="JUN41"/>
      <c r="JUO41"/>
      <c r="JUP41"/>
      <c r="JUQ41"/>
      <c r="JUR41"/>
      <c r="JUS41"/>
      <c r="JUT41"/>
      <c r="JUU41"/>
      <c r="JUV41"/>
      <c r="JUW41"/>
      <c r="JUX41"/>
      <c r="JUY41"/>
      <c r="JUZ41"/>
      <c r="JVA41"/>
      <c r="JVB41"/>
      <c r="JVC41"/>
      <c r="JVD41"/>
      <c r="JVE41"/>
      <c r="JVF41"/>
      <c r="JVG41"/>
      <c r="JVH41"/>
      <c r="JVI41"/>
      <c r="JVJ41"/>
      <c r="JVK41"/>
      <c r="JVL41"/>
      <c r="JVM41"/>
      <c r="JVN41"/>
      <c r="JVO41"/>
      <c r="JVP41"/>
      <c r="JVQ41"/>
      <c r="JVR41"/>
      <c r="JVS41"/>
      <c r="JVT41"/>
      <c r="JVU41"/>
      <c r="JVV41"/>
      <c r="JVW41"/>
      <c r="JVX41"/>
      <c r="JVY41"/>
      <c r="JVZ41"/>
      <c r="JWA41"/>
      <c r="JWB41"/>
      <c r="JWC41"/>
      <c r="JWD41"/>
      <c r="JWE41"/>
      <c r="JWF41"/>
      <c r="JWG41"/>
      <c r="JWH41"/>
      <c r="JWI41"/>
      <c r="JWJ41"/>
      <c r="JWK41"/>
      <c r="JWL41"/>
      <c r="JWM41"/>
      <c r="JWN41"/>
      <c r="JWO41"/>
      <c r="JWP41"/>
      <c r="JWQ41"/>
      <c r="JWR41"/>
      <c r="JWS41"/>
      <c r="JWT41"/>
      <c r="JWU41"/>
      <c r="JWV41"/>
      <c r="JWW41"/>
      <c r="JWX41"/>
      <c r="JWY41"/>
      <c r="JWZ41"/>
      <c r="JXA41"/>
      <c r="JXB41"/>
      <c r="JXC41"/>
      <c r="JXD41"/>
      <c r="JXE41"/>
      <c r="JXF41"/>
      <c r="JXG41"/>
      <c r="JXH41"/>
      <c r="JXI41"/>
      <c r="JXJ41"/>
      <c r="JXK41"/>
      <c r="JXL41"/>
      <c r="JXM41"/>
      <c r="JXN41"/>
      <c r="JXO41"/>
      <c r="JXP41"/>
      <c r="JXQ41"/>
      <c r="JXR41"/>
      <c r="JXS41"/>
      <c r="JXT41"/>
      <c r="JXU41"/>
      <c r="JXV41"/>
      <c r="JXW41"/>
      <c r="JXX41"/>
      <c r="JXY41"/>
      <c r="JXZ41"/>
      <c r="JYA41"/>
      <c r="JYB41"/>
      <c r="JYC41"/>
      <c r="JYD41"/>
      <c r="JYE41"/>
      <c r="JYF41"/>
      <c r="JYG41"/>
      <c r="JYH41"/>
      <c r="JYI41"/>
      <c r="JYJ41"/>
      <c r="JYK41"/>
      <c r="JYL41"/>
      <c r="JYM41"/>
      <c r="JYN41"/>
      <c r="JYO41"/>
      <c r="JYP41"/>
      <c r="JYQ41"/>
      <c r="JYR41"/>
      <c r="JYS41"/>
      <c r="JYT41"/>
      <c r="JYU41"/>
      <c r="JYV41"/>
      <c r="JYW41"/>
      <c r="JYX41"/>
      <c r="JYY41"/>
      <c r="JYZ41"/>
      <c r="JZA41"/>
      <c r="JZB41"/>
      <c r="JZC41"/>
      <c r="JZD41"/>
      <c r="JZE41"/>
      <c r="JZF41"/>
      <c r="JZG41"/>
      <c r="JZH41"/>
      <c r="JZI41"/>
      <c r="JZJ41"/>
      <c r="JZK41"/>
      <c r="JZL41"/>
      <c r="JZM41"/>
      <c r="JZN41"/>
      <c r="JZO41"/>
      <c r="JZP41"/>
      <c r="JZQ41"/>
      <c r="JZR41"/>
      <c r="JZS41"/>
      <c r="JZT41"/>
      <c r="JZU41"/>
      <c r="JZV41"/>
      <c r="JZW41"/>
      <c r="JZX41"/>
      <c r="JZY41"/>
      <c r="JZZ41"/>
      <c r="KAA41"/>
      <c r="KAB41"/>
      <c r="KAC41"/>
      <c r="KAD41"/>
      <c r="KAE41"/>
      <c r="KAF41"/>
      <c r="KAG41"/>
      <c r="KAH41"/>
      <c r="KAI41"/>
      <c r="KAJ41"/>
      <c r="KAK41"/>
      <c r="KAL41"/>
      <c r="KAM41"/>
      <c r="KAN41"/>
      <c r="KAO41"/>
      <c r="KAP41"/>
      <c r="KAQ41"/>
      <c r="KAR41"/>
      <c r="KAS41"/>
      <c r="KAT41"/>
      <c r="KAU41"/>
      <c r="KAV41"/>
      <c r="KAW41"/>
      <c r="KAX41"/>
      <c r="KAY41"/>
      <c r="KAZ41"/>
      <c r="KBA41"/>
      <c r="KBB41"/>
      <c r="KBC41"/>
      <c r="KBD41"/>
      <c r="KBE41"/>
      <c r="KBF41"/>
      <c r="KBG41"/>
      <c r="KBH41"/>
      <c r="KBI41"/>
      <c r="KBJ41"/>
      <c r="KBK41"/>
      <c r="KBL41"/>
      <c r="KBM41"/>
      <c r="KBN41"/>
      <c r="KBO41"/>
      <c r="KBP41"/>
      <c r="KBQ41"/>
      <c r="KBR41"/>
      <c r="KBS41"/>
      <c r="KBT41"/>
      <c r="KBU41"/>
      <c r="KBV41"/>
      <c r="KBW41"/>
      <c r="KBX41"/>
      <c r="KBY41"/>
      <c r="KBZ41"/>
      <c r="KCA41"/>
      <c r="KCB41"/>
      <c r="KCC41"/>
      <c r="KCD41"/>
      <c r="KCE41"/>
      <c r="KCF41"/>
      <c r="KCG41"/>
      <c r="KCH41"/>
      <c r="KCI41"/>
      <c r="KCJ41"/>
      <c r="KCK41"/>
      <c r="KCL41"/>
      <c r="KCM41"/>
      <c r="KCN41"/>
      <c r="KCO41"/>
      <c r="KCP41"/>
      <c r="KCQ41"/>
      <c r="KCR41"/>
      <c r="KCS41"/>
      <c r="KCT41"/>
      <c r="KCU41"/>
      <c r="KCV41"/>
      <c r="KCW41"/>
      <c r="KCX41"/>
      <c r="KCY41"/>
      <c r="KCZ41"/>
      <c r="KDA41"/>
      <c r="KDB41"/>
      <c r="KDC41"/>
      <c r="KDD41"/>
      <c r="KDE41"/>
      <c r="KDF41"/>
      <c r="KDG41"/>
      <c r="KDH41"/>
      <c r="KDI41"/>
      <c r="KDJ41"/>
      <c r="KDK41"/>
      <c r="KDL41"/>
      <c r="KDM41"/>
      <c r="KDN41"/>
      <c r="KDO41"/>
      <c r="KDP41"/>
      <c r="KDQ41"/>
      <c r="KDR41"/>
      <c r="KDS41"/>
      <c r="KDT41"/>
      <c r="KDU41"/>
      <c r="KDV41"/>
      <c r="KDW41"/>
      <c r="KDX41"/>
      <c r="KDY41"/>
      <c r="KDZ41"/>
      <c r="KEA41"/>
      <c r="KEB41"/>
      <c r="KEC41"/>
      <c r="KED41"/>
      <c r="KEE41"/>
      <c r="KEF41"/>
      <c r="KEG41"/>
      <c r="KEH41"/>
      <c r="KEI41"/>
      <c r="KEJ41"/>
      <c r="KEK41"/>
      <c r="KEL41"/>
      <c r="KEM41"/>
      <c r="KEN41"/>
      <c r="KEO41"/>
      <c r="KEP41"/>
      <c r="KEQ41"/>
      <c r="KER41"/>
      <c r="KES41"/>
      <c r="KET41"/>
      <c r="KEU41"/>
      <c r="KEV41"/>
      <c r="KEW41"/>
      <c r="KEX41"/>
      <c r="KEY41"/>
      <c r="KEZ41"/>
      <c r="KFA41"/>
      <c r="KFB41"/>
      <c r="KFC41"/>
      <c r="KFD41"/>
      <c r="KFE41"/>
      <c r="KFF41"/>
      <c r="KFG41"/>
      <c r="KFH41"/>
      <c r="KFI41"/>
      <c r="KFJ41"/>
      <c r="KFK41"/>
      <c r="KFL41"/>
      <c r="KFM41"/>
      <c r="KFN41"/>
      <c r="KFO41"/>
      <c r="KFP41"/>
      <c r="KFQ41"/>
      <c r="KFR41"/>
      <c r="KFS41"/>
      <c r="KFT41"/>
      <c r="KFU41"/>
      <c r="KFV41"/>
      <c r="KFW41"/>
      <c r="KFX41"/>
      <c r="KFY41"/>
      <c r="KFZ41"/>
      <c r="KGA41"/>
      <c r="KGB41"/>
      <c r="KGC41"/>
      <c r="KGD41"/>
      <c r="KGE41"/>
      <c r="KGF41"/>
      <c r="KGG41"/>
      <c r="KGH41"/>
      <c r="KGI41"/>
      <c r="KGJ41"/>
      <c r="KGK41"/>
      <c r="KGL41"/>
      <c r="KGM41"/>
      <c r="KGN41"/>
      <c r="KGO41"/>
      <c r="KGP41"/>
      <c r="KGQ41"/>
      <c r="KGR41"/>
      <c r="KGS41"/>
      <c r="KGT41"/>
      <c r="KGU41"/>
      <c r="KGV41"/>
      <c r="KGW41"/>
      <c r="KGX41"/>
      <c r="KGY41"/>
      <c r="KGZ41"/>
      <c r="KHA41"/>
      <c r="KHB41"/>
      <c r="KHC41"/>
      <c r="KHD41"/>
      <c r="KHE41"/>
      <c r="KHF41"/>
      <c r="KHG41"/>
      <c r="KHH41"/>
      <c r="KHI41"/>
      <c r="KHJ41"/>
      <c r="KHK41"/>
      <c r="KHL41"/>
      <c r="KHM41"/>
      <c r="KHN41"/>
      <c r="KHO41"/>
      <c r="KHP41"/>
      <c r="KHQ41"/>
      <c r="KHR41"/>
      <c r="KHS41"/>
      <c r="KHT41"/>
      <c r="KHU41"/>
      <c r="KHV41"/>
      <c r="KHW41"/>
      <c r="KHX41"/>
      <c r="KHY41"/>
      <c r="KHZ41"/>
      <c r="KIA41"/>
      <c r="KIB41"/>
      <c r="KIC41"/>
      <c r="KID41"/>
      <c r="KIE41"/>
      <c r="KIF41"/>
      <c r="KIG41"/>
      <c r="KIH41"/>
      <c r="KII41"/>
      <c r="KIJ41"/>
      <c r="KIK41"/>
      <c r="KIL41"/>
      <c r="KIM41"/>
      <c r="KIN41"/>
      <c r="KIO41"/>
      <c r="KIP41"/>
      <c r="KIQ41"/>
      <c r="KIR41"/>
      <c r="KIS41"/>
      <c r="KIT41"/>
      <c r="KIU41"/>
      <c r="KIV41"/>
      <c r="KIW41"/>
      <c r="KIX41"/>
      <c r="KIY41"/>
      <c r="KIZ41"/>
      <c r="KJA41"/>
      <c r="KJB41"/>
      <c r="KJC41"/>
      <c r="KJD41"/>
      <c r="KJE41"/>
      <c r="KJF41"/>
      <c r="KJG41"/>
      <c r="KJH41"/>
      <c r="KJI41"/>
      <c r="KJJ41"/>
      <c r="KJK41"/>
      <c r="KJL41"/>
      <c r="KJM41"/>
      <c r="KJN41"/>
      <c r="KJO41"/>
      <c r="KJP41"/>
      <c r="KJQ41"/>
      <c r="KJR41"/>
      <c r="KJS41"/>
      <c r="KJT41"/>
      <c r="KJU41"/>
      <c r="KJV41"/>
      <c r="KJW41"/>
      <c r="KJX41"/>
      <c r="KJY41"/>
      <c r="KJZ41"/>
      <c r="KKA41"/>
      <c r="KKB41"/>
      <c r="KKC41"/>
      <c r="KKD41"/>
      <c r="KKE41"/>
      <c r="KKF41"/>
      <c r="KKG41"/>
      <c r="KKH41"/>
      <c r="KKI41"/>
      <c r="KKJ41"/>
      <c r="KKK41"/>
      <c r="KKL41"/>
      <c r="KKM41"/>
      <c r="KKN41"/>
      <c r="KKO41"/>
      <c r="KKP41"/>
      <c r="KKQ41"/>
      <c r="KKR41"/>
      <c r="KKS41"/>
      <c r="KKT41"/>
      <c r="KKU41"/>
      <c r="KKV41"/>
      <c r="KKW41"/>
      <c r="KKX41"/>
      <c r="KKY41"/>
      <c r="KKZ41"/>
      <c r="KLA41"/>
      <c r="KLB41"/>
      <c r="KLC41"/>
      <c r="KLD41"/>
      <c r="KLE41"/>
      <c r="KLF41"/>
      <c r="KLG41"/>
      <c r="KLH41"/>
      <c r="KLI41"/>
      <c r="KLJ41"/>
      <c r="KLK41"/>
      <c r="KLL41"/>
      <c r="KLM41"/>
      <c r="KLN41"/>
      <c r="KLO41"/>
      <c r="KLP41"/>
      <c r="KLQ41"/>
      <c r="KLR41"/>
      <c r="KLS41"/>
      <c r="KLT41"/>
      <c r="KLU41"/>
      <c r="KLV41"/>
      <c r="KLW41"/>
      <c r="KLX41"/>
      <c r="KLY41"/>
      <c r="KLZ41"/>
      <c r="KMA41"/>
      <c r="KMB41"/>
      <c r="KMC41"/>
      <c r="KMD41"/>
      <c r="KME41"/>
      <c r="KMF41"/>
      <c r="KMG41"/>
      <c r="KMH41"/>
      <c r="KMI41"/>
      <c r="KMJ41"/>
      <c r="KMK41"/>
      <c r="KML41"/>
      <c r="KMM41"/>
      <c r="KMN41"/>
      <c r="KMO41"/>
      <c r="KMP41"/>
      <c r="KMQ41"/>
      <c r="KMR41"/>
      <c r="KMS41"/>
      <c r="KMT41"/>
      <c r="KMU41"/>
      <c r="KMV41"/>
      <c r="KMW41"/>
      <c r="KMX41"/>
      <c r="KMY41"/>
      <c r="KMZ41"/>
      <c r="KNA41"/>
      <c r="KNB41"/>
      <c r="KNC41"/>
      <c r="KND41"/>
      <c r="KNE41"/>
      <c r="KNF41"/>
      <c r="KNG41"/>
      <c r="KNH41"/>
      <c r="KNI41"/>
      <c r="KNJ41"/>
      <c r="KNK41"/>
      <c r="KNL41"/>
      <c r="KNM41"/>
      <c r="KNN41"/>
      <c r="KNO41"/>
      <c r="KNP41"/>
      <c r="KNQ41"/>
      <c r="KNR41"/>
      <c r="KNS41"/>
      <c r="KNT41"/>
      <c r="KNU41"/>
      <c r="KNV41"/>
      <c r="KNW41"/>
      <c r="KNX41"/>
      <c r="KNY41"/>
      <c r="KNZ41"/>
      <c r="KOA41"/>
      <c r="KOB41"/>
      <c r="KOC41"/>
      <c r="KOD41"/>
      <c r="KOE41"/>
      <c r="KOF41"/>
      <c r="KOG41"/>
      <c r="KOH41"/>
      <c r="KOI41"/>
      <c r="KOJ41"/>
      <c r="KOK41"/>
      <c r="KOL41"/>
      <c r="KOM41"/>
      <c r="KON41"/>
      <c r="KOO41"/>
      <c r="KOP41"/>
      <c r="KOQ41"/>
      <c r="KOR41"/>
      <c r="KOS41"/>
      <c r="KOT41"/>
      <c r="KOU41"/>
      <c r="KOV41"/>
      <c r="KOW41"/>
      <c r="KOX41"/>
      <c r="KOY41"/>
      <c r="KOZ41"/>
      <c r="KPA41"/>
      <c r="KPB41"/>
      <c r="KPC41"/>
      <c r="KPD41"/>
      <c r="KPE41"/>
      <c r="KPF41"/>
      <c r="KPG41"/>
      <c r="KPH41"/>
      <c r="KPI41"/>
      <c r="KPJ41"/>
      <c r="KPK41"/>
      <c r="KPL41"/>
      <c r="KPM41"/>
      <c r="KPN41"/>
      <c r="KPO41"/>
      <c r="KPP41"/>
      <c r="KPQ41"/>
      <c r="KPR41"/>
      <c r="KPS41"/>
      <c r="KPT41"/>
      <c r="KPU41"/>
      <c r="KPV41"/>
      <c r="KPW41"/>
      <c r="KPX41"/>
      <c r="KPY41"/>
      <c r="KPZ41"/>
      <c r="KQA41"/>
      <c r="KQB41"/>
      <c r="KQC41"/>
      <c r="KQD41"/>
      <c r="KQE41"/>
      <c r="KQF41"/>
      <c r="KQG41"/>
      <c r="KQH41"/>
      <c r="KQI41"/>
      <c r="KQJ41"/>
      <c r="KQK41"/>
      <c r="KQL41"/>
      <c r="KQM41"/>
      <c r="KQN41"/>
      <c r="KQO41"/>
      <c r="KQP41"/>
      <c r="KQQ41"/>
      <c r="KQR41"/>
      <c r="KQS41"/>
      <c r="KQT41"/>
      <c r="KQU41"/>
      <c r="KQV41"/>
      <c r="KQW41"/>
      <c r="KQX41"/>
      <c r="KQY41"/>
      <c r="KQZ41"/>
      <c r="KRA41"/>
      <c r="KRB41"/>
      <c r="KRC41"/>
      <c r="KRD41"/>
      <c r="KRE41"/>
      <c r="KRF41"/>
      <c r="KRG41"/>
      <c r="KRH41"/>
      <c r="KRI41"/>
      <c r="KRJ41"/>
      <c r="KRK41"/>
      <c r="KRL41"/>
      <c r="KRM41"/>
      <c r="KRN41"/>
      <c r="KRO41"/>
      <c r="KRP41"/>
      <c r="KRQ41"/>
      <c r="KRR41"/>
      <c r="KRS41"/>
      <c r="KRT41"/>
      <c r="KRU41"/>
      <c r="KRV41"/>
      <c r="KRW41"/>
      <c r="KRX41"/>
      <c r="KRY41"/>
      <c r="KRZ41"/>
      <c r="KSA41"/>
      <c r="KSB41"/>
      <c r="KSC41"/>
      <c r="KSD41"/>
      <c r="KSE41"/>
      <c r="KSF41"/>
      <c r="KSG41"/>
      <c r="KSH41"/>
      <c r="KSI41"/>
      <c r="KSJ41"/>
      <c r="KSK41"/>
      <c r="KSL41"/>
      <c r="KSM41"/>
      <c r="KSN41"/>
      <c r="KSO41"/>
      <c r="KSP41"/>
      <c r="KSQ41"/>
      <c r="KSR41"/>
      <c r="KSS41"/>
      <c r="KST41"/>
      <c r="KSU41"/>
      <c r="KSV41"/>
      <c r="KSW41"/>
      <c r="KSX41"/>
      <c r="KSY41"/>
      <c r="KSZ41"/>
      <c r="KTA41"/>
      <c r="KTB41"/>
      <c r="KTC41"/>
      <c r="KTD41"/>
      <c r="KTE41"/>
      <c r="KTF41"/>
      <c r="KTG41"/>
      <c r="KTH41"/>
      <c r="KTI41"/>
      <c r="KTJ41"/>
      <c r="KTK41"/>
      <c r="KTL41"/>
      <c r="KTM41"/>
      <c r="KTN41"/>
      <c r="KTO41"/>
      <c r="KTP41"/>
      <c r="KTQ41"/>
      <c r="KTR41"/>
      <c r="KTS41"/>
      <c r="KTT41"/>
      <c r="KTU41"/>
      <c r="KTV41"/>
      <c r="KTW41"/>
      <c r="KTX41"/>
      <c r="KTY41"/>
      <c r="KTZ41"/>
      <c r="KUA41"/>
      <c r="KUB41"/>
      <c r="KUC41"/>
      <c r="KUD41"/>
      <c r="KUE41"/>
      <c r="KUF41"/>
      <c r="KUG41"/>
      <c r="KUH41"/>
      <c r="KUI41"/>
      <c r="KUJ41"/>
      <c r="KUK41"/>
      <c r="KUL41"/>
      <c r="KUM41"/>
      <c r="KUN41"/>
      <c r="KUO41"/>
      <c r="KUP41"/>
      <c r="KUQ41"/>
      <c r="KUR41"/>
      <c r="KUS41"/>
      <c r="KUT41"/>
      <c r="KUU41"/>
      <c r="KUV41"/>
      <c r="KUW41"/>
      <c r="KUX41"/>
      <c r="KUY41"/>
      <c r="KUZ41"/>
      <c r="KVA41"/>
      <c r="KVB41"/>
      <c r="KVC41"/>
      <c r="KVD41"/>
      <c r="KVE41"/>
      <c r="KVF41"/>
      <c r="KVG41"/>
      <c r="KVH41"/>
      <c r="KVI41"/>
      <c r="KVJ41"/>
      <c r="KVK41"/>
      <c r="KVL41"/>
      <c r="KVM41"/>
      <c r="KVN41"/>
      <c r="KVO41"/>
      <c r="KVP41"/>
      <c r="KVQ41"/>
      <c r="KVR41"/>
      <c r="KVS41"/>
      <c r="KVT41"/>
      <c r="KVU41"/>
      <c r="KVV41"/>
      <c r="KVW41"/>
      <c r="KVX41"/>
      <c r="KVY41"/>
      <c r="KVZ41"/>
      <c r="KWA41"/>
      <c r="KWB41"/>
      <c r="KWC41"/>
      <c r="KWD41"/>
      <c r="KWE41"/>
      <c r="KWF41"/>
      <c r="KWG41"/>
      <c r="KWH41"/>
      <c r="KWI41"/>
      <c r="KWJ41"/>
      <c r="KWK41"/>
      <c r="KWL41"/>
      <c r="KWM41"/>
      <c r="KWN41"/>
      <c r="KWO41"/>
      <c r="KWP41"/>
      <c r="KWQ41"/>
      <c r="KWR41"/>
      <c r="KWS41"/>
      <c r="KWT41"/>
      <c r="KWU41"/>
      <c r="KWV41"/>
      <c r="KWW41"/>
      <c r="KWX41"/>
      <c r="KWY41"/>
      <c r="KWZ41"/>
      <c r="KXA41"/>
      <c r="KXB41"/>
      <c r="KXC41"/>
      <c r="KXD41"/>
      <c r="KXE41"/>
      <c r="KXF41"/>
      <c r="KXG41"/>
      <c r="KXH41"/>
      <c r="KXI41"/>
      <c r="KXJ41"/>
      <c r="KXK41"/>
      <c r="KXL41"/>
      <c r="KXM41"/>
      <c r="KXN41"/>
      <c r="KXO41"/>
      <c r="KXP41"/>
      <c r="KXQ41"/>
      <c r="KXR41"/>
      <c r="KXS41"/>
      <c r="KXT41"/>
      <c r="KXU41"/>
      <c r="KXV41"/>
      <c r="KXW41"/>
      <c r="KXX41"/>
      <c r="KXY41"/>
      <c r="KXZ41"/>
      <c r="KYA41"/>
      <c r="KYB41"/>
      <c r="KYC41"/>
      <c r="KYD41"/>
      <c r="KYE41"/>
      <c r="KYF41"/>
      <c r="KYG41"/>
      <c r="KYH41"/>
      <c r="KYI41"/>
      <c r="KYJ41"/>
      <c r="KYK41"/>
      <c r="KYL41"/>
      <c r="KYM41"/>
      <c r="KYN41"/>
      <c r="KYO41"/>
      <c r="KYP41"/>
      <c r="KYQ41"/>
      <c r="KYR41"/>
      <c r="KYS41"/>
      <c r="KYT41"/>
      <c r="KYU41"/>
      <c r="KYV41"/>
      <c r="KYW41"/>
      <c r="KYX41"/>
      <c r="KYY41"/>
      <c r="KYZ41"/>
      <c r="KZA41"/>
      <c r="KZB41"/>
      <c r="KZC41"/>
      <c r="KZD41"/>
      <c r="KZE41"/>
      <c r="KZF41"/>
      <c r="KZG41"/>
      <c r="KZH41"/>
      <c r="KZI41"/>
      <c r="KZJ41"/>
      <c r="KZK41"/>
      <c r="KZL41"/>
      <c r="KZM41"/>
      <c r="KZN41"/>
      <c r="KZO41"/>
      <c r="KZP41"/>
      <c r="KZQ41"/>
      <c r="KZR41"/>
      <c r="KZS41"/>
      <c r="KZT41"/>
      <c r="KZU41"/>
      <c r="KZV41"/>
      <c r="KZW41"/>
      <c r="KZX41"/>
      <c r="KZY41"/>
      <c r="KZZ41"/>
      <c r="LAA41"/>
      <c r="LAB41"/>
      <c r="LAC41"/>
      <c r="LAD41"/>
      <c r="LAE41"/>
      <c r="LAF41"/>
      <c r="LAG41"/>
      <c r="LAH41"/>
      <c r="LAI41"/>
      <c r="LAJ41"/>
      <c r="LAK41"/>
      <c r="LAL41"/>
      <c r="LAM41"/>
      <c r="LAN41"/>
      <c r="LAO41"/>
      <c r="LAP41"/>
      <c r="LAQ41"/>
      <c r="LAR41"/>
      <c r="LAS41"/>
      <c r="LAT41"/>
      <c r="LAU41"/>
      <c r="LAV41"/>
      <c r="LAW41"/>
      <c r="LAX41"/>
      <c r="LAY41"/>
      <c r="LAZ41"/>
      <c r="LBA41"/>
      <c r="LBB41"/>
      <c r="LBC41"/>
      <c r="LBD41"/>
      <c r="LBE41"/>
      <c r="LBF41"/>
      <c r="LBG41"/>
      <c r="LBH41"/>
      <c r="LBI41"/>
      <c r="LBJ41"/>
      <c r="LBK41"/>
      <c r="LBL41"/>
      <c r="LBM41"/>
      <c r="LBN41"/>
      <c r="LBO41"/>
      <c r="LBP41"/>
      <c r="LBQ41"/>
      <c r="LBR41"/>
      <c r="LBS41"/>
      <c r="LBT41"/>
      <c r="LBU41"/>
      <c r="LBV41"/>
      <c r="LBW41"/>
      <c r="LBX41"/>
      <c r="LBY41"/>
      <c r="LBZ41"/>
      <c r="LCA41"/>
      <c r="LCB41"/>
      <c r="LCC41"/>
      <c r="LCD41"/>
      <c r="LCE41"/>
      <c r="LCF41"/>
      <c r="LCG41"/>
      <c r="LCH41"/>
      <c r="LCI41"/>
      <c r="LCJ41"/>
      <c r="LCK41"/>
      <c r="LCL41"/>
      <c r="LCM41"/>
      <c r="LCN41"/>
      <c r="LCO41"/>
      <c r="LCP41"/>
      <c r="LCQ41"/>
      <c r="LCR41"/>
      <c r="LCS41"/>
      <c r="LCT41"/>
      <c r="LCU41"/>
      <c r="LCV41"/>
      <c r="LCW41"/>
      <c r="LCX41"/>
      <c r="LCY41"/>
      <c r="LCZ41"/>
      <c r="LDA41"/>
      <c r="LDB41"/>
      <c r="LDC41"/>
      <c r="LDD41"/>
      <c r="LDE41"/>
      <c r="LDF41"/>
      <c r="LDG41"/>
      <c r="LDH41"/>
      <c r="LDI41"/>
      <c r="LDJ41"/>
      <c r="LDK41"/>
      <c r="LDL41"/>
      <c r="LDM41"/>
      <c r="LDN41"/>
      <c r="LDO41"/>
      <c r="LDP41"/>
      <c r="LDQ41"/>
      <c r="LDR41"/>
      <c r="LDS41"/>
      <c r="LDT41"/>
      <c r="LDU41"/>
      <c r="LDV41"/>
      <c r="LDW41"/>
      <c r="LDX41"/>
      <c r="LDY41"/>
      <c r="LDZ41"/>
      <c r="LEA41"/>
      <c r="LEB41"/>
      <c r="LEC41"/>
      <c r="LED41"/>
      <c r="LEE41"/>
      <c r="LEF41"/>
      <c r="LEG41"/>
      <c r="LEH41"/>
      <c r="LEI41"/>
      <c r="LEJ41"/>
      <c r="LEK41"/>
      <c r="LEL41"/>
      <c r="LEM41"/>
      <c r="LEN41"/>
      <c r="LEO41"/>
      <c r="LEP41"/>
      <c r="LEQ41"/>
      <c r="LER41"/>
      <c r="LES41"/>
      <c r="LET41"/>
      <c r="LEU41"/>
      <c r="LEV41"/>
      <c r="LEW41"/>
      <c r="LEX41"/>
      <c r="LEY41"/>
      <c r="LEZ41"/>
      <c r="LFA41"/>
      <c r="LFB41"/>
      <c r="LFC41"/>
      <c r="LFD41"/>
      <c r="LFE41"/>
      <c r="LFF41"/>
      <c r="LFG41"/>
      <c r="LFH41"/>
      <c r="LFI41"/>
      <c r="LFJ41"/>
      <c r="LFK41"/>
      <c r="LFL41"/>
      <c r="LFM41"/>
      <c r="LFN41"/>
      <c r="LFO41"/>
      <c r="LFP41"/>
      <c r="LFQ41"/>
      <c r="LFR41"/>
      <c r="LFS41"/>
      <c r="LFT41"/>
      <c r="LFU41"/>
      <c r="LFV41"/>
      <c r="LFW41"/>
      <c r="LFX41"/>
      <c r="LFY41"/>
      <c r="LFZ41"/>
      <c r="LGA41"/>
      <c r="LGB41"/>
      <c r="LGC41"/>
      <c r="LGD41"/>
      <c r="LGE41"/>
      <c r="LGF41"/>
      <c r="LGG41"/>
      <c r="LGH41"/>
      <c r="LGI41"/>
      <c r="LGJ41"/>
      <c r="LGK41"/>
      <c r="LGL41"/>
      <c r="LGM41"/>
      <c r="LGN41"/>
      <c r="LGO41"/>
      <c r="LGP41"/>
      <c r="LGQ41"/>
      <c r="LGR41"/>
      <c r="LGS41"/>
      <c r="LGT41"/>
      <c r="LGU41"/>
      <c r="LGV41"/>
      <c r="LGW41"/>
      <c r="LGX41"/>
      <c r="LGY41"/>
      <c r="LGZ41"/>
      <c r="LHA41"/>
      <c r="LHB41"/>
      <c r="LHC41"/>
      <c r="LHD41"/>
      <c r="LHE41"/>
      <c r="LHF41"/>
      <c r="LHG41"/>
      <c r="LHH41"/>
      <c r="LHI41"/>
      <c r="LHJ41"/>
      <c r="LHK41"/>
      <c r="LHL41"/>
      <c r="LHM41"/>
      <c r="LHN41"/>
      <c r="LHO41"/>
      <c r="LHP41"/>
      <c r="LHQ41"/>
      <c r="LHR41"/>
      <c r="LHS41"/>
      <c r="LHT41"/>
      <c r="LHU41"/>
      <c r="LHV41"/>
      <c r="LHW41"/>
      <c r="LHX41"/>
      <c r="LHY41"/>
      <c r="LHZ41"/>
      <c r="LIA41"/>
      <c r="LIB41"/>
      <c r="LIC41"/>
      <c r="LID41"/>
      <c r="LIE41"/>
      <c r="LIF41"/>
      <c r="LIG41"/>
      <c r="LIH41"/>
      <c r="LII41"/>
      <c r="LIJ41"/>
      <c r="LIK41"/>
      <c r="LIL41"/>
      <c r="LIM41"/>
      <c r="LIN41"/>
      <c r="LIO41"/>
      <c r="LIP41"/>
      <c r="LIQ41"/>
      <c r="LIR41"/>
      <c r="LIS41"/>
      <c r="LIT41"/>
      <c r="LIU41"/>
      <c r="LIV41"/>
      <c r="LIW41"/>
      <c r="LIX41"/>
      <c r="LIY41"/>
      <c r="LIZ41"/>
      <c r="LJA41"/>
      <c r="LJB41"/>
      <c r="LJC41"/>
      <c r="LJD41"/>
      <c r="LJE41"/>
      <c r="LJF41"/>
      <c r="LJG41"/>
      <c r="LJH41"/>
      <c r="LJI41"/>
      <c r="LJJ41"/>
      <c r="LJK41"/>
      <c r="LJL41"/>
      <c r="LJM41"/>
      <c r="LJN41"/>
      <c r="LJO41"/>
      <c r="LJP41"/>
      <c r="LJQ41"/>
      <c r="LJR41"/>
      <c r="LJS41"/>
      <c r="LJT41"/>
      <c r="LJU41"/>
      <c r="LJV41"/>
      <c r="LJW41"/>
      <c r="LJX41"/>
      <c r="LJY41"/>
      <c r="LJZ41"/>
      <c r="LKA41"/>
      <c r="LKB41"/>
      <c r="LKC41"/>
      <c r="LKD41"/>
      <c r="LKE41"/>
      <c r="LKF41"/>
      <c r="LKG41"/>
      <c r="LKH41"/>
      <c r="LKI41"/>
      <c r="LKJ41"/>
      <c r="LKK41"/>
      <c r="LKL41"/>
      <c r="LKM41"/>
      <c r="LKN41"/>
      <c r="LKO41"/>
      <c r="LKP41"/>
      <c r="LKQ41"/>
      <c r="LKR41"/>
      <c r="LKS41"/>
      <c r="LKT41"/>
      <c r="LKU41"/>
      <c r="LKV41"/>
      <c r="LKW41"/>
      <c r="LKX41"/>
      <c r="LKY41"/>
      <c r="LKZ41"/>
      <c r="LLA41"/>
      <c r="LLB41"/>
      <c r="LLC41"/>
      <c r="LLD41"/>
      <c r="LLE41"/>
      <c r="LLF41"/>
      <c r="LLG41"/>
      <c r="LLH41"/>
      <c r="LLI41"/>
      <c r="LLJ41"/>
      <c r="LLK41"/>
      <c r="LLL41"/>
      <c r="LLM41"/>
      <c r="LLN41"/>
      <c r="LLO41"/>
      <c r="LLP41"/>
      <c r="LLQ41"/>
      <c r="LLR41"/>
      <c r="LLS41"/>
      <c r="LLT41"/>
      <c r="LLU41"/>
      <c r="LLV41"/>
      <c r="LLW41"/>
      <c r="LLX41"/>
      <c r="LLY41"/>
      <c r="LLZ41"/>
      <c r="LMA41"/>
      <c r="LMB41"/>
      <c r="LMC41"/>
      <c r="LMD41"/>
      <c r="LME41"/>
      <c r="LMF41"/>
      <c r="LMG41"/>
      <c r="LMH41"/>
      <c r="LMI41"/>
      <c r="LMJ41"/>
      <c r="LMK41"/>
      <c r="LML41"/>
      <c r="LMM41"/>
      <c r="LMN41"/>
      <c r="LMO41"/>
      <c r="LMP41"/>
      <c r="LMQ41"/>
      <c r="LMR41"/>
      <c r="LMS41"/>
      <c r="LMT41"/>
      <c r="LMU41"/>
      <c r="LMV41"/>
      <c r="LMW41"/>
      <c r="LMX41"/>
      <c r="LMY41"/>
      <c r="LMZ41"/>
      <c r="LNA41"/>
      <c r="LNB41"/>
      <c r="LNC41"/>
      <c r="LND41"/>
      <c r="LNE41"/>
      <c r="LNF41"/>
      <c r="LNG41"/>
      <c r="LNH41"/>
      <c r="LNI41"/>
      <c r="LNJ41"/>
      <c r="LNK41"/>
      <c r="LNL41"/>
      <c r="LNM41"/>
      <c r="LNN41"/>
      <c r="LNO41"/>
      <c r="LNP41"/>
      <c r="LNQ41"/>
      <c r="LNR41"/>
      <c r="LNS41"/>
      <c r="LNT41"/>
      <c r="LNU41"/>
      <c r="LNV41"/>
      <c r="LNW41"/>
      <c r="LNX41"/>
      <c r="LNY41"/>
      <c r="LNZ41"/>
      <c r="LOA41"/>
      <c r="LOB41"/>
      <c r="LOC41"/>
      <c r="LOD41"/>
      <c r="LOE41"/>
      <c r="LOF41"/>
      <c r="LOG41"/>
      <c r="LOH41"/>
      <c r="LOI41"/>
      <c r="LOJ41"/>
      <c r="LOK41"/>
      <c r="LOL41"/>
      <c r="LOM41"/>
      <c r="LON41"/>
      <c r="LOO41"/>
      <c r="LOP41"/>
      <c r="LOQ41"/>
      <c r="LOR41"/>
      <c r="LOS41"/>
      <c r="LOT41"/>
      <c r="LOU41"/>
      <c r="LOV41"/>
      <c r="LOW41"/>
      <c r="LOX41"/>
      <c r="LOY41"/>
      <c r="LOZ41"/>
      <c r="LPA41"/>
      <c r="LPB41"/>
      <c r="LPC41"/>
      <c r="LPD41"/>
      <c r="LPE41"/>
      <c r="LPF41"/>
      <c r="LPG41"/>
      <c r="LPH41"/>
      <c r="LPI41"/>
      <c r="LPJ41"/>
      <c r="LPK41"/>
      <c r="LPL41"/>
      <c r="LPM41"/>
      <c r="LPN41"/>
      <c r="LPO41"/>
      <c r="LPP41"/>
      <c r="LPQ41"/>
      <c r="LPR41"/>
      <c r="LPS41"/>
      <c r="LPT41"/>
      <c r="LPU41"/>
      <c r="LPV41"/>
      <c r="LPW41"/>
      <c r="LPX41"/>
      <c r="LPY41"/>
      <c r="LPZ41"/>
      <c r="LQA41"/>
      <c r="LQB41"/>
      <c r="LQC41"/>
      <c r="LQD41"/>
      <c r="LQE41"/>
      <c r="LQF41"/>
      <c r="LQG41"/>
      <c r="LQH41"/>
      <c r="LQI41"/>
      <c r="LQJ41"/>
      <c r="LQK41"/>
      <c r="LQL41"/>
      <c r="LQM41"/>
      <c r="LQN41"/>
      <c r="LQO41"/>
      <c r="LQP41"/>
      <c r="LQQ41"/>
      <c r="LQR41"/>
      <c r="LQS41"/>
      <c r="LQT41"/>
      <c r="LQU41"/>
      <c r="LQV41"/>
      <c r="LQW41"/>
      <c r="LQX41"/>
      <c r="LQY41"/>
      <c r="LQZ41"/>
      <c r="LRA41"/>
      <c r="LRB41"/>
      <c r="LRC41"/>
      <c r="LRD41"/>
      <c r="LRE41"/>
      <c r="LRF41"/>
      <c r="LRG41"/>
      <c r="LRH41"/>
      <c r="LRI41"/>
      <c r="LRJ41"/>
      <c r="LRK41"/>
      <c r="LRL41"/>
      <c r="LRM41"/>
      <c r="LRN41"/>
      <c r="LRO41"/>
      <c r="LRP41"/>
      <c r="LRQ41"/>
      <c r="LRR41"/>
      <c r="LRS41"/>
      <c r="LRT41"/>
      <c r="LRU41"/>
      <c r="LRV41"/>
      <c r="LRW41"/>
      <c r="LRX41"/>
      <c r="LRY41"/>
      <c r="LRZ41"/>
      <c r="LSA41"/>
      <c r="LSB41"/>
      <c r="LSC41"/>
      <c r="LSD41"/>
      <c r="LSE41"/>
      <c r="LSF41"/>
      <c r="LSG41"/>
      <c r="LSH41"/>
      <c r="LSI41"/>
      <c r="LSJ41"/>
      <c r="LSK41"/>
      <c r="LSL41"/>
      <c r="LSM41"/>
      <c r="LSN41"/>
      <c r="LSO41"/>
      <c r="LSP41"/>
      <c r="LSQ41"/>
      <c r="LSR41"/>
      <c r="LSS41"/>
      <c r="LST41"/>
      <c r="LSU41"/>
      <c r="LSV41"/>
      <c r="LSW41"/>
      <c r="LSX41"/>
      <c r="LSY41"/>
      <c r="LSZ41"/>
      <c r="LTA41"/>
      <c r="LTB41"/>
      <c r="LTC41"/>
      <c r="LTD41"/>
      <c r="LTE41"/>
      <c r="LTF41"/>
      <c r="LTG41"/>
      <c r="LTH41"/>
      <c r="LTI41"/>
      <c r="LTJ41"/>
      <c r="LTK41"/>
      <c r="LTL41"/>
      <c r="LTM41"/>
      <c r="LTN41"/>
      <c r="LTO41"/>
      <c r="LTP41"/>
      <c r="LTQ41"/>
      <c r="LTR41"/>
      <c r="LTS41"/>
      <c r="LTT41"/>
      <c r="LTU41"/>
      <c r="LTV41"/>
      <c r="LTW41"/>
      <c r="LTX41"/>
      <c r="LTY41"/>
      <c r="LTZ41"/>
      <c r="LUA41"/>
      <c r="LUB41"/>
      <c r="LUC41"/>
      <c r="LUD41"/>
      <c r="LUE41"/>
      <c r="LUF41"/>
      <c r="LUG41"/>
      <c r="LUH41"/>
      <c r="LUI41"/>
      <c r="LUJ41"/>
      <c r="LUK41"/>
      <c r="LUL41"/>
      <c r="LUM41"/>
      <c r="LUN41"/>
      <c r="LUO41"/>
      <c r="LUP41"/>
      <c r="LUQ41"/>
      <c r="LUR41"/>
      <c r="LUS41"/>
      <c r="LUT41"/>
      <c r="LUU41"/>
      <c r="LUV41"/>
      <c r="LUW41"/>
      <c r="LUX41"/>
      <c r="LUY41"/>
      <c r="LUZ41"/>
      <c r="LVA41"/>
      <c r="LVB41"/>
      <c r="LVC41"/>
      <c r="LVD41"/>
      <c r="LVE41"/>
      <c r="LVF41"/>
      <c r="LVG41"/>
      <c r="LVH41"/>
      <c r="LVI41"/>
      <c r="LVJ41"/>
      <c r="LVK41"/>
      <c r="LVL41"/>
      <c r="LVM41"/>
      <c r="LVN41"/>
      <c r="LVO41"/>
      <c r="LVP41"/>
      <c r="LVQ41"/>
      <c r="LVR41"/>
      <c r="LVS41"/>
      <c r="LVT41"/>
      <c r="LVU41"/>
      <c r="LVV41"/>
      <c r="LVW41"/>
      <c r="LVX41"/>
      <c r="LVY41"/>
      <c r="LVZ41"/>
      <c r="LWA41"/>
      <c r="LWB41"/>
      <c r="LWC41"/>
      <c r="LWD41"/>
      <c r="LWE41"/>
      <c r="LWF41"/>
      <c r="LWG41"/>
      <c r="LWH41"/>
      <c r="LWI41"/>
      <c r="LWJ41"/>
      <c r="LWK41"/>
      <c r="LWL41"/>
      <c r="LWM41"/>
      <c r="LWN41"/>
      <c r="LWO41"/>
      <c r="LWP41"/>
      <c r="LWQ41"/>
      <c r="LWR41"/>
      <c r="LWS41"/>
      <c r="LWT41"/>
      <c r="LWU41"/>
      <c r="LWV41"/>
      <c r="LWW41"/>
      <c r="LWX41"/>
      <c r="LWY41"/>
      <c r="LWZ41"/>
      <c r="LXA41"/>
      <c r="LXB41"/>
      <c r="LXC41"/>
      <c r="LXD41"/>
      <c r="LXE41"/>
      <c r="LXF41"/>
      <c r="LXG41"/>
      <c r="LXH41"/>
      <c r="LXI41"/>
      <c r="LXJ41"/>
      <c r="LXK41"/>
      <c r="LXL41"/>
      <c r="LXM41"/>
      <c r="LXN41"/>
      <c r="LXO41"/>
      <c r="LXP41"/>
      <c r="LXQ41"/>
      <c r="LXR41"/>
      <c r="LXS41"/>
      <c r="LXT41"/>
      <c r="LXU41"/>
      <c r="LXV41"/>
      <c r="LXW41"/>
      <c r="LXX41"/>
      <c r="LXY41"/>
      <c r="LXZ41"/>
      <c r="LYA41"/>
      <c r="LYB41"/>
      <c r="LYC41"/>
      <c r="LYD41"/>
      <c r="LYE41"/>
      <c r="LYF41"/>
      <c r="LYG41"/>
      <c r="LYH41"/>
      <c r="LYI41"/>
      <c r="LYJ41"/>
      <c r="LYK41"/>
      <c r="LYL41"/>
      <c r="LYM41"/>
      <c r="LYN41"/>
      <c r="LYO41"/>
      <c r="LYP41"/>
      <c r="LYQ41"/>
      <c r="LYR41"/>
      <c r="LYS41"/>
      <c r="LYT41"/>
      <c r="LYU41"/>
      <c r="LYV41"/>
      <c r="LYW41"/>
      <c r="LYX41"/>
      <c r="LYY41"/>
      <c r="LYZ41"/>
      <c r="LZA41"/>
      <c r="LZB41"/>
      <c r="LZC41"/>
      <c r="LZD41"/>
      <c r="LZE41"/>
      <c r="LZF41"/>
      <c r="LZG41"/>
      <c r="LZH41"/>
      <c r="LZI41"/>
      <c r="LZJ41"/>
      <c r="LZK41"/>
      <c r="LZL41"/>
      <c r="LZM41"/>
      <c r="LZN41"/>
      <c r="LZO41"/>
      <c r="LZP41"/>
      <c r="LZQ41"/>
      <c r="LZR41"/>
      <c r="LZS41"/>
      <c r="LZT41"/>
      <c r="LZU41"/>
      <c r="LZV41"/>
      <c r="LZW41"/>
      <c r="LZX41"/>
      <c r="LZY41"/>
      <c r="LZZ41"/>
      <c r="MAA41"/>
      <c r="MAB41"/>
      <c r="MAC41"/>
      <c r="MAD41"/>
      <c r="MAE41"/>
      <c r="MAF41"/>
      <c r="MAG41"/>
      <c r="MAH41"/>
      <c r="MAI41"/>
      <c r="MAJ41"/>
      <c r="MAK41"/>
      <c r="MAL41"/>
      <c r="MAM41"/>
      <c r="MAN41"/>
      <c r="MAO41"/>
      <c r="MAP41"/>
      <c r="MAQ41"/>
      <c r="MAR41"/>
      <c r="MAS41"/>
      <c r="MAT41"/>
      <c r="MAU41"/>
      <c r="MAV41"/>
      <c r="MAW41"/>
      <c r="MAX41"/>
      <c r="MAY41"/>
      <c r="MAZ41"/>
      <c r="MBA41"/>
      <c r="MBB41"/>
      <c r="MBC41"/>
      <c r="MBD41"/>
      <c r="MBE41"/>
      <c r="MBF41"/>
      <c r="MBG41"/>
      <c r="MBH41"/>
      <c r="MBI41"/>
      <c r="MBJ41"/>
      <c r="MBK41"/>
      <c r="MBL41"/>
      <c r="MBM41"/>
      <c r="MBN41"/>
      <c r="MBO41"/>
      <c r="MBP41"/>
      <c r="MBQ41"/>
      <c r="MBR41"/>
      <c r="MBS41"/>
      <c r="MBT41"/>
      <c r="MBU41"/>
      <c r="MBV41"/>
      <c r="MBW41"/>
      <c r="MBX41"/>
      <c r="MBY41"/>
      <c r="MBZ41"/>
      <c r="MCA41"/>
      <c r="MCB41"/>
      <c r="MCC41"/>
      <c r="MCD41"/>
      <c r="MCE41"/>
      <c r="MCF41"/>
      <c r="MCG41"/>
      <c r="MCH41"/>
      <c r="MCI41"/>
      <c r="MCJ41"/>
      <c r="MCK41"/>
      <c r="MCL41"/>
      <c r="MCM41"/>
      <c r="MCN41"/>
      <c r="MCO41"/>
      <c r="MCP41"/>
      <c r="MCQ41"/>
      <c r="MCR41"/>
      <c r="MCS41"/>
      <c r="MCT41"/>
      <c r="MCU41"/>
      <c r="MCV41"/>
      <c r="MCW41"/>
      <c r="MCX41"/>
      <c r="MCY41"/>
      <c r="MCZ41"/>
      <c r="MDA41"/>
      <c r="MDB41"/>
      <c r="MDC41"/>
      <c r="MDD41"/>
      <c r="MDE41"/>
      <c r="MDF41"/>
      <c r="MDG41"/>
      <c r="MDH41"/>
      <c r="MDI41"/>
      <c r="MDJ41"/>
      <c r="MDK41"/>
      <c r="MDL41"/>
      <c r="MDM41"/>
      <c r="MDN41"/>
      <c r="MDO41"/>
      <c r="MDP41"/>
      <c r="MDQ41"/>
      <c r="MDR41"/>
      <c r="MDS41"/>
      <c r="MDT41"/>
      <c r="MDU41"/>
      <c r="MDV41"/>
      <c r="MDW41"/>
      <c r="MDX41"/>
      <c r="MDY41"/>
      <c r="MDZ41"/>
      <c r="MEA41"/>
      <c r="MEB41"/>
      <c r="MEC41"/>
      <c r="MED41"/>
      <c r="MEE41"/>
      <c r="MEF41"/>
      <c r="MEG41"/>
      <c r="MEH41"/>
      <c r="MEI41"/>
      <c r="MEJ41"/>
      <c r="MEK41"/>
      <c r="MEL41"/>
      <c r="MEM41"/>
      <c r="MEN41"/>
      <c r="MEO41"/>
      <c r="MEP41"/>
      <c r="MEQ41"/>
      <c r="MER41"/>
      <c r="MES41"/>
      <c r="MET41"/>
      <c r="MEU41"/>
      <c r="MEV41"/>
      <c r="MEW41"/>
      <c r="MEX41"/>
      <c r="MEY41"/>
      <c r="MEZ41"/>
      <c r="MFA41"/>
      <c r="MFB41"/>
      <c r="MFC41"/>
      <c r="MFD41"/>
      <c r="MFE41"/>
      <c r="MFF41"/>
      <c r="MFG41"/>
      <c r="MFH41"/>
      <c r="MFI41"/>
      <c r="MFJ41"/>
      <c r="MFK41"/>
      <c r="MFL41"/>
      <c r="MFM41"/>
      <c r="MFN41"/>
      <c r="MFO41"/>
      <c r="MFP41"/>
      <c r="MFQ41"/>
      <c r="MFR41"/>
      <c r="MFS41"/>
      <c r="MFT41"/>
      <c r="MFU41"/>
      <c r="MFV41"/>
      <c r="MFW41"/>
      <c r="MFX41"/>
      <c r="MFY41"/>
      <c r="MFZ41"/>
      <c r="MGA41"/>
      <c r="MGB41"/>
      <c r="MGC41"/>
      <c r="MGD41"/>
      <c r="MGE41"/>
      <c r="MGF41"/>
      <c r="MGG41"/>
      <c r="MGH41"/>
      <c r="MGI41"/>
      <c r="MGJ41"/>
      <c r="MGK41"/>
      <c r="MGL41"/>
      <c r="MGM41"/>
      <c r="MGN41"/>
      <c r="MGO41"/>
      <c r="MGP41"/>
      <c r="MGQ41"/>
      <c r="MGR41"/>
      <c r="MGS41"/>
      <c r="MGT41"/>
      <c r="MGU41"/>
      <c r="MGV41"/>
      <c r="MGW41"/>
      <c r="MGX41"/>
      <c r="MGY41"/>
      <c r="MGZ41"/>
      <c r="MHA41"/>
      <c r="MHB41"/>
      <c r="MHC41"/>
      <c r="MHD41"/>
      <c r="MHE41"/>
      <c r="MHF41"/>
      <c r="MHG41"/>
      <c r="MHH41"/>
      <c r="MHI41"/>
      <c r="MHJ41"/>
      <c r="MHK41"/>
      <c r="MHL41"/>
      <c r="MHM41"/>
      <c r="MHN41"/>
      <c r="MHO41"/>
      <c r="MHP41"/>
      <c r="MHQ41"/>
      <c r="MHR41"/>
      <c r="MHS41"/>
      <c r="MHT41"/>
      <c r="MHU41"/>
      <c r="MHV41"/>
      <c r="MHW41"/>
      <c r="MHX41"/>
      <c r="MHY41"/>
      <c r="MHZ41"/>
      <c r="MIA41"/>
      <c r="MIB41"/>
      <c r="MIC41"/>
      <c r="MID41"/>
      <c r="MIE41"/>
      <c r="MIF41"/>
      <c r="MIG41"/>
      <c r="MIH41"/>
      <c r="MII41"/>
      <c r="MIJ41"/>
      <c r="MIK41"/>
      <c r="MIL41"/>
      <c r="MIM41"/>
      <c r="MIN41"/>
      <c r="MIO41"/>
      <c r="MIP41"/>
      <c r="MIQ41"/>
      <c r="MIR41"/>
      <c r="MIS41"/>
      <c r="MIT41"/>
      <c r="MIU41"/>
      <c r="MIV41"/>
      <c r="MIW41"/>
      <c r="MIX41"/>
      <c r="MIY41"/>
      <c r="MIZ41"/>
      <c r="MJA41"/>
      <c r="MJB41"/>
      <c r="MJC41"/>
      <c r="MJD41"/>
      <c r="MJE41"/>
      <c r="MJF41"/>
      <c r="MJG41"/>
      <c r="MJH41"/>
      <c r="MJI41"/>
      <c r="MJJ41"/>
      <c r="MJK41"/>
      <c r="MJL41"/>
      <c r="MJM41"/>
      <c r="MJN41"/>
      <c r="MJO41"/>
      <c r="MJP41"/>
      <c r="MJQ41"/>
      <c r="MJR41"/>
      <c r="MJS41"/>
      <c r="MJT41"/>
      <c r="MJU41"/>
      <c r="MJV41"/>
      <c r="MJW41"/>
      <c r="MJX41"/>
      <c r="MJY41"/>
      <c r="MJZ41"/>
      <c r="MKA41"/>
      <c r="MKB41"/>
      <c r="MKC41"/>
      <c r="MKD41"/>
      <c r="MKE41"/>
      <c r="MKF41"/>
      <c r="MKG41"/>
      <c r="MKH41"/>
      <c r="MKI41"/>
      <c r="MKJ41"/>
      <c r="MKK41"/>
      <c r="MKL41"/>
      <c r="MKM41"/>
      <c r="MKN41"/>
      <c r="MKO41"/>
      <c r="MKP41"/>
      <c r="MKQ41"/>
      <c r="MKR41"/>
      <c r="MKS41"/>
      <c r="MKT41"/>
      <c r="MKU41"/>
      <c r="MKV41"/>
      <c r="MKW41"/>
      <c r="MKX41"/>
      <c r="MKY41"/>
      <c r="MKZ41"/>
      <c r="MLA41"/>
      <c r="MLB41"/>
      <c r="MLC41"/>
      <c r="MLD41"/>
      <c r="MLE41"/>
      <c r="MLF41"/>
      <c r="MLG41"/>
      <c r="MLH41"/>
      <c r="MLI41"/>
      <c r="MLJ41"/>
      <c r="MLK41"/>
      <c r="MLL41"/>
      <c r="MLM41"/>
      <c r="MLN41"/>
      <c r="MLO41"/>
      <c r="MLP41"/>
      <c r="MLQ41"/>
      <c r="MLR41"/>
      <c r="MLS41"/>
      <c r="MLT41"/>
      <c r="MLU41"/>
      <c r="MLV41"/>
      <c r="MLW41"/>
      <c r="MLX41"/>
      <c r="MLY41"/>
      <c r="MLZ41"/>
      <c r="MMA41"/>
      <c r="MMB41"/>
      <c r="MMC41"/>
      <c r="MMD41"/>
      <c r="MME41"/>
      <c r="MMF41"/>
      <c r="MMG41"/>
      <c r="MMH41"/>
      <c r="MMI41"/>
      <c r="MMJ41"/>
      <c r="MMK41"/>
      <c r="MML41"/>
      <c r="MMM41"/>
      <c r="MMN41"/>
      <c r="MMO41"/>
      <c r="MMP41"/>
      <c r="MMQ41"/>
      <c r="MMR41"/>
      <c r="MMS41"/>
      <c r="MMT41"/>
      <c r="MMU41"/>
      <c r="MMV41"/>
      <c r="MMW41"/>
      <c r="MMX41"/>
      <c r="MMY41"/>
      <c r="MMZ41"/>
      <c r="MNA41"/>
      <c r="MNB41"/>
      <c r="MNC41"/>
      <c r="MND41"/>
      <c r="MNE41"/>
      <c r="MNF41"/>
      <c r="MNG41"/>
      <c r="MNH41"/>
      <c r="MNI41"/>
      <c r="MNJ41"/>
      <c r="MNK41"/>
      <c r="MNL41"/>
      <c r="MNM41"/>
      <c r="MNN41"/>
      <c r="MNO41"/>
      <c r="MNP41"/>
      <c r="MNQ41"/>
      <c r="MNR41"/>
      <c r="MNS41"/>
      <c r="MNT41"/>
      <c r="MNU41"/>
      <c r="MNV41"/>
      <c r="MNW41"/>
      <c r="MNX41"/>
      <c r="MNY41"/>
      <c r="MNZ41"/>
      <c r="MOA41"/>
      <c r="MOB41"/>
      <c r="MOC41"/>
      <c r="MOD41"/>
      <c r="MOE41"/>
      <c r="MOF41"/>
      <c r="MOG41"/>
      <c r="MOH41"/>
      <c r="MOI41"/>
      <c r="MOJ41"/>
      <c r="MOK41"/>
      <c r="MOL41"/>
      <c r="MOM41"/>
      <c r="MON41"/>
      <c r="MOO41"/>
      <c r="MOP41"/>
      <c r="MOQ41"/>
      <c r="MOR41"/>
      <c r="MOS41"/>
      <c r="MOT41"/>
      <c r="MOU41"/>
      <c r="MOV41"/>
      <c r="MOW41"/>
      <c r="MOX41"/>
      <c r="MOY41"/>
      <c r="MOZ41"/>
      <c r="MPA41"/>
      <c r="MPB41"/>
      <c r="MPC41"/>
      <c r="MPD41"/>
      <c r="MPE41"/>
      <c r="MPF41"/>
      <c r="MPG41"/>
      <c r="MPH41"/>
      <c r="MPI41"/>
      <c r="MPJ41"/>
      <c r="MPK41"/>
      <c r="MPL41"/>
      <c r="MPM41"/>
      <c r="MPN41"/>
      <c r="MPO41"/>
      <c r="MPP41"/>
      <c r="MPQ41"/>
      <c r="MPR41"/>
      <c r="MPS41"/>
      <c r="MPT41"/>
      <c r="MPU41"/>
      <c r="MPV41"/>
      <c r="MPW41"/>
      <c r="MPX41"/>
      <c r="MPY41"/>
      <c r="MPZ41"/>
      <c r="MQA41"/>
      <c r="MQB41"/>
      <c r="MQC41"/>
      <c r="MQD41"/>
      <c r="MQE41"/>
      <c r="MQF41"/>
      <c r="MQG41"/>
      <c r="MQH41"/>
      <c r="MQI41"/>
      <c r="MQJ41"/>
      <c r="MQK41"/>
      <c r="MQL41"/>
      <c r="MQM41"/>
      <c r="MQN41"/>
      <c r="MQO41"/>
      <c r="MQP41"/>
      <c r="MQQ41"/>
      <c r="MQR41"/>
      <c r="MQS41"/>
      <c r="MQT41"/>
      <c r="MQU41"/>
      <c r="MQV41"/>
      <c r="MQW41"/>
      <c r="MQX41"/>
      <c r="MQY41"/>
      <c r="MQZ41"/>
      <c r="MRA41"/>
      <c r="MRB41"/>
      <c r="MRC41"/>
      <c r="MRD41"/>
      <c r="MRE41"/>
      <c r="MRF41"/>
      <c r="MRG41"/>
      <c r="MRH41"/>
      <c r="MRI41"/>
      <c r="MRJ41"/>
      <c r="MRK41"/>
      <c r="MRL41"/>
      <c r="MRM41"/>
      <c r="MRN41"/>
      <c r="MRO41"/>
      <c r="MRP41"/>
      <c r="MRQ41"/>
      <c r="MRR41"/>
      <c r="MRS41"/>
      <c r="MRT41"/>
      <c r="MRU41"/>
      <c r="MRV41"/>
      <c r="MRW41"/>
      <c r="MRX41"/>
      <c r="MRY41"/>
      <c r="MRZ41"/>
      <c r="MSA41"/>
      <c r="MSB41"/>
      <c r="MSC41"/>
      <c r="MSD41"/>
      <c r="MSE41"/>
      <c r="MSF41"/>
      <c r="MSG41"/>
      <c r="MSH41"/>
      <c r="MSI41"/>
      <c r="MSJ41"/>
      <c r="MSK41"/>
      <c r="MSL41"/>
      <c r="MSM41"/>
      <c r="MSN41"/>
      <c r="MSO41"/>
      <c r="MSP41"/>
      <c r="MSQ41"/>
      <c r="MSR41"/>
      <c r="MSS41"/>
      <c r="MST41"/>
      <c r="MSU41"/>
      <c r="MSV41"/>
      <c r="MSW41"/>
      <c r="MSX41"/>
      <c r="MSY41"/>
      <c r="MSZ41"/>
      <c r="MTA41"/>
      <c r="MTB41"/>
      <c r="MTC41"/>
      <c r="MTD41"/>
      <c r="MTE41"/>
      <c r="MTF41"/>
      <c r="MTG41"/>
      <c r="MTH41"/>
      <c r="MTI41"/>
      <c r="MTJ41"/>
      <c r="MTK41"/>
      <c r="MTL41"/>
      <c r="MTM41"/>
      <c r="MTN41"/>
      <c r="MTO41"/>
      <c r="MTP41"/>
      <c r="MTQ41"/>
      <c r="MTR41"/>
      <c r="MTS41"/>
      <c r="MTT41"/>
      <c r="MTU41"/>
      <c r="MTV41"/>
      <c r="MTW41"/>
      <c r="MTX41"/>
      <c r="MTY41"/>
      <c r="MTZ41"/>
      <c r="MUA41"/>
      <c r="MUB41"/>
      <c r="MUC41"/>
      <c r="MUD41"/>
      <c r="MUE41"/>
      <c r="MUF41"/>
      <c r="MUG41"/>
      <c r="MUH41"/>
      <c r="MUI41"/>
      <c r="MUJ41"/>
      <c r="MUK41"/>
      <c r="MUL41"/>
      <c r="MUM41"/>
      <c r="MUN41"/>
      <c r="MUO41"/>
      <c r="MUP41"/>
      <c r="MUQ41"/>
      <c r="MUR41"/>
      <c r="MUS41"/>
      <c r="MUT41"/>
      <c r="MUU41"/>
      <c r="MUV41"/>
      <c r="MUW41"/>
      <c r="MUX41"/>
      <c r="MUY41"/>
      <c r="MUZ41"/>
      <c r="MVA41"/>
      <c r="MVB41"/>
      <c r="MVC41"/>
      <c r="MVD41"/>
      <c r="MVE41"/>
      <c r="MVF41"/>
      <c r="MVG41"/>
      <c r="MVH41"/>
      <c r="MVI41"/>
      <c r="MVJ41"/>
      <c r="MVK41"/>
      <c r="MVL41"/>
      <c r="MVM41"/>
      <c r="MVN41"/>
      <c r="MVO41"/>
      <c r="MVP41"/>
      <c r="MVQ41"/>
      <c r="MVR41"/>
      <c r="MVS41"/>
      <c r="MVT41"/>
      <c r="MVU41"/>
      <c r="MVV41"/>
      <c r="MVW41"/>
      <c r="MVX41"/>
      <c r="MVY41"/>
      <c r="MVZ41"/>
      <c r="MWA41"/>
      <c r="MWB41"/>
      <c r="MWC41"/>
      <c r="MWD41"/>
      <c r="MWE41"/>
      <c r="MWF41"/>
      <c r="MWG41"/>
      <c r="MWH41"/>
      <c r="MWI41"/>
      <c r="MWJ41"/>
      <c r="MWK41"/>
      <c r="MWL41"/>
      <c r="MWM41"/>
      <c r="MWN41"/>
      <c r="MWO41"/>
      <c r="MWP41"/>
      <c r="MWQ41"/>
      <c r="MWR41"/>
      <c r="MWS41"/>
      <c r="MWT41"/>
      <c r="MWU41"/>
      <c r="MWV41"/>
      <c r="MWW41"/>
      <c r="MWX41"/>
      <c r="MWY41"/>
      <c r="MWZ41"/>
      <c r="MXA41"/>
      <c r="MXB41"/>
      <c r="MXC41"/>
      <c r="MXD41"/>
      <c r="MXE41"/>
      <c r="MXF41"/>
      <c r="MXG41"/>
      <c r="MXH41"/>
      <c r="MXI41"/>
      <c r="MXJ41"/>
      <c r="MXK41"/>
      <c r="MXL41"/>
      <c r="MXM41"/>
      <c r="MXN41"/>
      <c r="MXO41"/>
      <c r="MXP41"/>
      <c r="MXQ41"/>
      <c r="MXR41"/>
      <c r="MXS41"/>
      <c r="MXT41"/>
      <c r="MXU41"/>
      <c r="MXV41"/>
      <c r="MXW41"/>
      <c r="MXX41"/>
      <c r="MXY41"/>
      <c r="MXZ41"/>
      <c r="MYA41"/>
      <c r="MYB41"/>
      <c r="MYC41"/>
      <c r="MYD41"/>
      <c r="MYE41"/>
      <c r="MYF41"/>
      <c r="MYG41"/>
      <c r="MYH41"/>
      <c r="MYI41"/>
      <c r="MYJ41"/>
      <c r="MYK41"/>
      <c r="MYL41"/>
      <c r="MYM41"/>
      <c r="MYN41"/>
      <c r="MYO41"/>
      <c r="MYP41"/>
      <c r="MYQ41"/>
      <c r="MYR41"/>
      <c r="MYS41"/>
      <c r="MYT41"/>
      <c r="MYU41"/>
      <c r="MYV41"/>
      <c r="MYW41"/>
      <c r="MYX41"/>
      <c r="MYY41"/>
      <c r="MYZ41"/>
      <c r="MZA41"/>
      <c r="MZB41"/>
      <c r="MZC41"/>
      <c r="MZD41"/>
      <c r="MZE41"/>
      <c r="MZF41"/>
      <c r="MZG41"/>
      <c r="MZH41"/>
      <c r="MZI41"/>
      <c r="MZJ41"/>
      <c r="MZK41"/>
      <c r="MZL41"/>
      <c r="MZM41"/>
      <c r="MZN41"/>
      <c r="MZO41"/>
      <c r="MZP41"/>
      <c r="MZQ41"/>
      <c r="MZR41"/>
      <c r="MZS41"/>
      <c r="MZT41"/>
      <c r="MZU41"/>
      <c r="MZV41"/>
      <c r="MZW41"/>
      <c r="MZX41"/>
      <c r="MZY41"/>
      <c r="MZZ41"/>
      <c r="NAA41"/>
      <c r="NAB41"/>
      <c r="NAC41"/>
      <c r="NAD41"/>
      <c r="NAE41"/>
      <c r="NAF41"/>
      <c r="NAG41"/>
      <c r="NAH41"/>
      <c r="NAI41"/>
      <c r="NAJ41"/>
      <c r="NAK41"/>
      <c r="NAL41"/>
      <c r="NAM41"/>
      <c r="NAN41"/>
      <c r="NAO41"/>
      <c r="NAP41"/>
      <c r="NAQ41"/>
      <c r="NAR41"/>
      <c r="NAS41"/>
      <c r="NAT41"/>
      <c r="NAU41"/>
      <c r="NAV41"/>
      <c r="NAW41"/>
      <c r="NAX41"/>
      <c r="NAY41"/>
      <c r="NAZ41"/>
      <c r="NBA41"/>
      <c r="NBB41"/>
      <c r="NBC41"/>
      <c r="NBD41"/>
      <c r="NBE41"/>
      <c r="NBF41"/>
      <c r="NBG41"/>
      <c r="NBH41"/>
      <c r="NBI41"/>
      <c r="NBJ41"/>
      <c r="NBK41"/>
      <c r="NBL41"/>
      <c r="NBM41"/>
      <c r="NBN41"/>
      <c r="NBO41"/>
      <c r="NBP41"/>
      <c r="NBQ41"/>
      <c r="NBR41"/>
      <c r="NBS41"/>
      <c r="NBT41"/>
      <c r="NBU41"/>
      <c r="NBV41"/>
      <c r="NBW41"/>
      <c r="NBX41"/>
      <c r="NBY41"/>
      <c r="NBZ41"/>
      <c r="NCA41"/>
      <c r="NCB41"/>
      <c r="NCC41"/>
      <c r="NCD41"/>
      <c r="NCE41"/>
      <c r="NCF41"/>
      <c r="NCG41"/>
      <c r="NCH41"/>
      <c r="NCI41"/>
      <c r="NCJ41"/>
      <c r="NCK41"/>
      <c r="NCL41"/>
      <c r="NCM41"/>
      <c r="NCN41"/>
      <c r="NCO41"/>
      <c r="NCP41"/>
      <c r="NCQ41"/>
      <c r="NCR41"/>
      <c r="NCS41"/>
      <c r="NCT41"/>
      <c r="NCU41"/>
      <c r="NCV41"/>
      <c r="NCW41"/>
      <c r="NCX41"/>
      <c r="NCY41"/>
      <c r="NCZ41"/>
      <c r="NDA41"/>
      <c r="NDB41"/>
      <c r="NDC41"/>
      <c r="NDD41"/>
      <c r="NDE41"/>
      <c r="NDF41"/>
      <c r="NDG41"/>
      <c r="NDH41"/>
      <c r="NDI41"/>
      <c r="NDJ41"/>
      <c r="NDK41"/>
      <c r="NDL41"/>
      <c r="NDM41"/>
      <c r="NDN41"/>
      <c r="NDO41"/>
      <c r="NDP41"/>
      <c r="NDQ41"/>
      <c r="NDR41"/>
      <c r="NDS41"/>
      <c r="NDT41"/>
      <c r="NDU41"/>
      <c r="NDV41"/>
      <c r="NDW41"/>
      <c r="NDX41"/>
      <c r="NDY41"/>
      <c r="NDZ41"/>
      <c r="NEA41"/>
      <c r="NEB41"/>
      <c r="NEC41"/>
      <c r="NED41"/>
      <c r="NEE41"/>
      <c r="NEF41"/>
      <c r="NEG41"/>
      <c r="NEH41"/>
      <c r="NEI41"/>
      <c r="NEJ41"/>
      <c r="NEK41"/>
      <c r="NEL41"/>
      <c r="NEM41"/>
      <c r="NEN41"/>
      <c r="NEO41"/>
      <c r="NEP41"/>
      <c r="NEQ41"/>
      <c r="NER41"/>
      <c r="NES41"/>
      <c r="NET41"/>
      <c r="NEU41"/>
      <c r="NEV41"/>
      <c r="NEW41"/>
      <c r="NEX41"/>
      <c r="NEY41"/>
      <c r="NEZ41"/>
      <c r="NFA41"/>
      <c r="NFB41"/>
      <c r="NFC41"/>
      <c r="NFD41"/>
      <c r="NFE41"/>
      <c r="NFF41"/>
      <c r="NFG41"/>
      <c r="NFH41"/>
      <c r="NFI41"/>
      <c r="NFJ41"/>
      <c r="NFK41"/>
      <c r="NFL41"/>
      <c r="NFM41"/>
      <c r="NFN41"/>
      <c r="NFO41"/>
      <c r="NFP41"/>
      <c r="NFQ41"/>
      <c r="NFR41"/>
      <c r="NFS41"/>
      <c r="NFT41"/>
      <c r="NFU41"/>
      <c r="NFV41"/>
      <c r="NFW41"/>
      <c r="NFX41"/>
      <c r="NFY41"/>
      <c r="NFZ41"/>
      <c r="NGA41"/>
      <c r="NGB41"/>
      <c r="NGC41"/>
      <c r="NGD41"/>
      <c r="NGE41"/>
      <c r="NGF41"/>
      <c r="NGG41"/>
      <c r="NGH41"/>
      <c r="NGI41"/>
      <c r="NGJ41"/>
      <c r="NGK41"/>
      <c r="NGL41"/>
      <c r="NGM41"/>
      <c r="NGN41"/>
      <c r="NGO41"/>
      <c r="NGP41"/>
      <c r="NGQ41"/>
      <c r="NGR41"/>
      <c r="NGS41"/>
      <c r="NGT41"/>
      <c r="NGU41"/>
      <c r="NGV41"/>
      <c r="NGW41"/>
      <c r="NGX41"/>
      <c r="NGY41"/>
      <c r="NGZ41"/>
      <c r="NHA41"/>
      <c r="NHB41"/>
      <c r="NHC41"/>
      <c r="NHD41"/>
      <c r="NHE41"/>
      <c r="NHF41"/>
      <c r="NHG41"/>
      <c r="NHH41"/>
      <c r="NHI41"/>
      <c r="NHJ41"/>
      <c r="NHK41"/>
      <c r="NHL41"/>
      <c r="NHM41"/>
      <c r="NHN41"/>
      <c r="NHO41"/>
      <c r="NHP41"/>
      <c r="NHQ41"/>
      <c r="NHR41"/>
      <c r="NHS41"/>
      <c r="NHT41"/>
      <c r="NHU41"/>
      <c r="NHV41"/>
      <c r="NHW41"/>
      <c r="NHX41"/>
      <c r="NHY41"/>
      <c r="NHZ41"/>
      <c r="NIA41"/>
      <c r="NIB41"/>
      <c r="NIC41"/>
      <c r="NID41"/>
      <c r="NIE41"/>
      <c r="NIF41"/>
      <c r="NIG41"/>
      <c r="NIH41"/>
      <c r="NII41"/>
      <c r="NIJ41"/>
      <c r="NIK41"/>
      <c r="NIL41"/>
      <c r="NIM41"/>
      <c r="NIN41"/>
      <c r="NIO41"/>
      <c r="NIP41"/>
      <c r="NIQ41"/>
      <c r="NIR41"/>
      <c r="NIS41"/>
      <c r="NIT41"/>
      <c r="NIU41"/>
      <c r="NIV41"/>
      <c r="NIW41"/>
      <c r="NIX41"/>
      <c r="NIY41"/>
      <c r="NIZ41"/>
      <c r="NJA41"/>
      <c r="NJB41"/>
      <c r="NJC41"/>
      <c r="NJD41"/>
      <c r="NJE41"/>
      <c r="NJF41"/>
      <c r="NJG41"/>
      <c r="NJH41"/>
      <c r="NJI41"/>
      <c r="NJJ41"/>
      <c r="NJK41"/>
      <c r="NJL41"/>
      <c r="NJM41"/>
      <c r="NJN41"/>
      <c r="NJO41"/>
      <c r="NJP41"/>
      <c r="NJQ41"/>
      <c r="NJR41"/>
      <c r="NJS41"/>
      <c r="NJT41"/>
      <c r="NJU41"/>
      <c r="NJV41"/>
      <c r="NJW41"/>
      <c r="NJX41"/>
      <c r="NJY41"/>
      <c r="NJZ41"/>
      <c r="NKA41"/>
      <c r="NKB41"/>
      <c r="NKC41"/>
      <c r="NKD41"/>
      <c r="NKE41"/>
      <c r="NKF41"/>
      <c r="NKG41"/>
      <c r="NKH41"/>
      <c r="NKI41"/>
      <c r="NKJ41"/>
      <c r="NKK41"/>
      <c r="NKL41"/>
      <c r="NKM41"/>
      <c r="NKN41"/>
      <c r="NKO41"/>
      <c r="NKP41"/>
      <c r="NKQ41"/>
      <c r="NKR41"/>
      <c r="NKS41"/>
      <c r="NKT41"/>
      <c r="NKU41"/>
      <c r="NKV41"/>
      <c r="NKW41"/>
      <c r="NKX41"/>
      <c r="NKY41"/>
      <c r="NKZ41"/>
      <c r="NLA41"/>
      <c r="NLB41"/>
      <c r="NLC41"/>
      <c r="NLD41"/>
      <c r="NLE41"/>
      <c r="NLF41"/>
      <c r="NLG41"/>
      <c r="NLH41"/>
      <c r="NLI41"/>
      <c r="NLJ41"/>
      <c r="NLK41"/>
      <c r="NLL41"/>
      <c r="NLM41"/>
      <c r="NLN41"/>
      <c r="NLO41"/>
      <c r="NLP41"/>
      <c r="NLQ41"/>
      <c r="NLR41"/>
      <c r="NLS41"/>
      <c r="NLT41"/>
      <c r="NLU41"/>
      <c r="NLV41"/>
      <c r="NLW41"/>
      <c r="NLX41"/>
      <c r="NLY41"/>
      <c r="NLZ41"/>
      <c r="NMA41"/>
      <c r="NMB41"/>
      <c r="NMC41"/>
      <c r="NMD41"/>
      <c r="NME41"/>
      <c r="NMF41"/>
      <c r="NMG41"/>
      <c r="NMH41"/>
      <c r="NMI41"/>
      <c r="NMJ41"/>
      <c r="NMK41"/>
      <c r="NML41"/>
      <c r="NMM41"/>
      <c r="NMN41"/>
      <c r="NMO41"/>
      <c r="NMP41"/>
      <c r="NMQ41"/>
      <c r="NMR41"/>
      <c r="NMS41"/>
      <c r="NMT41"/>
      <c r="NMU41"/>
      <c r="NMV41"/>
      <c r="NMW41"/>
      <c r="NMX41"/>
      <c r="NMY41"/>
      <c r="NMZ41"/>
      <c r="NNA41"/>
      <c r="NNB41"/>
      <c r="NNC41"/>
      <c r="NND41"/>
      <c r="NNE41"/>
      <c r="NNF41"/>
      <c r="NNG41"/>
      <c r="NNH41"/>
      <c r="NNI41"/>
      <c r="NNJ41"/>
      <c r="NNK41"/>
      <c r="NNL41"/>
      <c r="NNM41"/>
      <c r="NNN41"/>
      <c r="NNO41"/>
      <c r="NNP41"/>
      <c r="NNQ41"/>
      <c r="NNR41"/>
      <c r="NNS41"/>
      <c r="NNT41"/>
      <c r="NNU41"/>
      <c r="NNV41"/>
      <c r="NNW41"/>
      <c r="NNX41"/>
      <c r="NNY41"/>
      <c r="NNZ41"/>
      <c r="NOA41"/>
      <c r="NOB41"/>
      <c r="NOC41"/>
      <c r="NOD41"/>
      <c r="NOE41"/>
      <c r="NOF41"/>
      <c r="NOG41"/>
      <c r="NOH41"/>
      <c r="NOI41"/>
      <c r="NOJ41"/>
      <c r="NOK41"/>
      <c r="NOL41"/>
      <c r="NOM41"/>
      <c r="NON41"/>
      <c r="NOO41"/>
      <c r="NOP41"/>
      <c r="NOQ41"/>
      <c r="NOR41"/>
      <c r="NOS41"/>
      <c r="NOT41"/>
      <c r="NOU41"/>
      <c r="NOV41"/>
      <c r="NOW41"/>
      <c r="NOX41"/>
      <c r="NOY41"/>
      <c r="NOZ41"/>
      <c r="NPA41"/>
      <c r="NPB41"/>
      <c r="NPC41"/>
      <c r="NPD41"/>
      <c r="NPE41"/>
      <c r="NPF41"/>
      <c r="NPG41"/>
      <c r="NPH41"/>
      <c r="NPI41"/>
      <c r="NPJ41"/>
      <c r="NPK41"/>
      <c r="NPL41"/>
      <c r="NPM41"/>
      <c r="NPN41"/>
      <c r="NPO41"/>
      <c r="NPP41"/>
      <c r="NPQ41"/>
      <c r="NPR41"/>
      <c r="NPS41"/>
      <c r="NPT41"/>
      <c r="NPU41"/>
      <c r="NPV41"/>
      <c r="NPW41"/>
      <c r="NPX41"/>
      <c r="NPY41"/>
      <c r="NPZ41"/>
      <c r="NQA41"/>
      <c r="NQB41"/>
      <c r="NQC41"/>
      <c r="NQD41"/>
      <c r="NQE41"/>
      <c r="NQF41"/>
      <c r="NQG41"/>
      <c r="NQH41"/>
      <c r="NQI41"/>
      <c r="NQJ41"/>
      <c r="NQK41"/>
      <c r="NQL41"/>
      <c r="NQM41"/>
      <c r="NQN41"/>
      <c r="NQO41"/>
      <c r="NQP41"/>
      <c r="NQQ41"/>
      <c r="NQR41"/>
      <c r="NQS41"/>
      <c r="NQT41"/>
      <c r="NQU41"/>
      <c r="NQV41"/>
      <c r="NQW41"/>
      <c r="NQX41"/>
      <c r="NQY41"/>
      <c r="NQZ41"/>
      <c r="NRA41"/>
      <c r="NRB41"/>
      <c r="NRC41"/>
      <c r="NRD41"/>
      <c r="NRE41"/>
      <c r="NRF41"/>
      <c r="NRG41"/>
      <c r="NRH41"/>
      <c r="NRI41"/>
      <c r="NRJ41"/>
      <c r="NRK41"/>
      <c r="NRL41"/>
      <c r="NRM41"/>
      <c r="NRN41"/>
      <c r="NRO41"/>
      <c r="NRP41"/>
      <c r="NRQ41"/>
      <c r="NRR41"/>
      <c r="NRS41"/>
      <c r="NRT41"/>
      <c r="NRU41"/>
      <c r="NRV41"/>
      <c r="NRW41"/>
      <c r="NRX41"/>
      <c r="NRY41"/>
      <c r="NRZ41"/>
      <c r="NSA41"/>
      <c r="NSB41"/>
      <c r="NSC41"/>
      <c r="NSD41"/>
      <c r="NSE41"/>
      <c r="NSF41"/>
      <c r="NSG41"/>
      <c r="NSH41"/>
      <c r="NSI41"/>
      <c r="NSJ41"/>
      <c r="NSK41"/>
      <c r="NSL41"/>
      <c r="NSM41"/>
      <c r="NSN41"/>
      <c r="NSO41"/>
      <c r="NSP41"/>
      <c r="NSQ41"/>
      <c r="NSR41"/>
      <c r="NSS41"/>
      <c r="NST41"/>
      <c r="NSU41"/>
      <c r="NSV41"/>
      <c r="NSW41"/>
      <c r="NSX41"/>
      <c r="NSY41"/>
      <c r="NSZ41"/>
      <c r="NTA41"/>
      <c r="NTB41"/>
      <c r="NTC41"/>
      <c r="NTD41"/>
      <c r="NTE41"/>
      <c r="NTF41"/>
      <c r="NTG41"/>
      <c r="NTH41"/>
      <c r="NTI41"/>
      <c r="NTJ41"/>
      <c r="NTK41"/>
      <c r="NTL41"/>
      <c r="NTM41"/>
      <c r="NTN41"/>
      <c r="NTO41"/>
      <c r="NTP41"/>
      <c r="NTQ41"/>
      <c r="NTR41"/>
      <c r="NTS41"/>
      <c r="NTT41"/>
      <c r="NTU41"/>
      <c r="NTV41"/>
      <c r="NTW41"/>
      <c r="NTX41"/>
      <c r="NTY41"/>
      <c r="NTZ41"/>
      <c r="NUA41"/>
      <c r="NUB41"/>
      <c r="NUC41"/>
      <c r="NUD41"/>
      <c r="NUE41"/>
      <c r="NUF41"/>
      <c r="NUG41"/>
      <c r="NUH41"/>
      <c r="NUI41"/>
      <c r="NUJ41"/>
      <c r="NUK41"/>
      <c r="NUL41"/>
      <c r="NUM41"/>
      <c r="NUN41"/>
      <c r="NUO41"/>
      <c r="NUP41"/>
      <c r="NUQ41"/>
      <c r="NUR41"/>
      <c r="NUS41"/>
      <c r="NUT41"/>
      <c r="NUU41"/>
      <c r="NUV41"/>
      <c r="NUW41"/>
      <c r="NUX41"/>
      <c r="NUY41"/>
      <c r="NUZ41"/>
      <c r="NVA41"/>
      <c r="NVB41"/>
      <c r="NVC41"/>
      <c r="NVD41"/>
      <c r="NVE41"/>
      <c r="NVF41"/>
      <c r="NVG41"/>
      <c r="NVH41"/>
      <c r="NVI41"/>
      <c r="NVJ41"/>
      <c r="NVK41"/>
      <c r="NVL41"/>
      <c r="NVM41"/>
      <c r="NVN41"/>
      <c r="NVO41"/>
      <c r="NVP41"/>
      <c r="NVQ41"/>
      <c r="NVR41"/>
      <c r="NVS41"/>
      <c r="NVT41"/>
      <c r="NVU41"/>
      <c r="NVV41"/>
      <c r="NVW41"/>
      <c r="NVX41"/>
      <c r="NVY41"/>
      <c r="NVZ41"/>
      <c r="NWA41"/>
      <c r="NWB41"/>
      <c r="NWC41"/>
      <c r="NWD41"/>
      <c r="NWE41"/>
      <c r="NWF41"/>
      <c r="NWG41"/>
      <c r="NWH41"/>
      <c r="NWI41"/>
      <c r="NWJ41"/>
      <c r="NWK41"/>
      <c r="NWL41"/>
      <c r="NWM41"/>
      <c r="NWN41"/>
      <c r="NWO41"/>
      <c r="NWP41"/>
      <c r="NWQ41"/>
      <c r="NWR41"/>
      <c r="NWS41"/>
      <c r="NWT41"/>
      <c r="NWU41"/>
      <c r="NWV41"/>
      <c r="NWW41"/>
      <c r="NWX41"/>
      <c r="NWY41"/>
      <c r="NWZ41"/>
      <c r="NXA41"/>
      <c r="NXB41"/>
      <c r="NXC41"/>
      <c r="NXD41"/>
      <c r="NXE41"/>
      <c r="NXF41"/>
      <c r="NXG41"/>
      <c r="NXH41"/>
      <c r="NXI41"/>
      <c r="NXJ41"/>
      <c r="NXK41"/>
      <c r="NXL41"/>
      <c r="NXM41"/>
      <c r="NXN41"/>
      <c r="NXO41"/>
      <c r="NXP41"/>
      <c r="NXQ41"/>
      <c r="NXR41"/>
      <c r="NXS41"/>
      <c r="NXT41"/>
      <c r="NXU41"/>
      <c r="NXV41"/>
      <c r="NXW41"/>
      <c r="NXX41"/>
      <c r="NXY41"/>
      <c r="NXZ41"/>
      <c r="NYA41"/>
      <c r="NYB41"/>
      <c r="NYC41"/>
      <c r="NYD41"/>
      <c r="NYE41"/>
      <c r="NYF41"/>
      <c r="NYG41"/>
      <c r="NYH41"/>
      <c r="NYI41"/>
      <c r="NYJ41"/>
      <c r="NYK41"/>
      <c r="NYL41"/>
      <c r="NYM41"/>
      <c r="NYN41"/>
      <c r="NYO41"/>
      <c r="NYP41"/>
      <c r="NYQ41"/>
      <c r="NYR41"/>
      <c r="NYS41"/>
      <c r="NYT41"/>
      <c r="NYU41"/>
      <c r="NYV41"/>
      <c r="NYW41"/>
      <c r="NYX41"/>
      <c r="NYY41"/>
      <c r="NYZ41"/>
      <c r="NZA41"/>
      <c r="NZB41"/>
      <c r="NZC41"/>
      <c r="NZD41"/>
      <c r="NZE41"/>
      <c r="NZF41"/>
      <c r="NZG41"/>
      <c r="NZH41"/>
      <c r="NZI41"/>
      <c r="NZJ41"/>
      <c r="NZK41"/>
      <c r="NZL41"/>
      <c r="NZM41"/>
      <c r="NZN41"/>
      <c r="NZO41"/>
      <c r="NZP41"/>
      <c r="NZQ41"/>
      <c r="NZR41"/>
      <c r="NZS41"/>
      <c r="NZT41"/>
      <c r="NZU41"/>
      <c r="NZV41"/>
      <c r="NZW41"/>
      <c r="NZX41"/>
      <c r="NZY41"/>
      <c r="NZZ41"/>
      <c r="OAA41"/>
      <c r="OAB41"/>
      <c r="OAC41"/>
      <c r="OAD41"/>
      <c r="OAE41"/>
      <c r="OAF41"/>
      <c r="OAG41"/>
      <c r="OAH41"/>
      <c r="OAI41"/>
      <c r="OAJ41"/>
      <c r="OAK41"/>
      <c r="OAL41"/>
      <c r="OAM41"/>
      <c r="OAN41"/>
      <c r="OAO41"/>
      <c r="OAP41"/>
      <c r="OAQ41"/>
      <c r="OAR41"/>
      <c r="OAS41"/>
      <c r="OAT41"/>
      <c r="OAU41"/>
      <c r="OAV41"/>
      <c r="OAW41"/>
      <c r="OAX41"/>
      <c r="OAY41"/>
      <c r="OAZ41"/>
      <c r="OBA41"/>
      <c r="OBB41"/>
      <c r="OBC41"/>
      <c r="OBD41"/>
      <c r="OBE41"/>
      <c r="OBF41"/>
      <c r="OBG41"/>
      <c r="OBH41"/>
      <c r="OBI41"/>
      <c r="OBJ41"/>
      <c r="OBK41"/>
      <c r="OBL41"/>
      <c r="OBM41"/>
      <c r="OBN41"/>
      <c r="OBO41"/>
      <c r="OBP41"/>
      <c r="OBQ41"/>
      <c r="OBR41"/>
      <c r="OBS41"/>
      <c r="OBT41"/>
      <c r="OBU41"/>
      <c r="OBV41"/>
      <c r="OBW41"/>
      <c r="OBX41"/>
      <c r="OBY41"/>
      <c r="OBZ41"/>
      <c r="OCA41"/>
      <c r="OCB41"/>
      <c r="OCC41"/>
      <c r="OCD41"/>
      <c r="OCE41"/>
      <c r="OCF41"/>
      <c r="OCG41"/>
      <c r="OCH41"/>
      <c r="OCI41"/>
      <c r="OCJ41"/>
      <c r="OCK41"/>
      <c r="OCL41"/>
      <c r="OCM41"/>
      <c r="OCN41"/>
      <c r="OCO41"/>
      <c r="OCP41"/>
      <c r="OCQ41"/>
      <c r="OCR41"/>
      <c r="OCS41"/>
      <c r="OCT41"/>
      <c r="OCU41"/>
      <c r="OCV41"/>
      <c r="OCW41"/>
      <c r="OCX41"/>
      <c r="OCY41"/>
      <c r="OCZ41"/>
      <c r="ODA41"/>
      <c r="ODB41"/>
      <c r="ODC41"/>
      <c r="ODD41"/>
      <c r="ODE41"/>
      <c r="ODF41"/>
      <c r="ODG41"/>
      <c r="ODH41"/>
      <c r="ODI41"/>
      <c r="ODJ41"/>
      <c r="ODK41"/>
      <c r="ODL41"/>
      <c r="ODM41"/>
      <c r="ODN41"/>
      <c r="ODO41"/>
      <c r="ODP41"/>
      <c r="ODQ41"/>
      <c r="ODR41"/>
      <c r="ODS41"/>
      <c r="ODT41"/>
      <c r="ODU41"/>
      <c r="ODV41"/>
      <c r="ODW41"/>
      <c r="ODX41"/>
      <c r="ODY41"/>
      <c r="ODZ41"/>
      <c r="OEA41"/>
      <c r="OEB41"/>
      <c r="OEC41"/>
      <c r="OED41"/>
      <c r="OEE41"/>
      <c r="OEF41"/>
      <c r="OEG41"/>
      <c r="OEH41"/>
      <c r="OEI41"/>
      <c r="OEJ41"/>
      <c r="OEK41"/>
      <c r="OEL41"/>
      <c r="OEM41"/>
      <c r="OEN41"/>
      <c r="OEO41"/>
      <c r="OEP41"/>
      <c r="OEQ41"/>
      <c r="OER41"/>
      <c r="OES41"/>
      <c r="OET41"/>
      <c r="OEU41"/>
      <c r="OEV41"/>
      <c r="OEW41"/>
      <c r="OEX41"/>
      <c r="OEY41"/>
      <c r="OEZ41"/>
      <c r="OFA41"/>
      <c r="OFB41"/>
      <c r="OFC41"/>
      <c r="OFD41"/>
      <c r="OFE41"/>
      <c r="OFF41"/>
      <c r="OFG41"/>
      <c r="OFH41"/>
      <c r="OFI41"/>
      <c r="OFJ41"/>
      <c r="OFK41"/>
      <c r="OFL41"/>
      <c r="OFM41"/>
      <c r="OFN41"/>
      <c r="OFO41"/>
      <c r="OFP41"/>
      <c r="OFQ41"/>
      <c r="OFR41"/>
      <c r="OFS41"/>
      <c r="OFT41"/>
      <c r="OFU41"/>
      <c r="OFV41"/>
      <c r="OFW41"/>
      <c r="OFX41"/>
      <c r="OFY41"/>
      <c r="OFZ41"/>
      <c r="OGA41"/>
      <c r="OGB41"/>
      <c r="OGC41"/>
      <c r="OGD41"/>
      <c r="OGE41"/>
      <c r="OGF41"/>
      <c r="OGG41"/>
      <c r="OGH41"/>
      <c r="OGI41"/>
      <c r="OGJ41"/>
      <c r="OGK41"/>
      <c r="OGL41"/>
      <c r="OGM41"/>
      <c r="OGN41"/>
      <c r="OGO41"/>
      <c r="OGP41"/>
      <c r="OGQ41"/>
      <c r="OGR41"/>
      <c r="OGS41"/>
      <c r="OGT41"/>
      <c r="OGU41"/>
      <c r="OGV41"/>
      <c r="OGW41"/>
      <c r="OGX41"/>
      <c r="OGY41"/>
      <c r="OGZ41"/>
      <c r="OHA41"/>
      <c r="OHB41"/>
      <c r="OHC41"/>
      <c r="OHD41"/>
      <c r="OHE41"/>
      <c r="OHF41"/>
      <c r="OHG41"/>
      <c r="OHH41"/>
      <c r="OHI41"/>
      <c r="OHJ41"/>
      <c r="OHK41"/>
      <c r="OHL41"/>
      <c r="OHM41"/>
      <c r="OHN41"/>
      <c r="OHO41"/>
      <c r="OHP41"/>
      <c r="OHQ41"/>
      <c r="OHR41"/>
      <c r="OHS41"/>
      <c r="OHT41"/>
      <c r="OHU41"/>
      <c r="OHV41"/>
      <c r="OHW41"/>
      <c r="OHX41"/>
      <c r="OHY41"/>
      <c r="OHZ41"/>
      <c r="OIA41"/>
      <c r="OIB41"/>
      <c r="OIC41"/>
      <c r="OID41"/>
      <c r="OIE41"/>
      <c r="OIF41"/>
      <c r="OIG41"/>
      <c r="OIH41"/>
      <c r="OII41"/>
      <c r="OIJ41"/>
      <c r="OIK41"/>
      <c r="OIL41"/>
      <c r="OIM41"/>
      <c r="OIN41"/>
      <c r="OIO41"/>
      <c r="OIP41"/>
      <c r="OIQ41"/>
      <c r="OIR41"/>
      <c r="OIS41"/>
      <c r="OIT41"/>
      <c r="OIU41"/>
      <c r="OIV41"/>
      <c r="OIW41"/>
      <c r="OIX41"/>
      <c r="OIY41"/>
      <c r="OIZ41"/>
      <c r="OJA41"/>
      <c r="OJB41"/>
      <c r="OJC41"/>
      <c r="OJD41"/>
      <c r="OJE41"/>
      <c r="OJF41"/>
      <c r="OJG41"/>
      <c r="OJH41"/>
      <c r="OJI41"/>
      <c r="OJJ41"/>
      <c r="OJK41"/>
      <c r="OJL41"/>
      <c r="OJM41"/>
      <c r="OJN41"/>
      <c r="OJO41"/>
      <c r="OJP41"/>
      <c r="OJQ41"/>
      <c r="OJR41"/>
      <c r="OJS41"/>
      <c r="OJT41"/>
      <c r="OJU41"/>
      <c r="OJV41"/>
      <c r="OJW41"/>
      <c r="OJX41"/>
      <c r="OJY41"/>
      <c r="OJZ41"/>
      <c r="OKA41"/>
      <c r="OKB41"/>
      <c r="OKC41"/>
      <c r="OKD41"/>
      <c r="OKE41"/>
      <c r="OKF41"/>
      <c r="OKG41"/>
      <c r="OKH41"/>
      <c r="OKI41"/>
      <c r="OKJ41"/>
      <c r="OKK41"/>
      <c r="OKL41"/>
      <c r="OKM41"/>
      <c r="OKN41"/>
      <c r="OKO41"/>
      <c r="OKP41"/>
      <c r="OKQ41"/>
      <c r="OKR41"/>
      <c r="OKS41"/>
      <c r="OKT41"/>
      <c r="OKU41"/>
      <c r="OKV41"/>
      <c r="OKW41"/>
      <c r="OKX41"/>
      <c r="OKY41"/>
      <c r="OKZ41"/>
      <c r="OLA41"/>
      <c r="OLB41"/>
      <c r="OLC41"/>
      <c r="OLD41"/>
      <c r="OLE41"/>
      <c r="OLF41"/>
      <c r="OLG41"/>
      <c r="OLH41"/>
      <c r="OLI41"/>
      <c r="OLJ41"/>
      <c r="OLK41"/>
      <c r="OLL41"/>
      <c r="OLM41"/>
      <c r="OLN41"/>
      <c r="OLO41"/>
      <c r="OLP41"/>
      <c r="OLQ41"/>
      <c r="OLR41"/>
      <c r="OLS41"/>
      <c r="OLT41"/>
      <c r="OLU41"/>
      <c r="OLV41"/>
      <c r="OLW41"/>
      <c r="OLX41"/>
      <c r="OLY41"/>
      <c r="OLZ41"/>
      <c r="OMA41"/>
      <c r="OMB41"/>
      <c r="OMC41"/>
      <c r="OMD41"/>
      <c r="OME41"/>
      <c r="OMF41"/>
      <c r="OMG41"/>
      <c r="OMH41"/>
      <c r="OMI41"/>
      <c r="OMJ41"/>
      <c r="OMK41"/>
      <c r="OML41"/>
      <c r="OMM41"/>
      <c r="OMN41"/>
      <c r="OMO41"/>
      <c r="OMP41"/>
      <c r="OMQ41"/>
      <c r="OMR41"/>
      <c r="OMS41"/>
      <c r="OMT41"/>
      <c r="OMU41"/>
      <c r="OMV41"/>
      <c r="OMW41"/>
      <c r="OMX41"/>
      <c r="OMY41"/>
      <c r="OMZ41"/>
      <c r="ONA41"/>
      <c r="ONB41"/>
      <c r="ONC41"/>
      <c r="OND41"/>
      <c r="ONE41"/>
      <c r="ONF41"/>
      <c r="ONG41"/>
      <c r="ONH41"/>
      <c r="ONI41"/>
      <c r="ONJ41"/>
      <c r="ONK41"/>
      <c r="ONL41"/>
      <c r="ONM41"/>
      <c r="ONN41"/>
      <c r="ONO41"/>
      <c r="ONP41"/>
      <c r="ONQ41"/>
      <c r="ONR41"/>
      <c r="ONS41"/>
      <c r="ONT41"/>
      <c r="ONU41"/>
      <c r="ONV41"/>
      <c r="ONW41"/>
      <c r="ONX41"/>
      <c r="ONY41"/>
      <c r="ONZ41"/>
      <c r="OOA41"/>
      <c r="OOB41"/>
      <c r="OOC41"/>
      <c r="OOD41"/>
      <c r="OOE41"/>
      <c r="OOF41"/>
      <c r="OOG41"/>
      <c r="OOH41"/>
      <c r="OOI41"/>
      <c r="OOJ41"/>
      <c r="OOK41"/>
      <c r="OOL41"/>
      <c r="OOM41"/>
      <c r="OON41"/>
      <c r="OOO41"/>
      <c r="OOP41"/>
      <c r="OOQ41"/>
      <c r="OOR41"/>
      <c r="OOS41"/>
      <c r="OOT41"/>
      <c r="OOU41"/>
      <c r="OOV41"/>
      <c r="OOW41"/>
      <c r="OOX41"/>
      <c r="OOY41"/>
      <c r="OOZ41"/>
      <c r="OPA41"/>
      <c r="OPB41"/>
      <c r="OPC41"/>
      <c r="OPD41"/>
      <c r="OPE41"/>
      <c r="OPF41"/>
      <c r="OPG41"/>
      <c r="OPH41"/>
      <c r="OPI41"/>
      <c r="OPJ41"/>
      <c r="OPK41"/>
      <c r="OPL41"/>
      <c r="OPM41"/>
      <c r="OPN41"/>
      <c r="OPO41"/>
      <c r="OPP41"/>
      <c r="OPQ41"/>
      <c r="OPR41"/>
      <c r="OPS41"/>
      <c r="OPT41"/>
      <c r="OPU41"/>
      <c r="OPV41"/>
      <c r="OPW41"/>
      <c r="OPX41"/>
      <c r="OPY41"/>
      <c r="OPZ41"/>
      <c r="OQA41"/>
      <c r="OQB41"/>
      <c r="OQC41"/>
      <c r="OQD41"/>
      <c r="OQE41"/>
      <c r="OQF41"/>
      <c r="OQG41"/>
      <c r="OQH41"/>
      <c r="OQI41"/>
      <c r="OQJ41"/>
      <c r="OQK41"/>
      <c r="OQL41"/>
      <c r="OQM41"/>
      <c r="OQN41"/>
      <c r="OQO41"/>
      <c r="OQP41"/>
      <c r="OQQ41"/>
      <c r="OQR41"/>
      <c r="OQS41"/>
      <c r="OQT41"/>
      <c r="OQU41"/>
      <c r="OQV41"/>
      <c r="OQW41"/>
      <c r="OQX41"/>
      <c r="OQY41"/>
      <c r="OQZ41"/>
      <c r="ORA41"/>
      <c r="ORB41"/>
      <c r="ORC41"/>
      <c r="ORD41"/>
      <c r="ORE41"/>
      <c r="ORF41"/>
      <c r="ORG41"/>
      <c r="ORH41"/>
      <c r="ORI41"/>
      <c r="ORJ41"/>
      <c r="ORK41"/>
      <c r="ORL41"/>
      <c r="ORM41"/>
      <c r="ORN41"/>
      <c r="ORO41"/>
      <c r="ORP41"/>
      <c r="ORQ41"/>
      <c r="ORR41"/>
      <c r="ORS41"/>
      <c r="ORT41"/>
      <c r="ORU41"/>
      <c r="ORV41"/>
      <c r="ORW41"/>
      <c r="ORX41"/>
      <c r="ORY41"/>
      <c r="ORZ41"/>
      <c r="OSA41"/>
      <c r="OSB41"/>
      <c r="OSC41"/>
      <c r="OSD41"/>
      <c r="OSE41"/>
      <c r="OSF41"/>
      <c r="OSG41"/>
      <c r="OSH41"/>
      <c r="OSI41"/>
      <c r="OSJ41"/>
      <c r="OSK41"/>
      <c r="OSL41"/>
      <c r="OSM41"/>
      <c r="OSN41"/>
      <c r="OSO41"/>
      <c r="OSP41"/>
      <c r="OSQ41"/>
      <c r="OSR41"/>
      <c r="OSS41"/>
      <c r="OST41"/>
      <c r="OSU41"/>
      <c r="OSV41"/>
      <c r="OSW41"/>
      <c r="OSX41"/>
      <c r="OSY41"/>
      <c r="OSZ41"/>
      <c r="OTA41"/>
      <c r="OTB41"/>
      <c r="OTC41"/>
      <c r="OTD41"/>
      <c r="OTE41"/>
      <c r="OTF41"/>
      <c r="OTG41"/>
      <c r="OTH41"/>
      <c r="OTI41"/>
      <c r="OTJ41"/>
      <c r="OTK41"/>
      <c r="OTL41"/>
      <c r="OTM41"/>
      <c r="OTN41"/>
      <c r="OTO41"/>
      <c r="OTP41"/>
      <c r="OTQ41"/>
      <c r="OTR41"/>
      <c r="OTS41"/>
      <c r="OTT41"/>
      <c r="OTU41"/>
      <c r="OTV41"/>
      <c r="OTW41"/>
      <c r="OTX41"/>
      <c r="OTY41"/>
      <c r="OTZ41"/>
      <c r="OUA41"/>
      <c r="OUB41"/>
      <c r="OUC41"/>
      <c r="OUD41"/>
      <c r="OUE41"/>
      <c r="OUF41"/>
      <c r="OUG41"/>
      <c r="OUH41"/>
      <c r="OUI41"/>
      <c r="OUJ41"/>
      <c r="OUK41"/>
      <c r="OUL41"/>
      <c r="OUM41"/>
      <c r="OUN41"/>
      <c r="OUO41"/>
      <c r="OUP41"/>
      <c r="OUQ41"/>
      <c r="OUR41"/>
      <c r="OUS41"/>
      <c r="OUT41"/>
      <c r="OUU41"/>
      <c r="OUV41"/>
      <c r="OUW41"/>
      <c r="OUX41"/>
      <c r="OUY41"/>
      <c r="OUZ41"/>
      <c r="OVA41"/>
      <c r="OVB41"/>
      <c r="OVC41"/>
      <c r="OVD41"/>
      <c r="OVE41"/>
      <c r="OVF41"/>
      <c r="OVG41"/>
      <c r="OVH41"/>
      <c r="OVI41"/>
      <c r="OVJ41"/>
      <c r="OVK41"/>
      <c r="OVL41"/>
      <c r="OVM41"/>
      <c r="OVN41"/>
      <c r="OVO41"/>
      <c r="OVP41"/>
      <c r="OVQ41"/>
      <c r="OVR41"/>
      <c r="OVS41"/>
      <c r="OVT41"/>
      <c r="OVU41"/>
      <c r="OVV41"/>
      <c r="OVW41"/>
      <c r="OVX41"/>
      <c r="OVY41"/>
      <c r="OVZ41"/>
      <c r="OWA41"/>
      <c r="OWB41"/>
      <c r="OWC41"/>
      <c r="OWD41"/>
      <c r="OWE41"/>
      <c r="OWF41"/>
      <c r="OWG41"/>
      <c r="OWH41"/>
      <c r="OWI41"/>
      <c r="OWJ41"/>
      <c r="OWK41"/>
      <c r="OWL41"/>
      <c r="OWM41"/>
      <c r="OWN41"/>
      <c r="OWO41"/>
      <c r="OWP41"/>
      <c r="OWQ41"/>
      <c r="OWR41"/>
      <c r="OWS41"/>
      <c r="OWT41"/>
      <c r="OWU41"/>
      <c r="OWV41"/>
      <c r="OWW41"/>
      <c r="OWX41"/>
      <c r="OWY41"/>
      <c r="OWZ41"/>
      <c r="OXA41"/>
      <c r="OXB41"/>
      <c r="OXC41"/>
      <c r="OXD41"/>
      <c r="OXE41"/>
      <c r="OXF41"/>
      <c r="OXG41"/>
      <c r="OXH41"/>
      <c r="OXI41"/>
      <c r="OXJ41"/>
      <c r="OXK41"/>
      <c r="OXL41"/>
      <c r="OXM41"/>
      <c r="OXN41"/>
      <c r="OXO41"/>
      <c r="OXP41"/>
      <c r="OXQ41"/>
      <c r="OXR41"/>
      <c r="OXS41"/>
      <c r="OXT41"/>
      <c r="OXU41"/>
      <c r="OXV41"/>
      <c r="OXW41"/>
      <c r="OXX41"/>
      <c r="OXY41"/>
      <c r="OXZ41"/>
      <c r="OYA41"/>
      <c r="OYB41"/>
      <c r="OYC41"/>
      <c r="OYD41"/>
      <c r="OYE41"/>
      <c r="OYF41"/>
      <c r="OYG41"/>
      <c r="OYH41"/>
      <c r="OYI41"/>
      <c r="OYJ41"/>
      <c r="OYK41"/>
      <c r="OYL41"/>
      <c r="OYM41"/>
      <c r="OYN41"/>
      <c r="OYO41"/>
      <c r="OYP41"/>
      <c r="OYQ41"/>
      <c r="OYR41"/>
      <c r="OYS41"/>
      <c r="OYT41"/>
      <c r="OYU41"/>
      <c r="OYV41"/>
      <c r="OYW41"/>
      <c r="OYX41"/>
      <c r="OYY41"/>
      <c r="OYZ41"/>
      <c r="OZA41"/>
      <c r="OZB41"/>
      <c r="OZC41"/>
      <c r="OZD41"/>
      <c r="OZE41"/>
      <c r="OZF41"/>
      <c r="OZG41"/>
      <c r="OZH41"/>
      <c r="OZI41"/>
      <c r="OZJ41"/>
      <c r="OZK41"/>
      <c r="OZL41"/>
      <c r="OZM41"/>
      <c r="OZN41"/>
      <c r="OZO41"/>
      <c r="OZP41"/>
      <c r="OZQ41"/>
      <c r="OZR41"/>
      <c r="OZS41"/>
      <c r="OZT41"/>
      <c r="OZU41"/>
      <c r="OZV41"/>
      <c r="OZW41"/>
      <c r="OZX41"/>
      <c r="OZY41"/>
      <c r="OZZ41"/>
      <c r="PAA41"/>
      <c r="PAB41"/>
      <c r="PAC41"/>
      <c r="PAD41"/>
      <c r="PAE41"/>
      <c r="PAF41"/>
      <c r="PAG41"/>
      <c r="PAH41"/>
      <c r="PAI41"/>
      <c r="PAJ41"/>
      <c r="PAK41"/>
      <c r="PAL41"/>
      <c r="PAM41"/>
      <c r="PAN41"/>
      <c r="PAO41"/>
      <c r="PAP41"/>
      <c r="PAQ41"/>
      <c r="PAR41"/>
      <c r="PAS41"/>
      <c r="PAT41"/>
      <c r="PAU41"/>
      <c r="PAV41"/>
      <c r="PAW41"/>
      <c r="PAX41"/>
      <c r="PAY41"/>
      <c r="PAZ41"/>
      <c r="PBA41"/>
      <c r="PBB41"/>
      <c r="PBC41"/>
      <c r="PBD41"/>
      <c r="PBE41"/>
      <c r="PBF41"/>
      <c r="PBG41"/>
      <c r="PBH41"/>
      <c r="PBI41"/>
      <c r="PBJ41"/>
      <c r="PBK41"/>
      <c r="PBL41"/>
      <c r="PBM41"/>
      <c r="PBN41"/>
      <c r="PBO41"/>
      <c r="PBP41"/>
      <c r="PBQ41"/>
      <c r="PBR41"/>
      <c r="PBS41"/>
      <c r="PBT41"/>
      <c r="PBU41"/>
      <c r="PBV41"/>
      <c r="PBW41"/>
      <c r="PBX41"/>
      <c r="PBY41"/>
      <c r="PBZ41"/>
      <c r="PCA41"/>
      <c r="PCB41"/>
      <c r="PCC41"/>
      <c r="PCD41"/>
      <c r="PCE41"/>
      <c r="PCF41"/>
      <c r="PCG41"/>
      <c r="PCH41"/>
      <c r="PCI41"/>
      <c r="PCJ41"/>
      <c r="PCK41"/>
      <c r="PCL41"/>
      <c r="PCM41"/>
      <c r="PCN41"/>
      <c r="PCO41"/>
      <c r="PCP41"/>
      <c r="PCQ41"/>
      <c r="PCR41"/>
      <c r="PCS41"/>
      <c r="PCT41"/>
      <c r="PCU41"/>
      <c r="PCV41"/>
      <c r="PCW41"/>
      <c r="PCX41"/>
      <c r="PCY41"/>
      <c r="PCZ41"/>
      <c r="PDA41"/>
      <c r="PDB41"/>
      <c r="PDC41"/>
      <c r="PDD41"/>
      <c r="PDE41"/>
      <c r="PDF41"/>
      <c r="PDG41"/>
      <c r="PDH41"/>
      <c r="PDI41"/>
      <c r="PDJ41"/>
      <c r="PDK41"/>
      <c r="PDL41"/>
      <c r="PDM41"/>
      <c r="PDN41"/>
      <c r="PDO41"/>
      <c r="PDP41"/>
      <c r="PDQ41"/>
      <c r="PDR41"/>
      <c r="PDS41"/>
      <c r="PDT41"/>
      <c r="PDU41"/>
      <c r="PDV41"/>
      <c r="PDW41"/>
      <c r="PDX41"/>
      <c r="PDY41"/>
      <c r="PDZ41"/>
      <c r="PEA41"/>
      <c r="PEB41"/>
      <c r="PEC41"/>
      <c r="PED41"/>
      <c r="PEE41"/>
      <c r="PEF41"/>
      <c r="PEG41"/>
      <c r="PEH41"/>
      <c r="PEI41"/>
      <c r="PEJ41"/>
      <c r="PEK41"/>
      <c r="PEL41"/>
      <c r="PEM41"/>
      <c r="PEN41"/>
      <c r="PEO41"/>
      <c r="PEP41"/>
      <c r="PEQ41"/>
      <c r="PER41"/>
      <c r="PES41"/>
      <c r="PET41"/>
      <c r="PEU41"/>
      <c r="PEV41"/>
      <c r="PEW41"/>
      <c r="PEX41"/>
      <c r="PEY41"/>
      <c r="PEZ41"/>
      <c r="PFA41"/>
      <c r="PFB41"/>
      <c r="PFC41"/>
      <c r="PFD41"/>
      <c r="PFE41"/>
      <c r="PFF41"/>
      <c r="PFG41"/>
      <c r="PFH41"/>
      <c r="PFI41"/>
      <c r="PFJ41"/>
      <c r="PFK41"/>
      <c r="PFL41"/>
      <c r="PFM41"/>
      <c r="PFN41"/>
      <c r="PFO41"/>
      <c r="PFP41"/>
      <c r="PFQ41"/>
      <c r="PFR41"/>
      <c r="PFS41"/>
      <c r="PFT41"/>
      <c r="PFU41"/>
      <c r="PFV41"/>
      <c r="PFW41"/>
      <c r="PFX41"/>
      <c r="PFY41"/>
      <c r="PFZ41"/>
      <c r="PGA41"/>
      <c r="PGB41"/>
      <c r="PGC41"/>
      <c r="PGD41"/>
      <c r="PGE41"/>
      <c r="PGF41"/>
      <c r="PGG41"/>
      <c r="PGH41"/>
      <c r="PGI41"/>
      <c r="PGJ41"/>
      <c r="PGK41"/>
      <c r="PGL41"/>
      <c r="PGM41"/>
      <c r="PGN41"/>
      <c r="PGO41"/>
      <c r="PGP41"/>
      <c r="PGQ41"/>
      <c r="PGR41"/>
      <c r="PGS41"/>
      <c r="PGT41"/>
      <c r="PGU41"/>
      <c r="PGV41"/>
      <c r="PGW41"/>
      <c r="PGX41"/>
      <c r="PGY41"/>
      <c r="PGZ41"/>
      <c r="PHA41"/>
      <c r="PHB41"/>
      <c r="PHC41"/>
      <c r="PHD41"/>
      <c r="PHE41"/>
      <c r="PHF41"/>
      <c r="PHG41"/>
      <c r="PHH41"/>
      <c r="PHI41"/>
      <c r="PHJ41"/>
      <c r="PHK41"/>
      <c r="PHL41"/>
      <c r="PHM41"/>
      <c r="PHN41"/>
      <c r="PHO41"/>
      <c r="PHP41"/>
      <c r="PHQ41"/>
      <c r="PHR41"/>
      <c r="PHS41"/>
      <c r="PHT41"/>
      <c r="PHU41"/>
      <c r="PHV41"/>
      <c r="PHW41"/>
      <c r="PHX41"/>
      <c r="PHY41"/>
      <c r="PHZ41"/>
      <c r="PIA41"/>
      <c r="PIB41"/>
      <c r="PIC41"/>
      <c r="PID41"/>
      <c r="PIE41"/>
      <c r="PIF41"/>
      <c r="PIG41"/>
      <c r="PIH41"/>
      <c r="PII41"/>
      <c r="PIJ41"/>
      <c r="PIK41"/>
      <c r="PIL41"/>
      <c r="PIM41"/>
      <c r="PIN41"/>
      <c r="PIO41"/>
      <c r="PIP41"/>
      <c r="PIQ41"/>
      <c r="PIR41"/>
      <c r="PIS41"/>
      <c r="PIT41"/>
      <c r="PIU41"/>
      <c r="PIV41"/>
      <c r="PIW41"/>
      <c r="PIX41"/>
      <c r="PIY41"/>
      <c r="PIZ41"/>
      <c r="PJA41"/>
      <c r="PJB41"/>
      <c r="PJC41"/>
      <c r="PJD41"/>
      <c r="PJE41"/>
      <c r="PJF41"/>
      <c r="PJG41"/>
      <c r="PJH41"/>
      <c r="PJI41"/>
      <c r="PJJ41"/>
      <c r="PJK41"/>
      <c r="PJL41"/>
      <c r="PJM41"/>
      <c r="PJN41"/>
      <c r="PJO41"/>
      <c r="PJP41"/>
      <c r="PJQ41"/>
      <c r="PJR41"/>
      <c r="PJS41"/>
      <c r="PJT41"/>
      <c r="PJU41"/>
      <c r="PJV41"/>
      <c r="PJW41"/>
      <c r="PJX41"/>
      <c r="PJY41"/>
      <c r="PJZ41"/>
      <c r="PKA41"/>
      <c r="PKB41"/>
      <c r="PKC41"/>
      <c r="PKD41"/>
      <c r="PKE41"/>
      <c r="PKF41"/>
      <c r="PKG41"/>
      <c r="PKH41"/>
      <c r="PKI41"/>
      <c r="PKJ41"/>
      <c r="PKK41"/>
      <c r="PKL41"/>
      <c r="PKM41"/>
      <c r="PKN41"/>
      <c r="PKO41"/>
      <c r="PKP41"/>
      <c r="PKQ41"/>
      <c r="PKR41"/>
      <c r="PKS41"/>
      <c r="PKT41"/>
      <c r="PKU41"/>
      <c r="PKV41"/>
      <c r="PKW41"/>
      <c r="PKX41"/>
      <c r="PKY41"/>
      <c r="PKZ41"/>
      <c r="PLA41"/>
      <c r="PLB41"/>
      <c r="PLC41"/>
      <c r="PLD41"/>
      <c r="PLE41"/>
      <c r="PLF41"/>
      <c r="PLG41"/>
      <c r="PLH41"/>
      <c r="PLI41"/>
      <c r="PLJ41"/>
      <c r="PLK41"/>
      <c r="PLL41"/>
      <c r="PLM41"/>
      <c r="PLN41"/>
      <c r="PLO41"/>
      <c r="PLP41"/>
      <c r="PLQ41"/>
      <c r="PLR41"/>
      <c r="PLS41"/>
      <c r="PLT41"/>
      <c r="PLU41"/>
      <c r="PLV41"/>
      <c r="PLW41"/>
      <c r="PLX41"/>
      <c r="PLY41"/>
      <c r="PLZ41"/>
      <c r="PMA41"/>
      <c r="PMB41"/>
      <c r="PMC41"/>
      <c r="PMD41"/>
      <c r="PME41"/>
      <c r="PMF41"/>
      <c r="PMG41"/>
      <c r="PMH41"/>
      <c r="PMI41"/>
      <c r="PMJ41"/>
      <c r="PMK41"/>
      <c r="PML41"/>
      <c r="PMM41"/>
      <c r="PMN41"/>
      <c r="PMO41"/>
      <c r="PMP41"/>
      <c r="PMQ41"/>
      <c r="PMR41"/>
      <c r="PMS41"/>
      <c r="PMT41"/>
      <c r="PMU41"/>
      <c r="PMV41"/>
      <c r="PMW41"/>
      <c r="PMX41"/>
      <c r="PMY41"/>
      <c r="PMZ41"/>
      <c r="PNA41"/>
      <c r="PNB41"/>
      <c r="PNC41"/>
      <c r="PND41"/>
      <c r="PNE41"/>
      <c r="PNF41"/>
      <c r="PNG41"/>
      <c r="PNH41"/>
      <c r="PNI41"/>
      <c r="PNJ41"/>
      <c r="PNK41"/>
      <c r="PNL41"/>
      <c r="PNM41"/>
      <c r="PNN41"/>
      <c r="PNO41"/>
      <c r="PNP41"/>
      <c r="PNQ41"/>
      <c r="PNR41"/>
      <c r="PNS41"/>
      <c r="PNT41"/>
      <c r="PNU41"/>
      <c r="PNV41"/>
      <c r="PNW41"/>
      <c r="PNX41"/>
      <c r="PNY41"/>
      <c r="PNZ41"/>
      <c r="POA41"/>
      <c r="POB41"/>
      <c r="POC41"/>
      <c r="POD41"/>
      <c r="POE41"/>
      <c r="POF41"/>
      <c r="POG41"/>
      <c r="POH41"/>
      <c r="POI41"/>
      <c r="POJ41"/>
      <c r="POK41"/>
      <c r="POL41"/>
      <c r="POM41"/>
      <c r="PON41"/>
      <c r="POO41"/>
      <c r="POP41"/>
      <c r="POQ41"/>
      <c r="POR41"/>
      <c r="POS41"/>
      <c r="POT41"/>
      <c r="POU41"/>
      <c r="POV41"/>
      <c r="POW41"/>
      <c r="POX41"/>
      <c r="POY41"/>
      <c r="POZ41"/>
      <c r="PPA41"/>
      <c r="PPB41"/>
      <c r="PPC41"/>
      <c r="PPD41"/>
      <c r="PPE41"/>
      <c r="PPF41"/>
      <c r="PPG41"/>
      <c r="PPH41"/>
      <c r="PPI41"/>
      <c r="PPJ41"/>
      <c r="PPK41"/>
      <c r="PPL41"/>
      <c r="PPM41"/>
      <c r="PPN41"/>
      <c r="PPO41"/>
      <c r="PPP41"/>
      <c r="PPQ41"/>
      <c r="PPR41"/>
      <c r="PPS41"/>
      <c r="PPT41"/>
      <c r="PPU41"/>
      <c r="PPV41"/>
      <c r="PPW41"/>
      <c r="PPX41"/>
      <c r="PPY41"/>
      <c r="PPZ41"/>
      <c r="PQA41"/>
      <c r="PQB41"/>
      <c r="PQC41"/>
      <c r="PQD41"/>
      <c r="PQE41"/>
      <c r="PQF41"/>
      <c r="PQG41"/>
      <c r="PQH41"/>
      <c r="PQI41"/>
      <c r="PQJ41"/>
      <c r="PQK41"/>
      <c r="PQL41"/>
      <c r="PQM41"/>
      <c r="PQN41"/>
      <c r="PQO41"/>
      <c r="PQP41"/>
      <c r="PQQ41"/>
      <c r="PQR41"/>
      <c r="PQS41"/>
      <c r="PQT41"/>
      <c r="PQU41"/>
      <c r="PQV41"/>
      <c r="PQW41"/>
      <c r="PQX41"/>
      <c r="PQY41"/>
      <c r="PQZ41"/>
      <c r="PRA41"/>
      <c r="PRB41"/>
      <c r="PRC41"/>
      <c r="PRD41"/>
      <c r="PRE41"/>
      <c r="PRF41"/>
      <c r="PRG41"/>
      <c r="PRH41"/>
      <c r="PRI41"/>
      <c r="PRJ41"/>
      <c r="PRK41"/>
      <c r="PRL41"/>
      <c r="PRM41"/>
      <c r="PRN41"/>
      <c r="PRO41"/>
      <c r="PRP41"/>
      <c r="PRQ41"/>
      <c r="PRR41"/>
      <c r="PRS41"/>
      <c r="PRT41"/>
      <c r="PRU41"/>
      <c r="PRV41"/>
      <c r="PRW41"/>
      <c r="PRX41"/>
      <c r="PRY41"/>
      <c r="PRZ41"/>
      <c r="PSA41"/>
      <c r="PSB41"/>
      <c r="PSC41"/>
      <c r="PSD41"/>
      <c r="PSE41"/>
      <c r="PSF41"/>
      <c r="PSG41"/>
      <c r="PSH41"/>
      <c r="PSI41"/>
      <c r="PSJ41"/>
      <c r="PSK41"/>
      <c r="PSL41"/>
      <c r="PSM41"/>
      <c r="PSN41"/>
      <c r="PSO41"/>
      <c r="PSP41"/>
      <c r="PSQ41"/>
      <c r="PSR41"/>
      <c r="PSS41"/>
      <c r="PST41"/>
      <c r="PSU41"/>
      <c r="PSV41"/>
      <c r="PSW41"/>
      <c r="PSX41"/>
      <c r="PSY41"/>
      <c r="PSZ41"/>
      <c r="PTA41"/>
      <c r="PTB41"/>
      <c r="PTC41"/>
      <c r="PTD41"/>
      <c r="PTE41"/>
      <c r="PTF41"/>
      <c r="PTG41"/>
      <c r="PTH41"/>
      <c r="PTI41"/>
      <c r="PTJ41"/>
      <c r="PTK41"/>
      <c r="PTL41"/>
      <c r="PTM41"/>
      <c r="PTN41"/>
      <c r="PTO41"/>
      <c r="PTP41"/>
      <c r="PTQ41"/>
      <c r="PTR41"/>
      <c r="PTS41"/>
      <c r="PTT41"/>
      <c r="PTU41"/>
      <c r="PTV41"/>
      <c r="PTW41"/>
      <c r="PTX41"/>
      <c r="PTY41"/>
      <c r="PTZ41"/>
      <c r="PUA41"/>
      <c r="PUB41"/>
      <c r="PUC41"/>
      <c r="PUD41"/>
      <c r="PUE41"/>
      <c r="PUF41"/>
      <c r="PUG41"/>
      <c r="PUH41"/>
      <c r="PUI41"/>
      <c r="PUJ41"/>
      <c r="PUK41"/>
      <c r="PUL41"/>
      <c r="PUM41"/>
      <c r="PUN41"/>
      <c r="PUO41"/>
      <c r="PUP41"/>
      <c r="PUQ41"/>
      <c r="PUR41"/>
      <c r="PUS41"/>
      <c r="PUT41"/>
      <c r="PUU41"/>
      <c r="PUV41"/>
      <c r="PUW41"/>
      <c r="PUX41"/>
      <c r="PUY41"/>
      <c r="PUZ41"/>
      <c r="PVA41"/>
      <c r="PVB41"/>
      <c r="PVC41"/>
      <c r="PVD41"/>
      <c r="PVE41"/>
      <c r="PVF41"/>
      <c r="PVG41"/>
      <c r="PVH41"/>
      <c r="PVI41"/>
      <c r="PVJ41"/>
      <c r="PVK41"/>
      <c r="PVL41"/>
      <c r="PVM41"/>
      <c r="PVN41"/>
      <c r="PVO41"/>
      <c r="PVP41"/>
      <c r="PVQ41"/>
      <c r="PVR41"/>
      <c r="PVS41"/>
      <c r="PVT41"/>
      <c r="PVU41"/>
      <c r="PVV41"/>
      <c r="PVW41"/>
      <c r="PVX41"/>
      <c r="PVY41"/>
      <c r="PVZ41"/>
      <c r="PWA41"/>
      <c r="PWB41"/>
      <c r="PWC41"/>
      <c r="PWD41"/>
      <c r="PWE41"/>
      <c r="PWF41"/>
      <c r="PWG41"/>
      <c r="PWH41"/>
      <c r="PWI41"/>
      <c r="PWJ41"/>
      <c r="PWK41"/>
      <c r="PWL41"/>
      <c r="PWM41"/>
      <c r="PWN41"/>
      <c r="PWO41"/>
      <c r="PWP41"/>
      <c r="PWQ41"/>
      <c r="PWR41"/>
      <c r="PWS41"/>
      <c r="PWT41"/>
      <c r="PWU41"/>
      <c r="PWV41"/>
      <c r="PWW41"/>
      <c r="PWX41"/>
      <c r="PWY41"/>
      <c r="PWZ41"/>
      <c r="PXA41"/>
      <c r="PXB41"/>
      <c r="PXC41"/>
      <c r="PXD41"/>
      <c r="PXE41"/>
      <c r="PXF41"/>
      <c r="PXG41"/>
      <c r="PXH41"/>
      <c r="PXI41"/>
      <c r="PXJ41"/>
      <c r="PXK41"/>
      <c r="PXL41"/>
      <c r="PXM41"/>
      <c r="PXN41"/>
      <c r="PXO41"/>
      <c r="PXP41"/>
      <c r="PXQ41"/>
      <c r="PXR41"/>
      <c r="PXS41"/>
      <c r="PXT41"/>
      <c r="PXU41"/>
      <c r="PXV41"/>
      <c r="PXW41"/>
      <c r="PXX41"/>
      <c r="PXY41"/>
      <c r="PXZ41"/>
      <c r="PYA41"/>
      <c r="PYB41"/>
      <c r="PYC41"/>
      <c r="PYD41"/>
      <c r="PYE41"/>
      <c r="PYF41"/>
      <c r="PYG41"/>
      <c r="PYH41"/>
      <c r="PYI41"/>
      <c r="PYJ41"/>
      <c r="PYK41"/>
      <c r="PYL41"/>
      <c r="PYM41"/>
      <c r="PYN41"/>
      <c r="PYO41"/>
      <c r="PYP41"/>
      <c r="PYQ41"/>
      <c r="PYR41"/>
      <c r="PYS41"/>
      <c r="PYT41"/>
      <c r="PYU41"/>
      <c r="PYV41"/>
      <c r="PYW41"/>
      <c r="PYX41"/>
      <c r="PYY41"/>
      <c r="PYZ41"/>
      <c r="PZA41"/>
      <c r="PZB41"/>
      <c r="PZC41"/>
      <c r="PZD41"/>
      <c r="PZE41"/>
      <c r="PZF41"/>
      <c r="PZG41"/>
      <c r="PZH41"/>
      <c r="PZI41"/>
      <c r="PZJ41"/>
      <c r="PZK41"/>
      <c r="PZL41"/>
      <c r="PZM41"/>
      <c r="PZN41"/>
      <c r="PZO41"/>
      <c r="PZP41"/>
      <c r="PZQ41"/>
      <c r="PZR41"/>
      <c r="PZS41"/>
      <c r="PZT41"/>
      <c r="PZU41"/>
      <c r="PZV41"/>
      <c r="PZW41"/>
      <c r="PZX41"/>
      <c r="PZY41"/>
      <c r="PZZ41"/>
      <c r="QAA41"/>
      <c r="QAB41"/>
      <c r="QAC41"/>
      <c r="QAD41"/>
      <c r="QAE41"/>
      <c r="QAF41"/>
      <c r="QAG41"/>
      <c r="QAH41"/>
      <c r="QAI41"/>
      <c r="QAJ41"/>
      <c r="QAK41"/>
      <c r="QAL41"/>
      <c r="QAM41"/>
      <c r="QAN41"/>
      <c r="QAO41"/>
      <c r="QAP41"/>
      <c r="QAQ41"/>
      <c r="QAR41"/>
      <c r="QAS41"/>
      <c r="QAT41"/>
      <c r="QAU41"/>
      <c r="QAV41"/>
      <c r="QAW41"/>
      <c r="QAX41"/>
      <c r="QAY41"/>
      <c r="QAZ41"/>
      <c r="QBA41"/>
      <c r="QBB41"/>
      <c r="QBC41"/>
      <c r="QBD41"/>
      <c r="QBE41"/>
      <c r="QBF41"/>
      <c r="QBG41"/>
      <c r="QBH41"/>
      <c r="QBI41"/>
      <c r="QBJ41"/>
      <c r="QBK41"/>
      <c r="QBL41"/>
      <c r="QBM41"/>
      <c r="QBN41"/>
      <c r="QBO41"/>
      <c r="QBP41"/>
      <c r="QBQ41"/>
      <c r="QBR41"/>
      <c r="QBS41"/>
      <c r="QBT41"/>
      <c r="QBU41"/>
      <c r="QBV41"/>
      <c r="QBW41"/>
      <c r="QBX41"/>
      <c r="QBY41"/>
      <c r="QBZ41"/>
      <c r="QCA41"/>
      <c r="QCB41"/>
      <c r="QCC41"/>
      <c r="QCD41"/>
      <c r="QCE41"/>
      <c r="QCF41"/>
      <c r="QCG41"/>
      <c r="QCH41"/>
      <c r="QCI41"/>
      <c r="QCJ41"/>
      <c r="QCK41"/>
      <c r="QCL41"/>
      <c r="QCM41"/>
      <c r="QCN41"/>
      <c r="QCO41"/>
      <c r="QCP41"/>
      <c r="QCQ41"/>
      <c r="QCR41"/>
      <c r="QCS41"/>
      <c r="QCT41"/>
      <c r="QCU41"/>
      <c r="QCV41"/>
      <c r="QCW41"/>
      <c r="QCX41"/>
      <c r="QCY41"/>
      <c r="QCZ41"/>
      <c r="QDA41"/>
      <c r="QDB41"/>
      <c r="QDC41"/>
      <c r="QDD41"/>
      <c r="QDE41"/>
      <c r="QDF41"/>
      <c r="QDG41"/>
      <c r="QDH41"/>
      <c r="QDI41"/>
      <c r="QDJ41"/>
      <c r="QDK41"/>
      <c r="QDL41"/>
      <c r="QDM41"/>
      <c r="QDN41"/>
      <c r="QDO41"/>
      <c r="QDP41"/>
      <c r="QDQ41"/>
      <c r="QDR41"/>
      <c r="QDS41"/>
      <c r="QDT41"/>
      <c r="QDU41"/>
      <c r="QDV41"/>
      <c r="QDW41"/>
      <c r="QDX41"/>
      <c r="QDY41"/>
      <c r="QDZ41"/>
      <c r="QEA41"/>
      <c r="QEB41"/>
      <c r="QEC41"/>
      <c r="QED41"/>
      <c r="QEE41"/>
      <c r="QEF41"/>
      <c r="QEG41"/>
      <c r="QEH41"/>
      <c r="QEI41"/>
      <c r="QEJ41"/>
      <c r="QEK41"/>
      <c r="QEL41"/>
      <c r="QEM41"/>
      <c r="QEN41"/>
      <c r="QEO41"/>
      <c r="QEP41"/>
      <c r="QEQ41"/>
      <c r="QER41"/>
      <c r="QES41"/>
      <c r="QET41"/>
      <c r="QEU41"/>
      <c r="QEV41"/>
      <c r="QEW41"/>
      <c r="QEX41"/>
      <c r="QEY41"/>
      <c r="QEZ41"/>
      <c r="QFA41"/>
      <c r="QFB41"/>
      <c r="QFC41"/>
      <c r="QFD41"/>
      <c r="QFE41"/>
      <c r="QFF41"/>
      <c r="QFG41"/>
      <c r="QFH41"/>
      <c r="QFI41"/>
      <c r="QFJ41"/>
      <c r="QFK41"/>
      <c r="QFL41"/>
      <c r="QFM41"/>
      <c r="QFN41"/>
      <c r="QFO41"/>
      <c r="QFP41"/>
      <c r="QFQ41"/>
      <c r="QFR41"/>
      <c r="QFS41"/>
      <c r="QFT41"/>
      <c r="QFU41"/>
      <c r="QFV41"/>
      <c r="QFW41"/>
      <c r="QFX41"/>
      <c r="QFY41"/>
      <c r="QFZ41"/>
      <c r="QGA41"/>
      <c r="QGB41"/>
      <c r="QGC41"/>
      <c r="QGD41"/>
      <c r="QGE41"/>
      <c r="QGF41"/>
      <c r="QGG41"/>
      <c r="QGH41"/>
      <c r="QGI41"/>
      <c r="QGJ41"/>
      <c r="QGK41"/>
      <c r="QGL41"/>
      <c r="QGM41"/>
      <c r="QGN41"/>
      <c r="QGO41"/>
      <c r="QGP41"/>
      <c r="QGQ41"/>
      <c r="QGR41"/>
      <c r="QGS41"/>
      <c r="QGT41"/>
      <c r="QGU41"/>
      <c r="QGV41"/>
      <c r="QGW41"/>
      <c r="QGX41"/>
      <c r="QGY41"/>
      <c r="QGZ41"/>
      <c r="QHA41"/>
      <c r="QHB41"/>
      <c r="QHC41"/>
      <c r="QHD41"/>
      <c r="QHE41"/>
      <c r="QHF41"/>
      <c r="QHG41"/>
      <c r="QHH41"/>
      <c r="QHI41"/>
      <c r="QHJ41"/>
      <c r="QHK41"/>
      <c r="QHL41"/>
      <c r="QHM41"/>
      <c r="QHN41"/>
      <c r="QHO41"/>
      <c r="QHP41"/>
      <c r="QHQ41"/>
      <c r="QHR41"/>
      <c r="QHS41"/>
      <c r="QHT41"/>
      <c r="QHU41"/>
      <c r="QHV41"/>
      <c r="QHW41"/>
      <c r="QHX41"/>
      <c r="QHY41"/>
      <c r="QHZ41"/>
      <c r="QIA41"/>
      <c r="QIB41"/>
      <c r="QIC41"/>
      <c r="QID41"/>
      <c r="QIE41"/>
      <c r="QIF41"/>
      <c r="QIG41"/>
      <c r="QIH41"/>
      <c r="QII41"/>
      <c r="QIJ41"/>
      <c r="QIK41"/>
      <c r="QIL41"/>
      <c r="QIM41"/>
      <c r="QIN41"/>
      <c r="QIO41"/>
      <c r="QIP41"/>
      <c r="QIQ41"/>
      <c r="QIR41"/>
      <c r="QIS41"/>
      <c r="QIT41"/>
      <c r="QIU41"/>
      <c r="QIV41"/>
      <c r="QIW41"/>
      <c r="QIX41"/>
      <c r="QIY41"/>
      <c r="QIZ41"/>
      <c r="QJA41"/>
      <c r="QJB41"/>
      <c r="QJC41"/>
      <c r="QJD41"/>
      <c r="QJE41"/>
      <c r="QJF41"/>
      <c r="QJG41"/>
      <c r="QJH41"/>
      <c r="QJI41"/>
      <c r="QJJ41"/>
      <c r="QJK41"/>
      <c r="QJL41"/>
      <c r="QJM41"/>
      <c r="QJN41"/>
      <c r="QJO41"/>
      <c r="QJP41"/>
      <c r="QJQ41"/>
      <c r="QJR41"/>
      <c r="QJS41"/>
      <c r="QJT41"/>
      <c r="QJU41"/>
      <c r="QJV41"/>
      <c r="QJW41"/>
      <c r="QJX41"/>
      <c r="QJY41"/>
      <c r="QJZ41"/>
      <c r="QKA41"/>
      <c r="QKB41"/>
      <c r="QKC41"/>
      <c r="QKD41"/>
      <c r="QKE41"/>
      <c r="QKF41"/>
      <c r="QKG41"/>
      <c r="QKH41"/>
      <c r="QKI41"/>
      <c r="QKJ41"/>
      <c r="QKK41"/>
      <c r="QKL41"/>
      <c r="QKM41"/>
      <c r="QKN41"/>
      <c r="QKO41"/>
      <c r="QKP41"/>
      <c r="QKQ41"/>
      <c r="QKR41"/>
      <c r="QKS41"/>
      <c r="QKT41"/>
      <c r="QKU41"/>
      <c r="QKV41"/>
      <c r="QKW41"/>
      <c r="QKX41"/>
      <c r="QKY41"/>
      <c r="QKZ41"/>
      <c r="QLA41"/>
      <c r="QLB41"/>
      <c r="QLC41"/>
      <c r="QLD41"/>
      <c r="QLE41"/>
      <c r="QLF41"/>
      <c r="QLG41"/>
      <c r="QLH41"/>
      <c r="QLI41"/>
      <c r="QLJ41"/>
      <c r="QLK41"/>
      <c r="QLL41"/>
      <c r="QLM41"/>
      <c r="QLN41"/>
      <c r="QLO41"/>
      <c r="QLP41"/>
      <c r="QLQ41"/>
      <c r="QLR41"/>
      <c r="QLS41"/>
      <c r="QLT41"/>
      <c r="QLU41"/>
      <c r="QLV41"/>
      <c r="QLW41"/>
      <c r="QLX41"/>
      <c r="QLY41"/>
      <c r="QLZ41"/>
      <c r="QMA41"/>
      <c r="QMB41"/>
      <c r="QMC41"/>
      <c r="QMD41"/>
      <c r="QME41"/>
      <c r="QMF41"/>
      <c r="QMG41"/>
      <c r="QMH41"/>
      <c r="QMI41"/>
      <c r="QMJ41"/>
      <c r="QMK41"/>
      <c r="QML41"/>
      <c r="QMM41"/>
      <c r="QMN41"/>
      <c r="QMO41"/>
      <c r="QMP41"/>
      <c r="QMQ41"/>
      <c r="QMR41"/>
      <c r="QMS41"/>
      <c r="QMT41"/>
      <c r="QMU41"/>
      <c r="QMV41"/>
      <c r="QMW41"/>
      <c r="QMX41"/>
      <c r="QMY41"/>
      <c r="QMZ41"/>
      <c r="QNA41"/>
      <c r="QNB41"/>
      <c r="QNC41"/>
      <c r="QND41"/>
      <c r="QNE41"/>
      <c r="QNF41"/>
      <c r="QNG41"/>
      <c r="QNH41"/>
      <c r="QNI41"/>
      <c r="QNJ41"/>
      <c r="QNK41"/>
      <c r="QNL41"/>
      <c r="QNM41"/>
      <c r="QNN41"/>
      <c r="QNO41"/>
      <c r="QNP41"/>
      <c r="QNQ41"/>
      <c r="QNR41"/>
      <c r="QNS41"/>
      <c r="QNT41"/>
      <c r="QNU41"/>
      <c r="QNV41"/>
      <c r="QNW41"/>
      <c r="QNX41"/>
      <c r="QNY41"/>
      <c r="QNZ41"/>
      <c r="QOA41"/>
      <c r="QOB41"/>
      <c r="QOC41"/>
      <c r="QOD41"/>
      <c r="QOE41"/>
      <c r="QOF41"/>
      <c r="QOG41"/>
      <c r="QOH41"/>
      <c r="QOI41"/>
      <c r="QOJ41"/>
      <c r="QOK41"/>
      <c r="QOL41"/>
      <c r="QOM41"/>
      <c r="QON41"/>
      <c r="QOO41"/>
      <c r="QOP41"/>
      <c r="QOQ41"/>
      <c r="QOR41"/>
      <c r="QOS41"/>
      <c r="QOT41"/>
      <c r="QOU41"/>
      <c r="QOV41"/>
      <c r="QOW41"/>
      <c r="QOX41"/>
      <c r="QOY41"/>
      <c r="QOZ41"/>
      <c r="QPA41"/>
      <c r="QPB41"/>
      <c r="QPC41"/>
      <c r="QPD41"/>
      <c r="QPE41"/>
      <c r="QPF41"/>
      <c r="QPG41"/>
      <c r="QPH41"/>
      <c r="QPI41"/>
      <c r="QPJ41"/>
      <c r="QPK41"/>
      <c r="QPL41"/>
      <c r="QPM41"/>
      <c r="QPN41"/>
      <c r="QPO41"/>
      <c r="QPP41"/>
      <c r="QPQ41"/>
      <c r="QPR41"/>
      <c r="QPS41"/>
      <c r="QPT41"/>
      <c r="QPU41"/>
      <c r="QPV41"/>
      <c r="QPW41"/>
      <c r="QPX41"/>
      <c r="QPY41"/>
      <c r="QPZ41"/>
      <c r="QQA41"/>
      <c r="QQB41"/>
      <c r="QQC41"/>
      <c r="QQD41"/>
      <c r="QQE41"/>
      <c r="QQF41"/>
      <c r="QQG41"/>
      <c r="QQH41"/>
      <c r="QQI41"/>
      <c r="QQJ41"/>
      <c r="QQK41"/>
      <c r="QQL41"/>
      <c r="QQM41"/>
      <c r="QQN41"/>
      <c r="QQO41"/>
      <c r="QQP41"/>
      <c r="QQQ41"/>
      <c r="QQR41"/>
      <c r="QQS41"/>
      <c r="QQT41"/>
      <c r="QQU41"/>
      <c r="QQV41"/>
      <c r="QQW41"/>
      <c r="QQX41"/>
      <c r="QQY41"/>
      <c r="QQZ41"/>
      <c r="QRA41"/>
      <c r="QRB41"/>
      <c r="QRC41"/>
      <c r="QRD41"/>
      <c r="QRE41"/>
      <c r="QRF41"/>
      <c r="QRG41"/>
      <c r="QRH41"/>
      <c r="QRI41"/>
      <c r="QRJ41"/>
      <c r="QRK41"/>
      <c r="QRL41"/>
      <c r="QRM41"/>
      <c r="QRN41"/>
      <c r="QRO41"/>
      <c r="QRP41"/>
      <c r="QRQ41"/>
      <c r="QRR41"/>
      <c r="QRS41"/>
      <c r="QRT41"/>
      <c r="QRU41"/>
      <c r="QRV41"/>
      <c r="QRW41"/>
      <c r="QRX41"/>
      <c r="QRY41"/>
      <c r="QRZ41"/>
      <c r="QSA41"/>
      <c r="QSB41"/>
      <c r="QSC41"/>
      <c r="QSD41"/>
      <c r="QSE41"/>
      <c r="QSF41"/>
      <c r="QSG41"/>
      <c r="QSH41"/>
      <c r="QSI41"/>
      <c r="QSJ41"/>
      <c r="QSK41"/>
      <c r="QSL41"/>
      <c r="QSM41"/>
      <c r="QSN41"/>
      <c r="QSO41"/>
      <c r="QSP41"/>
      <c r="QSQ41"/>
      <c r="QSR41"/>
      <c r="QSS41"/>
      <c r="QST41"/>
      <c r="QSU41"/>
      <c r="QSV41"/>
      <c r="QSW41"/>
      <c r="QSX41"/>
      <c r="QSY41"/>
      <c r="QSZ41"/>
      <c r="QTA41"/>
      <c r="QTB41"/>
      <c r="QTC41"/>
      <c r="QTD41"/>
      <c r="QTE41"/>
      <c r="QTF41"/>
      <c r="QTG41"/>
      <c r="QTH41"/>
      <c r="QTI41"/>
      <c r="QTJ41"/>
      <c r="QTK41"/>
      <c r="QTL41"/>
      <c r="QTM41"/>
      <c r="QTN41"/>
      <c r="QTO41"/>
      <c r="QTP41"/>
      <c r="QTQ41"/>
      <c r="QTR41"/>
      <c r="QTS41"/>
      <c r="QTT41"/>
      <c r="QTU41"/>
      <c r="QTV41"/>
      <c r="QTW41"/>
      <c r="QTX41"/>
      <c r="QTY41"/>
      <c r="QTZ41"/>
      <c r="QUA41"/>
      <c r="QUB41"/>
      <c r="QUC41"/>
      <c r="QUD41"/>
      <c r="QUE41"/>
      <c r="QUF41"/>
      <c r="QUG41"/>
      <c r="QUH41"/>
      <c r="QUI41"/>
      <c r="QUJ41"/>
      <c r="QUK41"/>
      <c r="QUL41"/>
      <c r="QUM41"/>
      <c r="QUN41"/>
      <c r="QUO41"/>
      <c r="QUP41"/>
      <c r="QUQ41"/>
      <c r="QUR41"/>
      <c r="QUS41"/>
      <c r="QUT41"/>
      <c r="QUU41"/>
      <c r="QUV41"/>
      <c r="QUW41"/>
      <c r="QUX41"/>
      <c r="QUY41"/>
      <c r="QUZ41"/>
      <c r="QVA41"/>
      <c r="QVB41"/>
      <c r="QVC41"/>
      <c r="QVD41"/>
      <c r="QVE41"/>
      <c r="QVF41"/>
      <c r="QVG41"/>
      <c r="QVH41"/>
      <c r="QVI41"/>
      <c r="QVJ41"/>
      <c r="QVK41"/>
      <c r="QVL41"/>
      <c r="QVM41"/>
      <c r="QVN41"/>
      <c r="QVO41"/>
      <c r="QVP41"/>
      <c r="QVQ41"/>
      <c r="QVR41"/>
      <c r="QVS41"/>
      <c r="QVT41"/>
      <c r="QVU41"/>
      <c r="QVV41"/>
      <c r="QVW41"/>
      <c r="QVX41"/>
      <c r="QVY41"/>
      <c r="QVZ41"/>
      <c r="QWA41"/>
      <c r="QWB41"/>
      <c r="QWC41"/>
      <c r="QWD41"/>
      <c r="QWE41"/>
      <c r="QWF41"/>
      <c r="QWG41"/>
      <c r="QWH41"/>
      <c r="QWI41"/>
      <c r="QWJ41"/>
      <c r="QWK41"/>
      <c r="QWL41"/>
      <c r="QWM41"/>
      <c r="QWN41"/>
      <c r="QWO41"/>
      <c r="QWP41"/>
      <c r="QWQ41"/>
      <c r="QWR41"/>
      <c r="QWS41"/>
      <c r="QWT41"/>
      <c r="QWU41"/>
      <c r="QWV41"/>
      <c r="QWW41"/>
      <c r="QWX41"/>
      <c r="QWY41"/>
      <c r="QWZ41"/>
      <c r="QXA41"/>
      <c r="QXB41"/>
      <c r="QXC41"/>
      <c r="QXD41"/>
      <c r="QXE41"/>
      <c r="QXF41"/>
      <c r="QXG41"/>
      <c r="QXH41"/>
      <c r="QXI41"/>
      <c r="QXJ41"/>
      <c r="QXK41"/>
      <c r="QXL41"/>
      <c r="QXM41"/>
      <c r="QXN41"/>
      <c r="QXO41"/>
      <c r="QXP41"/>
      <c r="QXQ41"/>
      <c r="QXR41"/>
      <c r="QXS41"/>
      <c r="QXT41"/>
      <c r="QXU41"/>
      <c r="QXV41"/>
      <c r="QXW41"/>
      <c r="QXX41"/>
      <c r="QXY41"/>
      <c r="QXZ41"/>
      <c r="QYA41"/>
      <c r="QYB41"/>
      <c r="QYC41"/>
      <c r="QYD41"/>
      <c r="QYE41"/>
      <c r="QYF41"/>
      <c r="QYG41"/>
      <c r="QYH41"/>
      <c r="QYI41"/>
      <c r="QYJ41"/>
      <c r="QYK41"/>
      <c r="QYL41"/>
      <c r="QYM41"/>
      <c r="QYN41"/>
      <c r="QYO41"/>
      <c r="QYP41"/>
      <c r="QYQ41"/>
      <c r="QYR41"/>
      <c r="QYS41"/>
      <c r="QYT41"/>
      <c r="QYU41"/>
      <c r="QYV41"/>
      <c r="QYW41"/>
      <c r="QYX41"/>
      <c r="QYY41"/>
      <c r="QYZ41"/>
      <c r="QZA41"/>
      <c r="QZB41"/>
      <c r="QZC41"/>
      <c r="QZD41"/>
      <c r="QZE41"/>
      <c r="QZF41"/>
      <c r="QZG41"/>
      <c r="QZH41"/>
      <c r="QZI41"/>
      <c r="QZJ41"/>
      <c r="QZK41"/>
      <c r="QZL41"/>
      <c r="QZM41"/>
      <c r="QZN41"/>
      <c r="QZO41"/>
      <c r="QZP41"/>
      <c r="QZQ41"/>
      <c r="QZR41"/>
      <c r="QZS41"/>
      <c r="QZT41"/>
      <c r="QZU41"/>
      <c r="QZV41"/>
      <c r="QZW41"/>
      <c r="QZX41"/>
      <c r="QZY41"/>
      <c r="QZZ41"/>
      <c r="RAA41"/>
      <c r="RAB41"/>
      <c r="RAC41"/>
      <c r="RAD41"/>
      <c r="RAE41"/>
      <c r="RAF41"/>
      <c r="RAG41"/>
      <c r="RAH41"/>
      <c r="RAI41"/>
      <c r="RAJ41"/>
      <c r="RAK41"/>
      <c r="RAL41"/>
      <c r="RAM41"/>
      <c r="RAN41"/>
      <c r="RAO41"/>
      <c r="RAP41"/>
      <c r="RAQ41"/>
      <c r="RAR41"/>
      <c r="RAS41"/>
      <c r="RAT41"/>
      <c r="RAU41"/>
      <c r="RAV41"/>
      <c r="RAW41"/>
      <c r="RAX41"/>
      <c r="RAY41"/>
      <c r="RAZ41"/>
      <c r="RBA41"/>
      <c r="RBB41"/>
      <c r="RBC41"/>
      <c r="RBD41"/>
      <c r="RBE41"/>
      <c r="RBF41"/>
      <c r="RBG41"/>
      <c r="RBH41"/>
      <c r="RBI41"/>
      <c r="RBJ41"/>
      <c r="RBK41"/>
      <c r="RBL41"/>
      <c r="RBM41"/>
      <c r="RBN41"/>
      <c r="RBO41"/>
      <c r="RBP41"/>
      <c r="RBQ41"/>
      <c r="RBR41"/>
      <c r="RBS41"/>
      <c r="RBT41"/>
      <c r="RBU41"/>
      <c r="RBV41"/>
      <c r="RBW41"/>
      <c r="RBX41"/>
      <c r="RBY41"/>
      <c r="RBZ41"/>
      <c r="RCA41"/>
      <c r="RCB41"/>
      <c r="RCC41"/>
      <c r="RCD41"/>
      <c r="RCE41"/>
      <c r="RCF41"/>
      <c r="RCG41"/>
      <c r="RCH41"/>
      <c r="RCI41"/>
      <c r="RCJ41"/>
      <c r="RCK41"/>
      <c r="RCL41"/>
      <c r="RCM41"/>
      <c r="RCN41"/>
      <c r="RCO41"/>
      <c r="RCP41"/>
      <c r="RCQ41"/>
      <c r="RCR41"/>
      <c r="RCS41"/>
      <c r="RCT41"/>
      <c r="RCU41"/>
      <c r="RCV41"/>
      <c r="RCW41"/>
      <c r="RCX41"/>
      <c r="RCY41"/>
      <c r="RCZ41"/>
      <c r="RDA41"/>
      <c r="RDB41"/>
      <c r="RDC41"/>
      <c r="RDD41"/>
      <c r="RDE41"/>
      <c r="RDF41"/>
      <c r="RDG41"/>
      <c r="RDH41"/>
      <c r="RDI41"/>
      <c r="RDJ41"/>
      <c r="RDK41"/>
      <c r="RDL41"/>
      <c r="RDM41"/>
      <c r="RDN41"/>
      <c r="RDO41"/>
      <c r="RDP41"/>
      <c r="RDQ41"/>
      <c r="RDR41"/>
      <c r="RDS41"/>
      <c r="RDT41"/>
      <c r="RDU41"/>
      <c r="RDV41"/>
      <c r="RDW41"/>
      <c r="RDX41"/>
      <c r="RDY41"/>
      <c r="RDZ41"/>
      <c r="REA41"/>
      <c r="REB41"/>
      <c r="REC41"/>
      <c r="RED41"/>
      <c r="REE41"/>
      <c r="REF41"/>
      <c r="REG41"/>
      <c r="REH41"/>
      <c r="REI41"/>
      <c r="REJ41"/>
      <c r="REK41"/>
      <c r="REL41"/>
      <c r="REM41"/>
      <c r="REN41"/>
      <c r="REO41"/>
      <c r="REP41"/>
      <c r="REQ41"/>
      <c r="RER41"/>
      <c r="RES41"/>
      <c r="RET41"/>
      <c r="REU41"/>
      <c r="REV41"/>
      <c r="REW41"/>
      <c r="REX41"/>
      <c r="REY41"/>
      <c r="REZ41"/>
      <c r="RFA41"/>
      <c r="RFB41"/>
      <c r="RFC41"/>
      <c r="RFD41"/>
      <c r="RFE41"/>
      <c r="RFF41"/>
      <c r="RFG41"/>
      <c r="RFH41"/>
      <c r="RFI41"/>
      <c r="RFJ41"/>
      <c r="RFK41"/>
      <c r="RFL41"/>
      <c r="RFM41"/>
      <c r="RFN41"/>
      <c r="RFO41"/>
      <c r="RFP41"/>
      <c r="RFQ41"/>
      <c r="RFR41"/>
      <c r="RFS41"/>
      <c r="RFT41"/>
      <c r="RFU41"/>
      <c r="RFV41"/>
      <c r="RFW41"/>
      <c r="RFX41"/>
      <c r="RFY41"/>
      <c r="RFZ41"/>
      <c r="RGA41"/>
      <c r="RGB41"/>
      <c r="RGC41"/>
      <c r="RGD41"/>
      <c r="RGE41"/>
      <c r="RGF41"/>
      <c r="RGG41"/>
      <c r="RGH41"/>
      <c r="RGI41"/>
      <c r="RGJ41"/>
      <c r="RGK41"/>
      <c r="RGL41"/>
      <c r="RGM41"/>
      <c r="RGN41"/>
      <c r="RGO41"/>
      <c r="RGP41"/>
      <c r="RGQ41"/>
      <c r="RGR41"/>
      <c r="RGS41"/>
      <c r="RGT41"/>
      <c r="RGU41"/>
      <c r="RGV41"/>
      <c r="RGW41"/>
      <c r="RGX41"/>
      <c r="RGY41"/>
      <c r="RGZ41"/>
      <c r="RHA41"/>
      <c r="RHB41"/>
      <c r="RHC41"/>
      <c r="RHD41"/>
      <c r="RHE41"/>
      <c r="RHF41"/>
      <c r="RHG41"/>
      <c r="RHH41"/>
      <c r="RHI41"/>
      <c r="RHJ41"/>
      <c r="RHK41"/>
      <c r="RHL41"/>
      <c r="RHM41"/>
      <c r="RHN41"/>
      <c r="RHO41"/>
      <c r="RHP41"/>
      <c r="RHQ41"/>
      <c r="RHR41"/>
      <c r="RHS41"/>
      <c r="RHT41"/>
      <c r="RHU41"/>
      <c r="RHV41"/>
      <c r="RHW41"/>
      <c r="RHX41"/>
      <c r="RHY41"/>
      <c r="RHZ41"/>
      <c r="RIA41"/>
      <c r="RIB41"/>
      <c r="RIC41"/>
      <c r="RID41"/>
      <c r="RIE41"/>
      <c r="RIF41"/>
      <c r="RIG41"/>
      <c r="RIH41"/>
      <c r="RII41"/>
      <c r="RIJ41"/>
      <c r="RIK41"/>
      <c r="RIL41"/>
      <c r="RIM41"/>
      <c r="RIN41"/>
      <c r="RIO41"/>
      <c r="RIP41"/>
      <c r="RIQ41"/>
      <c r="RIR41"/>
      <c r="RIS41"/>
      <c r="RIT41"/>
      <c r="RIU41"/>
      <c r="RIV41"/>
      <c r="RIW41"/>
      <c r="RIX41"/>
      <c r="RIY41"/>
      <c r="RIZ41"/>
      <c r="RJA41"/>
      <c r="RJB41"/>
      <c r="RJC41"/>
      <c r="RJD41"/>
      <c r="RJE41"/>
      <c r="RJF41"/>
      <c r="RJG41"/>
      <c r="RJH41"/>
      <c r="RJI41"/>
      <c r="RJJ41"/>
      <c r="RJK41"/>
      <c r="RJL41"/>
      <c r="RJM41"/>
      <c r="RJN41"/>
      <c r="RJO41"/>
      <c r="RJP41"/>
      <c r="RJQ41"/>
      <c r="RJR41"/>
      <c r="RJS41"/>
      <c r="RJT41"/>
      <c r="RJU41"/>
      <c r="RJV41"/>
      <c r="RJW41"/>
      <c r="RJX41"/>
      <c r="RJY41"/>
      <c r="RJZ41"/>
      <c r="RKA41"/>
      <c r="RKB41"/>
      <c r="RKC41"/>
      <c r="RKD41"/>
      <c r="RKE41"/>
      <c r="RKF41"/>
      <c r="RKG41"/>
      <c r="RKH41"/>
      <c r="RKI41"/>
      <c r="RKJ41"/>
      <c r="RKK41"/>
      <c r="RKL41"/>
      <c r="RKM41"/>
      <c r="RKN41"/>
      <c r="RKO41"/>
      <c r="RKP41"/>
      <c r="RKQ41"/>
      <c r="RKR41"/>
      <c r="RKS41"/>
      <c r="RKT41"/>
      <c r="RKU41"/>
      <c r="RKV41"/>
      <c r="RKW41"/>
      <c r="RKX41"/>
      <c r="RKY41"/>
      <c r="RKZ41"/>
      <c r="RLA41"/>
      <c r="RLB41"/>
      <c r="RLC41"/>
      <c r="RLD41"/>
      <c r="RLE41"/>
      <c r="RLF41"/>
      <c r="RLG41"/>
      <c r="RLH41"/>
      <c r="RLI41"/>
      <c r="RLJ41"/>
      <c r="RLK41"/>
      <c r="RLL41"/>
      <c r="RLM41"/>
      <c r="RLN41"/>
      <c r="RLO41"/>
      <c r="RLP41"/>
      <c r="RLQ41"/>
      <c r="RLR41"/>
      <c r="RLS41"/>
      <c r="RLT41"/>
      <c r="RLU41"/>
      <c r="RLV41"/>
      <c r="RLW41"/>
      <c r="RLX41"/>
      <c r="RLY41"/>
      <c r="RLZ41"/>
      <c r="RMA41"/>
      <c r="RMB41"/>
      <c r="RMC41"/>
      <c r="RMD41"/>
      <c r="RME41"/>
      <c r="RMF41"/>
      <c r="RMG41"/>
      <c r="RMH41"/>
      <c r="RMI41"/>
      <c r="RMJ41"/>
      <c r="RMK41"/>
      <c r="RML41"/>
      <c r="RMM41"/>
      <c r="RMN41"/>
      <c r="RMO41"/>
      <c r="RMP41"/>
      <c r="RMQ41"/>
      <c r="RMR41"/>
      <c r="RMS41"/>
      <c r="RMT41"/>
      <c r="RMU41"/>
      <c r="RMV41"/>
      <c r="RMW41"/>
      <c r="RMX41"/>
      <c r="RMY41"/>
      <c r="RMZ41"/>
      <c r="RNA41"/>
      <c r="RNB41"/>
      <c r="RNC41"/>
      <c r="RND41"/>
      <c r="RNE41"/>
      <c r="RNF41"/>
      <c r="RNG41"/>
      <c r="RNH41"/>
      <c r="RNI41"/>
      <c r="RNJ41"/>
      <c r="RNK41"/>
      <c r="RNL41"/>
      <c r="RNM41"/>
      <c r="RNN41"/>
      <c r="RNO41"/>
      <c r="RNP41"/>
      <c r="RNQ41"/>
      <c r="RNR41"/>
      <c r="RNS41"/>
      <c r="RNT41"/>
      <c r="RNU41"/>
      <c r="RNV41"/>
      <c r="RNW41"/>
      <c r="RNX41"/>
      <c r="RNY41"/>
      <c r="RNZ41"/>
      <c r="ROA41"/>
      <c r="ROB41"/>
      <c r="ROC41"/>
      <c r="ROD41"/>
      <c r="ROE41"/>
      <c r="ROF41"/>
      <c r="ROG41"/>
      <c r="ROH41"/>
      <c r="ROI41"/>
      <c r="ROJ41"/>
      <c r="ROK41"/>
      <c r="ROL41"/>
      <c r="ROM41"/>
      <c r="RON41"/>
      <c r="ROO41"/>
      <c r="ROP41"/>
      <c r="ROQ41"/>
      <c r="ROR41"/>
      <c r="ROS41"/>
      <c r="ROT41"/>
      <c r="ROU41"/>
      <c r="ROV41"/>
      <c r="ROW41"/>
      <c r="ROX41"/>
      <c r="ROY41"/>
      <c r="ROZ41"/>
      <c r="RPA41"/>
      <c r="RPB41"/>
      <c r="RPC41"/>
      <c r="RPD41"/>
      <c r="RPE41"/>
      <c r="RPF41"/>
      <c r="RPG41"/>
      <c r="RPH41"/>
      <c r="RPI41"/>
      <c r="RPJ41"/>
      <c r="RPK41"/>
      <c r="RPL41"/>
      <c r="RPM41"/>
      <c r="RPN41"/>
      <c r="RPO41"/>
      <c r="RPP41"/>
      <c r="RPQ41"/>
      <c r="RPR41"/>
      <c r="RPS41"/>
      <c r="RPT41"/>
      <c r="RPU41"/>
      <c r="RPV41"/>
      <c r="RPW41"/>
      <c r="RPX41"/>
      <c r="RPY41"/>
      <c r="RPZ41"/>
      <c r="RQA41"/>
      <c r="RQB41"/>
      <c r="RQC41"/>
      <c r="RQD41"/>
      <c r="RQE41"/>
      <c r="RQF41"/>
      <c r="RQG41"/>
      <c r="RQH41"/>
      <c r="RQI41"/>
      <c r="RQJ41"/>
      <c r="RQK41"/>
      <c r="RQL41"/>
      <c r="RQM41"/>
      <c r="RQN41"/>
      <c r="RQO41"/>
      <c r="RQP41"/>
      <c r="RQQ41"/>
      <c r="RQR41"/>
      <c r="RQS41"/>
      <c r="RQT41"/>
      <c r="RQU41"/>
      <c r="RQV41"/>
      <c r="RQW41"/>
      <c r="RQX41"/>
      <c r="RQY41"/>
      <c r="RQZ41"/>
      <c r="RRA41"/>
      <c r="RRB41"/>
      <c r="RRC41"/>
      <c r="RRD41"/>
      <c r="RRE41"/>
      <c r="RRF41"/>
      <c r="RRG41"/>
      <c r="RRH41"/>
      <c r="RRI41"/>
      <c r="RRJ41"/>
      <c r="RRK41"/>
      <c r="RRL41"/>
      <c r="RRM41"/>
      <c r="RRN41"/>
      <c r="RRO41"/>
      <c r="RRP41"/>
      <c r="RRQ41"/>
      <c r="RRR41"/>
      <c r="RRS41"/>
      <c r="RRT41"/>
      <c r="RRU41"/>
      <c r="RRV41"/>
      <c r="RRW41"/>
      <c r="RRX41"/>
      <c r="RRY41"/>
      <c r="RRZ41"/>
      <c r="RSA41"/>
      <c r="RSB41"/>
      <c r="RSC41"/>
      <c r="RSD41"/>
      <c r="RSE41"/>
      <c r="RSF41"/>
      <c r="RSG41"/>
      <c r="RSH41"/>
      <c r="RSI41"/>
      <c r="RSJ41"/>
      <c r="RSK41"/>
      <c r="RSL41"/>
      <c r="RSM41"/>
      <c r="RSN41"/>
      <c r="RSO41"/>
      <c r="RSP41"/>
      <c r="RSQ41"/>
      <c r="RSR41"/>
      <c r="RSS41"/>
      <c r="RST41"/>
      <c r="RSU41"/>
      <c r="RSV41"/>
      <c r="RSW41"/>
      <c r="RSX41"/>
      <c r="RSY41"/>
      <c r="RSZ41"/>
      <c r="RTA41"/>
      <c r="RTB41"/>
      <c r="RTC41"/>
      <c r="RTD41"/>
      <c r="RTE41"/>
      <c r="RTF41"/>
      <c r="RTG41"/>
      <c r="RTH41"/>
      <c r="RTI41"/>
      <c r="RTJ41"/>
      <c r="RTK41"/>
      <c r="RTL41"/>
      <c r="RTM41"/>
      <c r="RTN41"/>
      <c r="RTO41"/>
      <c r="RTP41"/>
      <c r="RTQ41"/>
      <c r="RTR41"/>
      <c r="RTS41"/>
      <c r="RTT41"/>
      <c r="RTU41"/>
      <c r="RTV41"/>
      <c r="RTW41"/>
      <c r="RTX41"/>
      <c r="RTY41"/>
      <c r="RTZ41"/>
      <c r="RUA41"/>
      <c r="RUB41"/>
      <c r="RUC41"/>
      <c r="RUD41"/>
      <c r="RUE41"/>
      <c r="RUF41"/>
      <c r="RUG41"/>
      <c r="RUH41"/>
      <c r="RUI41"/>
      <c r="RUJ41"/>
      <c r="RUK41"/>
      <c r="RUL41"/>
      <c r="RUM41"/>
      <c r="RUN41"/>
      <c r="RUO41"/>
      <c r="RUP41"/>
      <c r="RUQ41"/>
      <c r="RUR41"/>
      <c r="RUS41"/>
      <c r="RUT41"/>
      <c r="RUU41"/>
      <c r="RUV41"/>
      <c r="RUW41"/>
      <c r="RUX41"/>
      <c r="RUY41"/>
      <c r="RUZ41"/>
      <c r="RVA41"/>
      <c r="RVB41"/>
      <c r="RVC41"/>
      <c r="RVD41"/>
      <c r="RVE41"/>
      <c r="RVF41"/>
      <c r="RVG41"/>
      <c r="RVH41"/>
      <c r="RVI41"/>
      <c r="RVJ41"/>
      <c r="RVK41"/>
      <c r="RVL41"/>
      <c r="RVM41"/>
      <c r="RVN41"/>
      <c r="RVO41"/>
      <c r="RVP41"/>
      <c r="RVQ41"/>
      <c r="RVR41"/>
      <c r="RVS41"/>
      <c r="RVT41"/>
      <c r="RVU41"/>
      <c r="RVV41"/>
      <c r="RVW41"/>
      <c r="RVX41"/>
      <c r="RVY41"/>
      <c r="RVZ41"/>
      <c r="RWA41"/>
      <c r="RWB41"/>
      <c r="RWC41"/>
      <c r="RWD41"/>
      <c r="RWE41"/>
      <c r="RWF41"/>
      <c r="RWG41"/>
      <c r="RWH41"/>
      <c r="RWI41"/>
      <c r="RWJ41"/>
      <c r="RWK41"/>
      <c r="RWL41"/>
      <c r="RWM41"/>
      <c r="RWN41"/>
      <c r="RWO41"/>
      <c r="RWP41"/>
      <c r="RWQ41"/>
      <c r="RWR41"/>
      <c r="RWS41"/>
      <c r="RWT41"/>
      <c r="RWU41"/>
      <c r="RWV41"/>
      <c r="RWW41"/>
      <c r="RWX41"/>
      <c r="RWY41"/>
      <c r="RWZ41"/>
      <c r="RXA41"/>
      <c r="RXB41"/>
      <c r="RXC41"/>
      <c r="RXD41"/>
      <c r="RXE41"/>
      <c r="RXF41"/>
      <c r="RXG41"/>
      <c r="RXH41"/>
      <c r="RXI41"/>
      <c r="RXJ41"/>
      <c r="RXK41"/>
      <c r="RXL41"/>
      <c r="RXM41"/>
      <c r="RXN41"/>
      <c r="RXO41"/>
      <c r="RXP41"/>
      <c r="RXQ41"/>
      <c r="RXR41"/>
      <c r="RXS41"/>
      <c r="RXT41"/>
      <c r="RXU41"/>
      <c r="RXV41"/>
      <c r="RXW41"/>
      <c r="RXX41"/>
      <c r="RXY41"/>
      <c r="RXZ41"/>
      <c r="RYA41"/>
      <c r="RYB41"/>
      <c r="RYC41"/>
      <c r="RYD41"/>
      <c r="RYE41"/>
      <c r="RYF41"/>
      <c r="RYG41"/>
      <c r="RYH41"/>
      <c r="RYI41"/>
      <c r="RYJ41"/>
      <c r="RYK41"/>
      <c r="RYL41"/>
      <c r="RYM41"/>
      <c r="RYN41"/>
      <c r="RYO41"/>
      <c r="RYP41"/>
      <c r="RYQ41"/>
      <c r="RYR41"/>
      <c r="RYS41"/>
      <c r="RYT41"/>
      <c r="RYU41"/>
      <c r="RYV41"/>
      <c r="RYW41"/>
      <c r="RYX41"/>
      <c r="RYY41"/>
      <c r="RYZ41"/>
      <c r="RZA41"/>
      <c r="RZB41"/>
      <c r="RZC41"/>
      <c r="RZD41"/>
      <c r="RZE41"/>
      <c r="RZF41"/>
      <c r="RZG41"/>
      <c r="RZH41"/>
      <c r="RZI41"/>
      <c r="RZJ41"/>
      <c r="RZK41"/>
      <c r="RZL41"/>
      <c r="RZM41"/>
      <c r="RZN41"/>
      <c r="RZO41"/>
      <c r="RZP41"/>
      <c r="RZQ41"/>
      <c r="RZR41"/>
      <c r="RZS41"/>
      <c r="RZT41"/>
      <c r="RZU41"/>
      <c r="RZV41"/>
      <c r="RZW41"/>
      <c r="RZX41"/>
      <c r="RZY41"/>
      <c r="RZZ41"/>
      <c r="SAA41"/>
      <c r="SAB41"/>
      <c r="SAC41"/>
      <c r="SAD41"/>
      <c r="SAE41"/>
      <c r="SAF41"/>
      <c r="SAG41"/>
      <c r="SAH41"/>
      <c r="SAI41"/>
      <c r="SAJ41"/>
      <c r="SAK41"/>
      <c r="SAL41"/>
      <c r="SAM41"/>
      <c r="SAN41"/>
      <c r="SAO41"/>
      <c r="SAP41"/>
      <c r="SAQ41"/>
      <c r="SAR41"/>
      <c r="SAS41"/>
      <c r="SAT41"/>
      <c r="SAU41"/>
      <c r="SAV41"/>
      <c r="SAW41"/>
      <c r="SAX41"/>
      <c r="SAY41"/>
      <c r="SAZ41"/>
      <c r="SBA41"/>
      <c r="SBB41"/>
      <c r="SBC41"/>
      <c r="SBD41"/>
      <c r="SBE41"/>
      <c r="SBF41"/>
      <c r="SBG41"/>
      <c r="SBH41"/>
      <c r="SBI41"/>
      <c r="SBJ41"/>
      <c r="SBK41"/>
      <c r="SBL41"/>
      <c r="SBM41"/>
      <c r="SBN41"/>
      <c r="SBO41"/>
      <c r="SBP41"/>
      <c r="SBQ41"/>
      <c r="SBR41"/>
      <c r="SBS41"/>
      <c r="SBT41"/>
      <c r="SBU41"/>
      <c r="SBV41"/>
      <c r="SBW41"/>
      <c r="SBX41"/>
      <c r="SBY41"/>
      <c r="SBZ41"/>
      <c r="SCA41"/>
      <c r="SCB41"/>
      <c r="SCC41"/>
      <c r="SCD41"/>
      <c r="SCE41"/>
      <c r="SCF41"/>
      <c r="SCG41"/>
      <c r="SCH41"/>
      <c r="SCI41"/>
      <c r="SCJ41"/>
      <c r="SCK41"/>
      <c r="SCL41"/>
      <c r="SCM41"/>
      <c r="SCN41"/>
      <c r="SCO41"/>
      <c r="SCP41"/>
      <c r="SCQ41"/>
      <c r="SCR41"/>
      <c r="SCS41"/>
      <c r="SCT41"/>
      <c r="SCU41"/>
      <c r="SCV41"/>
      <c r="SCW41"/>
      <c r="SCX41"/>
      <c r="SCY41"/>
      <c r="SCZ41"/>
      <c r="SDA41"/>
      <c r="SDB41"/>
      <c r="SDC41"/>
      <c r="SDD41"/>
      <c r="SDE41"/>
      <c r="SDF41"/>
      <c r="SDG41"/>
      <c r="SDH41"/>
      <c r="SDI41"/>
      <c r="SDJ41"/>
      <c r="SDK41"/>
      <c r="SDL41"/>
      <c r="SDM41"/>
      <c r="SDN41"/>
      <c r="SDO41"/>
      <c r="SDP41"/>
      <c r="SDQ41"/>
      <c r="SDR41"/>
      <c r="SDS41"/>
      <c r="SDT41"/>
      <c r="SDU41"/>
      <c r="SDV41"/>
      <c r="SDW41"/>
      <c r="SDX41"/>
      <c r="SDY41"/>
      <c r="SDZ41"/>
      <c r="SEA41"/>
      <c r="SEB41"/>
      <c r="SEC41"/>
      <c r="SED41"/>
      <c r="SEE41"/>
      <c r="SEF41"/>
      <c r="SEG41"/>
      <c r="SEH41"/>
      <c r="SEI41"/>
      <c r="SEJ41"/>
      <c r="SEK41"/>
      <c r="SEL41"/>
      <c r="SEM41"/>
      <c r="SEN41"/>
      <c r="SEO41"/>
      <c r="SEP41"/>
      <c r="SEQ41"/>
      <c r="SER41"/>
      <c r="SES41"/>
      <c r="SET41"/>
      <c r="SEU41"/>
      <c r="SEV41"/>
      <c r="SEW41"/>
      <c r="SEX41"/>
      <c r="SEY41"/>
      <c r="SEZ41"/>
      <c r="SFA41"/>
      <c r="SFB41"/>
      <c r="SFC41"/>
      <c r="SFD41"/>
      <c r="SFE41"/>
      <c r="SFF41"/>
      <c r="SFG41"/>
      <c r="SFH41"/>
      <c r="SFI41"/>
      <c r="SFJ41"/>
      <c r="SFK41"/>
      <c r="SFL41"/>
      <c r="SFM41"/>
      <c r="SFN41"/>
      <c r="SFO41"/>
      <c r="SFP41"/>
      <c r="SFQ41"/>
      <c r="SFR41"/>
      <c r="SFS41"/>
      <c r="SFT41"/>
      <c r="SFU41"/>
      <c r="SFV41"/>
      <c r="SFW41"/>
      <c r="SFX41"/>
      <c r="SFY41"/>
      <c r="SFZ41"/>
      <c r="SGA41"/>
      <c r="SGB41"/>
      <c r="SGC41"/>
      <c r="SGD41"/>
      <c r="SGE41"/>
      <c r="SGF41"/>
      <c r="SGG41"/>
      <c r="SGH41"/>
      <c r="SGI41"/>
      <c r="SGJ41"/>
      <c r="SGK41"/>
      <c r="SGL41"/>
      <c r="SGM41"/>
      <c r="SGN41"/>
      <c r="SGO41"/>
      <c r="SGP41"/>
      <c r="SGQ41"/>
      <c r="SGR41"/>
      <c r="SGS41"/>
      <c r="SGT41"/>
      <c r="SGU41"/>
      <c r="SGV41"/>
      <c r="SGW41"/>
      <c r="SGX41"/>
      <c r="SGY41"/>
      <c r="SGZ41"/>
      <c r="SHA41"/>
      <c r="SHB41"/>
      <c r="SHC41"/>
      <c r="SHD41"/>
      <c r="SHE41"/>
      <c r="SHF41"/>
      <c r="SHG41"/>
      <c r="SHH41"/>
      <c r="SHI41"/>
      <c r="SHJ41"/>
      <c r="SHK41"/>
      <c r="SHL41"/>
      <c r="SHM41"/>
      <c r="SHN41"/>
      <c r="SHO41"/>
      <c r="SHP41"/>
      <c r="SHQ41"/>
      <c r="SHR41"/>
      <c r="SHS41"/>
      <c r="SHT41"/>
      <c r="SHU41"/>
      <c r="SHV41"/>
      <c r="SHW41"/>
      <c r="SHX41"/>
      <c r="SHY41"/>
      <c r="SHZ41"/>
      <c r="SIA41"/>
      <c r="SIB41"/>
      <c r="SIC41"/>
      <c r="SID41"/>
      <c r="SIE41"/>
      <c r="SIF41"/>
      <c r="SIG41"/>
      <c r="SIH41"/>
      <c r="SII41"/>
      <c r="SIJ41"/>
      <c r="SIK41"/>
      <c r="SIL41"/>
      <c r="SIM41"/>
      <c r="SIN41"/>
      <c r="SIO41"/>
      <c r="SIP41"/>
      <c r="SIQ41"/>
      <c r="SIR41"/>
      <c r="SIS41"/>
      <c r="SIT41"/>
      <c r="SIU41"/>
      <c r="SIV41"/>
      <c r="SIW41"/>
      <c r="SIX41"/>
      <c r="SIY41"/>
      <c r="SIZ41"/>
      <c r="SJA41"/>
      <c r="SJB41"/>
      <c r="SJC41"/>
      <c r="SJD41"/>
      <c r="SJE41"/>
      <c r="SJF41"/>
      <c r="SJG41"/>
      <c r="SJH41"/>
      <c r="SJI41"/>
      <c r="SJJ41"/>
      <c r="SJK41"/>
      <c r="SJL41"/>
      <c r="SJM41"/>
      <c r="SJN41"/>
      <c r="SJO41"/>
      <c r="SJP41"/>
      <c r="SJQ41"/>
      <c r="SJR41"/>
      <c r="SJS41"/>
      <c r="SJT41"/>
      <c r="SJU41"/>
      <c r="SJV41"/>
      <c r="SJW41"/>
      <c r="SJX41"/>
      <c r="SJY41"/>
      <c r="SJZ41"/>
      <c r="SKA41"/>
      <c r="SKB41"/>
      <c r="SKC41"/>
      <c r="SKD41"/>
      <c r="SKE41"/>
      <c r="SKF41"/>
      <c r="SKG41"/>
      <c r="SKH41"/>
      <c r="SKI41"/>
      <c r="SKJ41"/>
      <c r="SKK41"/>
      <c r="SKL41"/>
      <c r="SKM41"/>
      <c r="SKN41"/>
      <c r="SKO41"/>
      <c r="SKP41"/>
      <c r="SKQ41"/>
      <c r="SKR41"/>
      <c r="SKS41"/>
      <c r="SKT41"/>
      <c r="SKU41"/>
      <c r="SKV41"/>
      <c r="SKW41"/>
      <c r="SKX41"/>
      <c r="SKY41"/>
      <c r="SKZ41"/>
      <c r="SLA41"/>
      <c r="SLB41"/>
      <c r="SLC41"/>
      <c r="SLD41"/>
      <c r="SLE41"/>
      <c r="SLF41"/>
      <c r="SLG41"/>
      <c r="SLH41"/>
      <c r="SLI41"/>
      <c r="SLJ41"/>
      <c r="SLK41"/>
      <c r="SLL41"/>
      <c r="SLM41"/>
      <c r="SLN41"/>
      <c r="SLO41"/>
      <c r="SLP41"/>
      <c r="SLQ41"/>
      <c r="SLR41"/>
      <c r="SLS41"/>
      <c r="SLT41"/>
      <c r="SLU41"/>
      <c r="SLV41"/>
      <c r="SLW41"/>
      <c r="SLX41"/>
      <c r="SLY41"/>
      <c r="SLZ41"/>
      <c r="SMA41"/>
      <c r="SMB41"/>
      <c r="SMC41"/>
      <c r="SMD41"/>
      <c r="SME41"/>
      <c r="SMF41"/>
      <c r="SMG41"/>
      <c r="SMH41"/>
      <c r="SMI41"/>
      <c r="SMJ41"/>
      <c r="SMK41"/>
      <c r="SML41"/>
      <c r="SMM41"/>
      <c r="SMN41"/>
      <c r="SMO41"/>
      <c r="SMP41"/>
      <c r="SMQ41"/>
      <c r="SMR41"/>
      <c r="SMS41"/>
      <c r="SMT41"/>
      <c r="SMU41"/>
      <c r="SMV41"/>
      <c r="SMW41"/>
      <c r="SMX41"/>
      <c r="SMY41"/>
      <c r="SMZ41"/>
      <c r="SNA41"/>
      <c r="SNB41"/>
      <c r="SNC41"/>
      <c r="SND41"/>
      <c r="SNE41"/>
      <c r="SNF41"/>
      <c r="SNG41"/>
      <c r="SNH41"/>
      <c r="SNI41"/>
      <c r="SNJ41"/>
      <c r="SNK41"/>
      <c r="SNL41"/>
      <c r="SNM41"/>
      <c r="SNN41"/>
      <c r="SNO41"/>
      <c r="SNP41"/>
      <c r="SNQ41"/>
      <c r="SNR41"/>
      <c r="SNS41"/>
      <c r="SNT41"/>
      <c r="SNU41"/>
      <c r="SNV41"/>
      <c r="SNW41"/>
      <c r="SNX41"/>
      <c r="SNY41"/>
      <c r="SNZ41"/>
      <c r="SOA41"/>
      <c r="SOB41"/>
      <c r="SOC41"/>
      <c r="SOD41"/>
      <c r="SOE41"/>
      <c r="SOF41"/>
      <c r="SOG41"/>
      <c r="SOH41"/>
      <c r="SOI41"/>
      <c r="SOJ41"/>
      <c r="SOK41"/>
      <c r="SOL41"/>
      <c r="SOM41"/>
      <c r="SON41"/>
      <c r="SOO41"/>
      <c r="SOP41"/>
      <c r="SOQ41"/>
      <c r="SOR41"/>
      <c r="SOS41"/>
      <c r="SOT41"/>
      <c r="SOU41"/>
      <c r="SOV41"/>
      <c r="SOW41"/>
      <c r="SOX41"/>
      <c r="SOY41"/>
      <c r="SOZ41"/>
      <c r="SPA41"/>
      <c r="SPB41"/>
      <c r="SPC41"/>
      <c r="SPD41"/>
      <c r="SPE41"/>
      <c r="SPF41"/>
      <c r="SPG41"/>
      <c r="SPH41"/>
      <c r="SPI41"/>
      <c r="SPJ41"/>
      <c r="SPK41"/>
      <c r="SPL41"/>
      <c r="SPM41"/>
      <c r="SPN41"/>
      <c r="SPO41"/>
      <c r="SPP41"/>
      <c r="SPQ41"/>
      <c r="SPR41"/>
      <c r="SPS41"/>
      <c r="SPT41"/>
      <c r="SPU41"/>
      <c r="SPV41"/>
      <c r="SPW41"/>
      <c r="SPX41"/>
      <c r="SPY41"/>
      <c r="SPZ41"/>
      <c r="SQA41"/>
      <c r="SQB41"/>
      <c r="SQC41"/>
      <c r="SQD41"/>
      <c r="SQE41"/>
      <c r="SQF41"/>
      <c r="SQG41"/>
      <c r="SQH41"/>
      <c r="SQI41"/>
      <c r="SQJ41"/>
      <c r="SQK41"/>
      <c r="SQL41"/>
      <c r="SQM41"/>
      <c r="SQN41"/>
      <c r="SQO41"/>
      <c r="SQP41"/>
      <c r="SQQ41"/>
      <c r="SQR41"/>
      <c r="SQS41"/>
      <c r="SQT41"/>
      <c r="SQU41"/>
      <c r="SQV41"/>
      <c r="SQW41"/>
      <c r="SQX41"/>
      <c r="SQY41"/>
      <c r="SQZ41"/>
      <c r="SRA41"/>
      <c r="SRB41"/>
      <c r="SRC41"/>
      <c r="SRD41"/>
      <c r="SRE41"/>
      <c r="SRF41"/>
      <c r="SRG41"/>
      <c r="SRH41"/>
      <c r="SRI41"/>
      <c r="SRJ41"/>
      <c r="SRK41"/>
      <c r="SRL41"/>
      <c r="SRM41"/>
      <c r="SRN41"/>
      <c r="SRO41"/>
      <c r="SRP41"/>
      <c r="SRQ41"/>
      <c r="SRR41"/>
      <c r="SRS41"/>
      <c r="SRT41"/>
      <c r="SRU41"/>
      <c r="SRV41"/>
      <c r="SRW41"/>
      <c r="SRX41"/>
      <c r="SRY41"/>
      <c r="SRZ41"/>
      <c r="SSA41"/>
      <c r="SSB41"/>
      <c r="SSC41"/>
      <c r="SSD41"/>
      <c r="SSE41"/>
      <c r="SSF41"/>
      <c r="SSG41"/>
      <c r="SSH41"/>
      <c r="SSI41"/>
      <c r="SSJ41"/>
      <c r="SSK41"/>
      <c r="SSL41"/>
      <c r="SSM41"/>
      <c r="SSN41"/>
      <c r="SSO41"/>
      <c r="SSP41"/>
      <c r="SSQ41"/>
      <c r="SSR41"/>
      <c r="SSS41"/>
      <c r="SST41"/>
      <c r="SSU41"/>
      <c r="SSV41"/>
      <c r="SSW41"/>
      <c r="SSX41"/>
      <c r="SSY41"/>
      <c r="SSZ41"/>
      <c r="STA41"/>
      <c r="STB41"/>
      <c r="STC41"/>
      <c r="STD41"/>
      <c r="STE41"/>
      <c r="STF41"/>
      <c r="STG41"/>
      <c r="STH41"/>
      <c r="STI41"/>
      <c r="STJ41"/>
      <c r="STK41"/>
      <c r="STL41"/>
      <c r="STM41"/>
      <c r="STN41"/>
      <c r="STO41"/>
      <c r="STP41"/>
      <c r="STQ41"/>
      <c r="STR41"/>
      <c r="STS41"/>
      <c r="STT41"/>
      <c r="STU41"/>
      <c r="STV41"/>
      <c r="STW41"/>
      <c r="STX41"/>
      <c r="STY41"/>
      <c r="STZ41"/>
      <c r="SUA41"/>
      <c r="SUB41"/>
      <c r="SUC41"/>
      <c r="SUD41"/>
      <c r="SUE41"/>
      <c r="SUF41"/>
      <c r="SUG41"/>
      <c r="SUH41"/>
      <c r="SUI41"/>
      <c r="SUJ41"/>
      <c r="SUK41"/>
      <c r="SUL41"/>
      <c r="SUM41"/>
      <c r="SUN41"/>
      <c r="SUO41"/>
      <c r="SUP41"/>
      <c r="SUQ41"/>
      <c r="SUR41"/>
      <c r="SUS41"/>
      <c r="SUT41"/>
      <c r="SUU41"/>
      <c r="SUV41"/>
      <c r="SUW41"/>
      <c r="SUX41"/>
      <c r="SUY41"/>
      <c r="SUZ41"/>
      <c r="SVA41"/>
      <c r="SVB41"/>
      <c r="SVC41"/>
      <c r="SVD41"/>
      <c r="SVE41"/>
      <c r="SVF41"/>
      <c r="SVG41"/>
      <c r="SVH41"/>
      <c r="SVI41"/>
      <c r="SVJ41"/>
      <c r="SVK41"/>
      <c r="SVL41"/>
      <c r="SVM41"/>
      <c r="SVN41"/>
      <c r="SVO41"/>
      <c r="SVP41"/>
      <c r="SVQ41"/>
      <c r="SVR41"/>
      <c r="SVS41"/>
      <c r="SVT41"/>
      <c r="SVU41"/>
      <c r="SVV41"/>
      <c r="SVW41"/>
      <c r="SVX41"/>
      <c r="SVY41"/>
      <c r="SVZ41"/>
      <c r="SWA41"/>
      <c r="SWB41"/>
      <c r="SWC41"/>
      <c r="SWD41"/>
      <c r="SWE41"/>
      <c r="SWF41"/>
      <c r="SWG41"/>
      <c r="SWH41"/>
      <c r="SWI41"/>
      <c r="SWJ41"/>
      <c r="SWK41"/>
      <c r="SWL41"/>
      <c r="SWM41"/>
      <c r="SWN41"/>
      <c r="SWO41"/>
      <c r="SWP41"/>
      <c r="SWQ41"/>
      <c r="SWR41"/>
      <c r="SWS41"/>
      <c r="SWT41"/>
      <c r="SWU41"/>
      <c r="SWV41"/>
      <c r="SWW41"/>
      <c r="SWX41"/>
      <c r="SWY41"/>
      <c r="SWZ41"/>
      <c r="SXA41"/>
      <c r="SXB41"/>
      <c r="SXC41"/>
      <c r="SXD41"/>
      <c r="SXE41"/>
      <c r="SXF41"/>
      <c r="SXG41"/>
      <c r="SXH41"/>
      <c r="SXI41"/>
      <c r="SXJ41"/>
      <c r="SXK41"/>
      <c r="SXL41"/>
      <c r="SXM41"/>
      <c r="SXN41"/>
      <c r="SXO41"/>
      <c r="SXP41"/>
      <c r="SXQ41"/>
      <c r="SXR41"/>
      <c r="SXS41"/>
      <c r="SXT41"/>
      <c r="SXU41"/>
      <c r="SXV41"/>
      <c r="SXW41"/>
      <c r="SXX41"/>
      <c r="SXY41"/>
      <c r="SXZ41"/>
      <c r="SYA41"/>
      <c r="SYB41"/>
      <c r="SYC41"/>
      <c r="SYD41"/>
      <c r="SYE41"/>
      <c r="SYF41"/>
      <c r="SYG41"/>
      <c r="SYH41"/>
      <c r="SYI41"/>
      <c r="SYJ41"/>
      <c r="SYK41"/>
      <c r="SYL41"/>
      <c r="SYM41"/>
      <c r="SYN41"/>
      <c r="SYO41"/>
      <c r="SYP41"/>
      <c r="SYQ41"/>
      <c r="SYR41"/>
      <c r="SYS41"/>
      <c r="SYT41"/>
      <c r="SYU41"/>
      <c r="SYV41"/>
      <c r="SYW41"/>
      <c r="SYX41"/>
      <c r="SYY41"/>
      <c r="SYZ41"/>
      <c r="SZA41"/>
      <c r="SZB41"/>
      <c r="SZC41"/>
      <c r="SZD41"/>
      <c r="SZE41"/>
      <c r="SZF41"/>
      <c r="SZG41"/>
      <c r="SZH41"/>
      <c r="SZI41"/>
      <c r="SZJ41"/>
      <c r="SZK41"/>
      <c r="SZL41"/>
      <c r="SZM41"/>
      <c r="SZN41"/>
      <c r="SZO41"/>
      <c r="SZP41"/>
      <c r="SZQ41"/>
      <c r="SZR41"/>
      <c r="SZS41"/>
      <c r="SZT41"/>
      <c r="SZU41"/>
      <c r="SZV41"/>
      <c r="SZW41"/>
      <c r="SZX41"/>
      <c r="SZY41"/>
      <c r="SZZ41"/>
      <c r="TAA41"/>
      <c r="TAB41"/>
      <c r="TAC41"/>
      <c r="TAD41"/>
      <c r="TAE41"/>
      <c r="TAF41"/>
      <c r="TAG41"/>
      <c r="TAH41"/>
      <c r="TAI41"/>
      <c r="TAJ41"/>
      <c r="TAK41"/>
      <c r="TAL41"/>
      <c r="TAM41"/>
      <c r="TAN41"/>
      <c r="TAO41"/>
      <c r="TAP41"/>
      <c r="TAQ41"/>
      <c r="TAR41"/>
      <c r="TAS41"/>
      <c r="TAT41"/>
      <c r="TAU41"/>
      <c r="TAV41"/>
      <c r="TAW41"/>
      <c r="TAX41"/>
      <c r="TAY41"/>
      <c r="TAZ41"/>
      <c r="TBA41"/>
      <c r="TBB41"/>
      <c r="TBC41"/>
      <c r="TBD41"/>
      <c r="TBE41"/>
      <c r="TBF41"/>
      <c r="TBG41"/>
      <c r="TBH41"/>
      <c r="TBI41"/>
      <c r="TBJ41"/>
      <c r="TBK41"/>
      <c r="TBL41"/>
      <c r="TBM41"/>
      <c r="TBN41"/>
      <c r="TBO41"/>
      <c r="TBP41"/>
      <c r="TBQ41"/>
      <c r="TBR41"/>
      <c r="TBS41"/>
      <c r="TBT41"/>
      <c r="TBU41"/>
      <c r="TBV41"/>
      <c r="TBW41"/>
      <c r="TBX41"/>
      <c r="TBY41"/>
      <c r="TBZ41"/>
      <c r="TCA41"/>
      <c r="TCB41"/>
      <c r="TCC41"/>
      <c r="TCD41"/>
      <c r="TCE41"/>
      <c r="TCF41"/>
      <c r="TCG41"/>
      <c r="TCH41"/>
      <c r="TCI41"/>
      <c r="TCJ41"/>
      <c r="TCK41"/>
      <c r="TCL41"/>
      <c r="TCM41"/>
      <c r="TCN41"/>
      <c r="TCO41"/>
      <c r="TCP41"/>
      <c r="TCQ41"/>
      <c r="TCR41"/>
      <c r="TCS41"/>
      <c r="TCT41"/>
      <c r="TCU41"/>
      <c r="TCV41"/>
      <c r="TCW41"/>
      <c r="TCX41"/>
      <c r="TCY41"/>
      <c r="TCZ41"/>
      <c r="TDA41"/>
      <c r="TDB41"/>
      <c r="TDC41"/>
      <c r="TDD41"/>
      <c r="TDE41"/>
      <c r="TDF41"/>
      <c r="TDG41"/>
      <c r="TDH41"/>
      <c r="TDI41"/>
      <c r="TDJ41"/>
      <c r="TDK41"/>
      <c r="TDL41"/>
      <c r="TDM41"/>
      <c r="TDN41"/>
      <c r="TDO41"/>
      <c r="TDP41"/>
      <c r="TDQ41"/>
      <c r="TDR41"/>
      <c r="TDS41"/>
      <c r="TDT41"/>
      <c r="TDU41"/>
      <c r="TDV41"/>
      <c r="TDW41"/>
      <c r="TDX41"/>
      <c r="TDY41"/>
      <c r="TDZ41"/>
      <c r="TEA41"/>
      <c r="TEB41"/>
      <c r="TEC41"/>
      <c r="TED41"/>
      <c r="TEE41"/>
      <c r="TEF41"/>
      <c r="TEG41"/>
      <c r="TEH41"/>
      <c r="TEI41"/>
      <c r="TEJ41"/>
      <c r="TEK41"/>
      <c r="TEL41"/>
      <c r="TEM41"/>
      <c r="TEN41"/>
      <c r="TEO41"/>
      <c r="TEP41"/>
      <c r="TEQ41"/>
      <c r="TER41"/>
      <c r="TES41"/>
      <c r="TET41"/>
      <c r="TEU41"/>
      <c r="TEV41"/>
      <c r="TEW41"/>
      <c r="TEX41"/>
      <c r="TEY41"/>
      <c r="TEZ41"/>
      <c r="TFA41"/>
      <c r="TFB41"/>
      <c r="TFC41"/>
      <c r="TFD41"/>
      <c r="TFE41"/>
      <c r="TFF41"/>
      <c r="TFG41"/>
      <c r="TFH41"/>
      <c r="TFI41"/>
      <c r="TFJ41"/>
      <c r="TFK41"/>
      <c r="TFL41"/>
      <c r="TFM41"/>
      <c r="TFN41"/>
      <c r="TFO41"/>
      <c r="TFP41"/>
      <c r="TFQ41"/>
      <c r="TFR41"/>
      <c r="TFS41"/>
      <c r="TFT41"/>
      <c r="TFU41"/>
      <c r="TFV41"/>
      <c r="TFW41"/>
      <c r="TFX41"/>
      <c r="TFY41"/>
      <c r="TFZ41"/>
      <c r="TGA41"/>
      <c r="TGB41"/>
      <c r="TGC41"/>
      <c r="TGD41"/>
      <c r="TGE41"/>
      <c r="TGF41"/>
      <c r="TGG41"/>
      <c r="TGH41"/>
      <c r="TGI41"/>
      <c r="TGJ41"/>
      <c r="TGK41"/>
      <c r="TGL41"/>
      <c r="TGM41"/>
      <c r="TGN41"/>
      <c r="TGO41"/>
      <c r="TGP41"/>
      <c r="TGQ41"/>
      <c r="TGR41"/>
      <c r="TGS41"/>
      <c r="TGT41"/>
      <c r="TGU41"/>
      <c r="TGV41"/>
      <c r="TGW41"/>
      <c r="TGX41"/>
      <c r="TGY41"/>
      <c r="TGZ41"/>
      <c r="THA41"/>
      <c r="THB41"/>
      <c r="THC41"/>
      <c r="THD41"/>
      <c r="THE41"/>
      <c r="THF41"/>
      <c r="THG41"/>
      <c r="THH41"/>
      <c r="THI41"/>
      <c r="THJ41"/>
      <c r="THK41"/>
      <c r="THL41"/>
      <c r="THM41"/>
      <c r="THN41"/>
      <c r="THO41"/>
      <c r="THP41"/>
      <c r="THQ41"/>
      <c r="THR41"/>
      <c r="THS41"/>
      <c r="THT41"/>
      <c r="THU41"/>
      <c r="THV41"/>
      <c r="THW41"/>
      <c r="THX41"/>
      <c r="THY41"/>
      <c r="THZ41"/>
      <c r="TIA41"/>
      <c r="TIB41"/>
      <c r="TIC41"/>
      <c r="TID41"/>
      <c r="TIE41"/>
      <c r="TIF41"/>
      <c r="TIG41"/>
      <c r="TIH41"/>
      <c r="TII41"/>
      <c r="TIJ41"/>
      <c r="TIK41"/>
      <c r="TIL41"/>
      <c r="TIM41"/>
      <c r="TIN41"/>
      <c r="TIO41"/>
      <c r="TIP41"/>
      <c r="TIQ41"/>
      <c r="TIR41"/>
      <c r="TIS41"/>
      <c r="TIT41"/>
      <c r="TIU41"/>
      <c r="TIV41"/>
      <c r="TIW41"/>
      <c r="TIX41"/>
      <c r="TIY41"/>
      <c r="TIZ41"/>
      <c r="TJA41"/>
      <c r="TJB41"/>
      <c r="TJC41"/>
      <c r="TJD41"/>
      <c r="TJE41"/>
      <c r="TJF41"/>
      <c r="TJG41"/>
      <c r="TJH41"/>
      <c r="TJI41"/>
      <c r="TJJ41"/>
      <c r="TJK41"/>
      <c r="TJL41"/>
      <c r="TJM41"/>
      <c r="TJN41"/>
      <c r="TJO41"/>
      <c r="TJP41"/>
      <c r="TJQ41"/>
      <c r="TJR41"/>
      <c r="TJS41"/>
      <c r="TJT41"/>
      <c r="TJU41"/>
      <c r="TJV41"/>
      <c r="TJW41"/>
      <c r="TJX41"/>
      <c r="TJY41"/>
      <c r="TJZ41"/>
      <c r="TKA41"/>
      <c r="TKB41"/>
      <c r="TKC41"/>
      <c r="TKD41"/>
      <c r="TKE41"/>
      <c r="TKF41"/>
      <c r="TKG41"/>
      <c r="TKH41"/>
      <c r="TKI41"/>
      <c r="TKJ41"/>
      <c r="TKK41"/>
      <c r="TKL41"/>
      <c r="TKM41"/>
      <c r="TKN41"/>
      <c r="TKO41"/>
      <c r="TKP41"/>
      <c r="TKQ41"/>
      <c r="TKR41"/>
      <c r="TKS41"/>
      <c r="TKT41"/>
      <c r="TKU41"/>
      <c r="TKV41"/>
      <c r="TKW41"/>
      <c r="TKX41"/>
      <c r="TKY41"/>
      <c r="TKZ41"/>
      <c r="TLA41"/>
      <c r="TLB41"/>
      <c r="TLC41"/>
      <c r="TLD41"/>
      <c r="TLE41"/>
      <c r="TLF41"/>
      <c r="TLG41"/>
      <c r="TLH41"/>
      <c r="TLI41"/>
      <c r="TLJ41"/>
      <c r="TLK41"/>
      <c r="TLL41"/>
      <c r="TLM41"/>
      <c r="TLN41"/>
      <c r="TLO41"/>
      <c r="TLP41"/>
      <c r="TLQ41"/>
      <c r="TLR41"/>
      <c r="TLS41"/>
      <c r="TLT41"/>
      <c r="TLU41"/>
      <c r="TLV41"/>
      <c r="TLW41"/>
      <c r="TLX41"/>
      <c r="TLY41"/>
      <c r="TLZ41"/>
      <c r="TMA41"/>
      <c r="TMB41"/>
      <c r="TMC41"/>
      <c r="TMD41"/>
      <c r="TME41"/>
      <c r="TMF41"/>
      <c r="TMG41"/>
      <c r="TMH41"/>
      <c r="TMI41"/>
      <c r="TMJ41"/>
      <c r="TMK41"/>
      <c r="TML41"/>
      <c r="TMM41"/>
      <c r="TMN41"/>
      <c r="TMO41"/>
      <c r="TMP41"/>
      <c r="TMQ41"/>
      <c r="TMR41"/>
      <c r="TMS41"/>
      <c r="TMT41"/>
      <c r="TMU41"/>
      <c r="TMV41"/>
      <c r="TMW41"/>
      <c r="TMX41"/>
      <c r="TMY41"/>
      <c r="TMZ41"/>
      <c r="TNA41"/>
      <c r="TNB41"/>
      <c r="TNC41"/>
      <c r="TND41"/>
      <c r="TNE41"/>
      <c r="TNF41"/>
      <c r="TNG41"/>
      <c r="TNH41"/>
      <c r="TNI41"/>
      <c r="TNJ41"/>
      <c r="TNK41"/>
      <c r="TNL41"/>
      <c r="TNM41"/>
      <c r="TNN41"/>
      <c r="TNO41"/>
      <c r="TNP41"/>
      <c r="TNQ41"/>
      <c r="TNR41"/>
      <c r="TNS41"/>
      <c r="TNT41"/>
      <c r="TNU41"/>
      <c r="TNV41"/>
      <c r="TNW41"/>
      <c r="TNX41"/>
      <c r="TNY41"/>
      <c r="TNZ41"/>
      <c r="TOA41"/>
      <c r="TOB41"/>
      <c r="TOC41"/>
      <c r="TOD41"/>
      <c r="TOE41"/>
      <c r="TOF41"/>
      <c r="TOG41"/>
      <c r="TOH41"/>
      <c r="TOI41"/>
      <c r="TOJ41"/>
      <c r="TOK41"/>
      <c r="TOL41"/>
      <c r="TOM41"/>
      <c r="TON41"/>
      <c r="TOO41"/>
      <c r="TOP41"/>
      <c r="TOQ41"/>
      <c r="TOR41"/>
      <c r="TOS41"/>
      <c r="TOT41"/>
      <c r="TOU41"/>
      <c r="TOV41"/>
      <c r="TOW41"/>
      <c r="TOX41"/>
      <c r="TOY41"/>
      <c r="TOZ41"/>
      <c r="TPA41"/>
      <c r="TPB41"/>
      <c r="TPC41"/>
      <c r="TPD41"/>
      <c r="TPE41"/>
      <c r="TPF41"/>
      <c r="TPG41"/>
      <c r="TPH41"/>
      <c r="TPI41"/>
      <c r="TPJ41"/>
      <c r="TPK41"/>
      <c r="TPL41"/>
      <c r="TPM41"/>
      <c r="TPN41"/>
      <c r="TPO41"/>
      <c r="TPP41"/>
      <c r="TPQ41"/>
      <c r="TPR41"/>
      <c r="TPS41"/>
      <c r="TPT41"/>
      <c r="TPU41"/>
      <c r="TPV41"/>
      <c r="TPW41"/>
      <c r="TPX41"/>
      <c r="TPY41"/>
      <c r="TPZ41"/>
      <c r="TQA41"/>
      <c r="TQB41"/>
      <c r="TQC41"/>
      <c r="TQD41"/>
      <c r="TQE41"/>
      <c r="TQF41"/>
      <c r="TQG41"/>
      <c r="TQH41"/>
      <c r="TQI41"/>
      <c r="TQJ41"/>
      <c r="TQK41"/>
      <c r="TQL41"/>
      <c r="TQM41"/>
      <c r="TQN41"/>
      <c r="TQO41"/>
      <c r="TQP41"/>
      <c r="TQQ41"/>
      <c r="TQR41"/>
      <c r="TQS41"/>
      <c r="TQT41"/>
      <c r="TQU41"/>
      <c r="TQV41"/>
      <c r="TQW41"/>
      <c r="TQX41"/>
      <c r="TQY41"/>
      <c r="TQZ41"/>
      <c r="TRA41"/>
      <c r="TRB41"/>
      <c r="TRC41"/>
      <c r="TRD41"/>
      <c r="TRE41"/>
      <c r="TRF41"/>
      <c r="TRG41"/>
      <c r="TRH41"/>
      <c r="TRI41"/>
      <c r="TRJ41"/>
      <c r="TRK41"/>
      <c r="TRL41"/>
      <c r="TRM41"/>
      <c r="TRN41"/>
      <c r="TRO41"/>
      <c r="TRP41"/>
      <c r="TRQ41"/>
      <c r="TRR41"/>
      <c r="TRS41"/>
      <c r="TRT41"/>
      <c r="TRU41"/>
      <c r="TRV41"/>
      <c r="TRW41"/>
      <c r="TRX41"/>
      <c r="TRY41"/>
      <c r="TRZ41"/>
      <c r="TSA41"/>
      <c r="TSB41"/>
      <c r="TSC41"/>
      <c r="TSD41"/>
      <c r="TSE41"/>
      <c r="TSF41"/>
      <c r="TSG41"/>
      <c r="TSH41"/>
      <c r="TSI41"/>
      <c r="TSJ41"/>
      <c r="TSK41"/>
      <c r="TSL41"/>
      <c r="TSM41"/>
      <c r="TSN41"/>
      <c r="TSO41"/>
      <c r="TSP41"/>
      <c r="TSQ41"/>
      <c r="TSR41"/>
      <c r="TSS41"/>
      <c r="TST41"/>
      <c r="TSU41"/>
      <c r="TSV41"/>
      <c r="TSW41"/>
      <c r="TSX41"/>
      <c r="TSY41"/>
      <c r="TSZ41"/>
      <c r="TTA41"/>
      <c r="TTB41"/>
      <c r="TTC41"/>
      <c r="TTD41"/>
      <c r="TTE41"/>
      <c r="TTF41"/>
      <c r="TTG41"/>
      <c r="TTH41"/>
      <c r="TTI41"/>
      <c r="TTJ41"/>
      <c r="TTK41"/>
      <c r="TTL41"/>
      <c r="TTM41"/>
      <c r="TTN41"/>
      <c r="TTO41"/>
      <c r="TTP41"/>
      <c r="TTQ41"/>
      <c r="TTR41"/>
      <c r="TTS41"/>
      <c r="TTT41"/>
      <c r="TTU41"/>
      <c r="TTV41"/>
      <c r="TTW41"/>
      <c r="TTX41"/>
      <c r="TTY41"/>
      <c r="TTZ41"/>
      <c r="TUA41"/>
      <c r="TUB41"/>
      <c r="TUC41"/>
      <c r="TUD41"/>
      <c r="TUE41"/>
      <c r="TUF41"/>
      <c r="TUG41"/>
      <c r="TUH41"/>
      <c r="TUI41"/>
      <c r="TUJ41"/>
      <c r="TUK41"/>
      <c r="TUL41"/>
      <c r="TUM41"/>
      <c r="TUN41"/>
      <c r="TUO41"/>
      <c r="TUP41"/>
      <c r="TUQ41"/>
      <c r="TUR41"/>
      <c r="TUS41"/>
      <c r="TUT41"/>
      <c r="TUU41"/>
      <c r="TUV41"/>
      <c r="TUW41"/>
      <c r="TUX41"/>
      <c r="TUY41"/>
      <c r="TUZ41"/>
      <c r="TVA41"/>
      <c r="TVB41"/>
      <c r="TVC41"/>
      <c r="TVD41"/>
      <c r="TVE41"/>
      <c r="TVF41"/>
      <c r="TVG41"/>
      <c r="TVH41"/>
      <c r="TVI41"/>
      <c r="TVJ41"/>
      <c r="TVK41"/>
      <c r="TVL41"/>
      <c r="TVM41"/>
      <c r="TVN41"/>
      <c r="TVO41"/>
      <c r="TVP41"/>
      <c r="TVQ41"/>
      <c r="TVR41"/>
      <c r="TVS41"/>
      <c r="TVT41"/>
      <c r="TVU41"/>
      <c r="TVV41"/>
      <c r="TVW41"/>
      <c r="TVX41"/>
      <c r="TVY41"/>
      <c r="TVZ41"/>
      <c r="TWA41"/>
      <c r="TWB41"/>
      <c r="TWC41"/>
      <c r="TWD41"/>
      <c r="TWE41"/>
      <c r="TWF41"/>
      <c r="TWG41"/>
      <c r="TWH41"/>
      <c r="TWI41"/>
      <c r="TWJ41"/>
      <c r="TWK41"/>
      <c r="TWL41"/>
      <c r="TWM41"/>
      <c r="TWN41"/>
      <c r="TWO41"/>
      <c r="TWP41"/>
      <c r="TWQ41"/>
      <c r="TWR41"/>
      <c r="TWS41"/>
      <c r="TWT41"/>
      <c r="TWU41"/>
      <c r="TWV41"/>
      <c r="TWW41"/>
      <c r="TWX41"/>
      <c r="TWY41"/>
      <c r="TWZ41"/>
      <c r="TXA41"/>
      <c r="TXB41"/>
      <c r="TXC41"/>
      <c r="TXD41"/>
      <c r="TXE41"/>
      <c r="TXF41"/>
      <c r="TXG41"/>
      <c r="TXH41"/>
      <c r="TXI41"/>
      <c r="TXJ41"/>
      <c r="TXK41"/>
      <c r="TXL41"/>
      <c r="TXM41"/>
      <c r="TXN41"/>
      <c r="TXO41"/>
      <c r="TXP41"/>
      <c r="TXQ41"/>
      <c r="TXR41"/>
      <c r="TXS41"/>
      <c r="TXT41"/>
      <c r="TXU41"/>
      <c r="TXV41"/>
      <c r="TXW41"/>
      <c r="TXX41"/>
      <c r="TXY41"/>
      <c r="TXZ41"/>
      <c r="TYA41"/>
      <c r="TYB41"/>
      <c r="TYC41"/>
      <c r="TYD41"/>
      <c r="TYE41"/>
      <c r="TYF41"/>
      <c r="TYG41"/>
      <c r="TYH41"/>
      <c r="TYI41"/>
      <c r="TYJ41"/>
      <c r="TYK41"/>
      <c r="TYL41"/>
      <c r="TYM41"/>
      <c r="TYN41"/>
      <c r="TYO41"/>
      <c r="TYP41"/>
      <c r="TYQ41"/>
      <c r="TYR41"/>
      <c r="TYS41"/>
      <c r="TYT41"/>
      <c r="TYU41"/>
      <c r="TYV41"/>
      <c r="TYW41"/>
      <c r="TYX41"/>
      <c r="TYY41"/>
      <c r="TYZ41"/>
      <c r="TZA41"/>
      <c r="TZB41"/>
      <c r="TZC41"/>
      <c r="TZD41"/>
      <c r="TZE41"/>
      <c r="TZF41"/>
      <c r="TZG41"/>
      <c r="TZH41"/>
      <c r="TZI41"/>
      <c r="TZJ41"/>
      <c r="TZK41"/>
      <c r="TZL41"/>
      <c r="TZM41"/>
      <c r="TZN41"/>
      <c r="TZO41"/>
      <c r="TZP41"/>
      <c r="TZQ41"/>
      <c r="TZR41"/>
      <c r="TZS41"/>
      <c r="TZT41"/>
      <c r="TZU41"/>
      <c r="TZV41"/>
      <c r="TZW41"/>
      <c r="TZX41"/>
      <c r="TZY41"/>
      <c r="TZZ41"/>
      <c r="UAA41"/>
      <c r="UAB41"/>
      <c r="UAC41"/>
      <c r="UAD41"/>
      <c r="UAE41"/>
      <c r="UAF41"/>
      <c r="UAG41"/>
      <c r="UAH41"/>
      <c r="UAI41"/>
      <c r="UAJ41"/>
      <c r="UAK41"/>
      <c r="UAL41"/>
      <c r="UAM41"/>
      <c r="UAN41"/>
      <c r="UAO41"/>
      <c r="UAP41"/>
      <c r="UAQ41"/>
      <c r="UAR41"/>
      <c r="UAS41"/>
      <c r="UAT41"/>
      <c r="UAU41"/>
      <c r="UAV41"/>
      <c r="UAW41"/>
      <c r="UAX41"/>
      <c r="UAY41"/>
      <c r="UAZ41"/>
      <c r="UBA41"/>
      <c r="UBB41"/>
      <c r="UBC41"/>
      <c r="UBD41"/>
      <c r="UBE41"/>
      <c r="UBF41"/>
      <c r="UBG41"/>
      <c r="UBH41"/>
      <c r="UBI41"/>
      <c r="UBJ41"/>
      <c r="UBK41"/>
      <c r="UBL41"/>
      <c r="UBM41"/>
      <c r="UBN41"/>
      <c r="UBO41"/>
      <c r="UBP41"/>
      <c r="UBQ41"/>
      <c r="UBR41"/>
      <c r="UBS41"/>
      <c r="UBT41"/>
      <c r="UBU41"/>
      <c r="UBV41"/>
      <c r="UBW41"/>
      <c r="UBX41"/>
      <c r="UBY41"/>
      <c r="UBZ41"/>
      <c r="UCA41"/>
      <c r="UCB41"/>
      <c r="UCC41"/>
      <c r="UCD41"/>
      <c r="UCE41"/>
      <c r="UCF41"/>
      <c r="UCG41"/>
      <c r="UCH41"/>
      <c r="UCI41"/>
      <c r="UCJ41"/>
      <c r="UCK41"/>
      <c r="UCL41"/>
      <c r="UCM41"/>
      <c r="UCN41"/>
      <c r="UCO41"/>
      <c r="UCP41"/>
      <c r="UCQ41"/>
      <c r="UCR41"/>
      <c r="UCS41"/>
      <c r="UCT41"/>
      <c r="UCU41"/>
      <c r="UCV41"/>
      <c r="UCW41"/>
      <c r="UCX41"/>
      <c r="UCY41"/>
      <c r="UCZ41"/>
      <c r="UDA41"/>
      <c r="UDB41"/>
      <c r="UDC41"/>
      <c r="UDD41"/>
      <c r="UDE41"/>
      <c r="UDF41"/>
      <c r="UDG41"/>
      <c r="UDH41"/>
      <c r="UDI41"/>
      <c r="UDJ41"/>
      <c r="UDK41"/>
      <c r="UDL41"/>
      <c r="UDM41"/>
      <c r="UDN41"/>
      <c r="UDO41"/>
      <c r="UDP41"/>
      <c r="UDQ41"/>
      <c r="UDR41"/>
      <c r="UDS41"/>
      <c r="UDT41"/>
      <c r="UDU41"/>
      <c r="UDV41"/>
      <c r="UDW41"/>
      <c r="UDX41"/>
      <c r="UDY41"/>
      <c r="UDZ41"/>
      <c r="UEA41"/>
      <c r="UEB41"/>
      <c r="UEC41"/>
      <c r="UED41"/>
      <c r="UEE41"/>
      <c r="UEF41"/>
      <c r="UEG41"/>
      <c r="UEH41"/>
      <c r="UEI41"/>
      <c r="UEJ41"/>
      <c r="UEK41"/>
      <c r="UEL41"/>
      <c r="UEM41"/>
      <c r="UEN41"/>
      <c r="UEO41"/>
      <c r="UEP41"/>
      <c r="UEQ41"/>
      <c r="UER41"/>
      <c r="UES41"/>
      <c r="UET41"/>
      <c r="UEU41"/>
      <c r="UEV41"/>
      <c r="UEW41"/>
      <c r="UEX41"/>
      <c r="UEY41"/>
      <c r="UEZ41"/>
      <c r="UFA41"/>
      <c r="UFB41"/>
      <c r="UFC41"/>
      <c r="UFD41"/>
      <c r="UFE41"/>
      <c r="UFF41"/>
      <c r="UFG41"/>
      <c r="UFH41"/>
      <c r="UFI41"/>
      <c r="UFJ41"/>
      <c r="UFK41"/>
      <c r="UFL41"/>
      <c r="UFM41"/>
      <c r="UFN41"/>
      <c r="UFO41"/>
      <c r="UFP41"/>
      <c r="UFQ41"/>
      <c r="UFR41"/>
      <c r="UFS41"/>
      <c r="UFT41"/>
      <c r="UFU41"/>
      <c r="UFV41"/>
      <c r="UFW41"/>
      <c r="UFX41"/>
      <c r="UFY41"/>
      <c r="UFZ41"/>
      <c r="UGA41"/>
      <c r="UGB41"/>
      <c r="UGC41"/>
      <c r="UGD41"/>
      <c r="UGE41"/>
      <c r="UGF41"/>
      <c r="UGG41"/>
      <c r="UGH41"/>
      <c r="UGI41"/>
      <c r="UGJ41"/>
      <c r="UGK41"/>
      <c r="UGL41"/>
      <c r="UGM41"/>
      <c r="UGN41"/>
      <c r="UGO41"/>
      <c r="UGP41"/>
      <c r="UGQ41"/>
      <c r="UGR41"/>
      <c r="UGS41"/>
      <c r="UGT41"/>
      <c r="UGU41"/>
      <c r="UGV41"/>
      <c r="UGW41"/>
      <c r="UGX41"/>
      <c r="UGY41"/>
      <c r="UGZ41"/>
      <c r="UHA41"/>
      <c r="UHB41"/>
      <c r="UHC41"/>
      <c r="UHD41"/>
      <c r="UHE41"/>
      <c r="UHF41"/>
      <c r="UHG41"/>
      <c r="UHH41"/>
      <c r="UHI41"/>
      <c r="UHJ41"/>
      <c r="UHK41"/>
      <c r="UHL41"/>
      <c r="UHM41"/>
      <c r="UHN41"/>
      <c r="UHO41"/>
      <c r="UHP41"/>
      <c r="UHQ41"/>
      <c r="UHR41"/>
      <c r="UHS41"/>
      <c r="UHT41"/>
      <c r="UHU41"/>
      <c r="UHV41"/>
      <c r="UHW41"/>
      <c r="UHX41"/>
      <c r="UHY41"/>
      <c r="UHZ41"/>
      <c r="UIA41"/>
      <c r="UIB41"/>
      <c r="UIC41"/>
      <c r="UID41"/>
      <c r="UIE41"/>
      <c r="UIF41"/>
      <c r="UIG41"/>
      <c r="UIH41"/>
      <c r="UII41"/>
      <c r="UIJ41"/>
      <c r="UIK41"/>
      <c r="UIL41"/>
      <c r="UIM41"/>
      <c r="UIN41"/>
      <c r="UIO41"/>
      <c r="UIP41"/>
      <c r="UIQ41"/>
      <c r="UIR41"/>
      <c r="UIS41"/>
      <c r="UIT41"/>
      <c r="UIU41"/>
      <c r="UIV41"/>
      <c r="UIW41"/>
      <c r="UIX41"/>
      <c r="UIY41"/>
      <c r="UIZ41"/>
      <c r="UJA41"/>
      <c r="UJB41"/>
      <c r="UJC41"/>
      <c r="UJD41"/>
      <c r="UJE41"/>
      <c r="UJF41"/>
      <c r="UJG41"/>
      <c r="UJH41"/>
      <c r="UJI41"/>
      <c r="UJJ41"/>
      <c r="UJK41"/>
      <c r="UJL41"/>
      <c r="UJM41"/>
      <c r="UJN41"/>
      <c r="UJO41"/>
      <c r="UJP41"/>
      <c r="UJQ41"/>
      <c r="UJR41"/>
      <c r="UJS41"/>
      <c r="UJT41"/>
      <c r="UJU41"/>
      <c r="UJV41"/>
      <c r="UJW41"/>
      <c r="UJX41"/>
      <c r="UJY41"/>
      <c r="UJZ41"/>
      <c r="UKA41"/>
      <c r="UKB41"/>
      <c r="UKC41"/>
      <c r="UKD41"/>
      <c r="UKE41"/>
      <c r="UKF41"/>
      <c r="UKG41"/>
      <c r="UKH41"/>
      <c r="UKI41"/>
      <c r="UKJ41"/>
      <c r="UKK41"/>
      <c r="UKL41"/>
      <c r="UKM41"/>
      <c r="UKN41"/>
      <c r="UKO41"/>
      <c r="UKP41"/>
      <c r="UKQ41"/>
      <c r="UKR41"/>
      <c r="UKS41"/>
      <c r="UKT41"/>
      <c r="UKU41"/>
      <c r="UKV41"/>
      <c r="UKW41"/>
      <c r="UKX41"/>
      <c r="UKY41"/>
      <c r="UKZ41"/>
      <c r="ULA41"/>
      <c r="ULB41"/>
      <c r="ULC41"/>
      <c r="ULD41"/>
      <c r="ULE41"/>
      <c r="ULF41"/>
      <c r="ULG41"/>
      <c r="ULH41"/>
      <c r="ULI41"/>
      <c r="ULJ41"/>
      <c r="ULK41"/>
      <c r="ULL41"/>
      <c r="ULM41"/>
      <c r="ULN41"/>
      <c r="ULO41"/>
      <c r="ULP41"/>
      <c r="ULQ41"/>
      <c r="ULR41"/>
      <c r="ULS41"/>
      <c r="ULT41"/>
      <c r="ULU41"/>
      <c r="ULV41"/>
      <c r="ULW41"/>
      <c r="ULX41"/>
      <c r="ULY41"/>
      <c r="ULZ41"/>
      <c r="UMA41"/>
      <c r="UMB41"/>
      <c r="UMC41"/>
      <c r="UMD41"/>
      <c r="UME41"/>
      <c r="UMF41"/>
      <c r="UMG41"/>
      <c r="UMH41"/>
      <c r="UMI41"/>
      <c r="UMJ41"/>
      <c r="UMK41"/>
      <c r="UML41"/>
      <c r="UMM41"/>
      <c r="UMN41"/>
      <c r="UMO41"/>
      <c r="UMP41"/>
      <c r="UMQ41"/>
      <c r="UMR41"/>
      <c r="UMS41"/>
      <c r="UMT41"/>
      <c r="UMU41"/>
      <c r="UMV41"/>
      <c r="UMW41"/>
      <c r="UMX41"/>
      <c r="UMY41"/>
      <c r="UMZ41"/>
      <c r="UNA41"/>
      <c r="UNB41"/>
      <c r="UNC41"/>
      <c r="UND41"/>
      <c r="UNE41"/>
      <c r="UNF41"/>
      <c r="UNG41"/>
      <c r="UNH41"/>
      <c r="UNI41"/>
      <c r="UNJ41"/>
      <c r="UNK41"/>
      <c r="UNL41"/>
      <c r="UNM41"/>
      <c r="UNN41"/>
      <c r="UNO41"/>
      <c r="UNP41"/>
      <c r="UNQ41"/>
      <c r="UNR41"/>
      <c r="UNS41"/>
      <c r="UNT41"/>
      <c r="UNU41"/>
      <c r="UNV41"/>
      <c r="UNW41"/>
      <c r="UNX41"/>
      <c r="UNY41"/>
      <c r="UNZ41"/>
      <c r="UOA41"/>
      <c r="UOB41"/>
      <c r="UOC41"/>
      <c r="UOD41"/>
      <c r="UOE41"/>
      <c r="UOF41"/>
      <c r="UOG41"/>
      <c r="UOH41"/>
      <c r="UOI41"/>
      <c r="UOJ41"/>
      <c r="UOK41"/>
      <c r="UOL41"/>
      <c r="UOM41"/>
      <c r="UON41"/>
      <c r="UOO41"/>
      <c r="UOP41"/>
      <c r="UOQ41"/>
      <c r="UOR41"/>
      <c r="UOS41"/>
      <c r="UOT41"/>
      <c r="UOU41"/>
      <c r="UOV41"/>
      <c r="UOW41"/>
      <c r="UOX41"/>
      <c r="UOY41"/>
      <c r="UOZ41"/>
      <c r="UPA41"/>
      <c r="UPB41"/>
      <c r="UPC41"/>
      <c r="UPD41"/>
      <c r="UPE41"/>
      <c r="UPF41"/>
      <c r="UPG41"/>
      <c r="UPH41"/>
      <c r="UPI41"/>
      <c r="UPJ41"/>
      <c r="UPK41"/>
      <c r="UPL41"/>
      <c r="UPM41"/>
      <c r="UPN41"/>
      <c r="UPO41"/>
      <c r="UPP41"/>
      <c r="UPQ41"/>
      <c r="UPR41"/>
      <c r="UPS41"/>
      <c r="UPT41"/>
      <c r="UPU41"/>
      <c r="UPV41"/>
      <c r="UPW41"/>
      <c r="UPX41"/>
      <c r="UPY41"/>
      <c r="UPZ41"/>
      <c r="UQA41"/>
      <c r="UQB41"/>
      <c r="UQC41"/>
      <c r="UQD41"/>
      <c r="UQE41"/>
      <c r="UQF41"/>
      <c r="UQG41"/>
      <c r="UQH41"/>
      <c r="UQI41"/>
      <c r="UQJ41"/>
      <c r="UQK41"/>
      <c r="UQL41"/>
      <c r="UQM41"/>
      <c r="UQN41"/>
      <c r="UQO41"/>
      <c r="UQP41"/>
      <c r="UQQ41"/>
      <c r="UQR41"/>
      <c r="UQS41"/>
      <c r="UQT41"/>
      <c r="UQU41"/>
      <c r="UQV41"/>
      <c r="UQW41"/>
      <c r="UQX41"/>
      <c r="UQY41"/>
      <c r="UQZ41"/>
      <c r="URA41"/>
      <c r="URB41"/>
      <c r="URC41"/>
      <c r="URD41"/>
      <c r="URE41"/>
      <c r="URF41"/>
      <c r="URG41"/>
      <c r="URH41"/>
      <c r="URI41"/>
      <c r="URJ41"/>
      <c r="URK41"/>
      <c r="URL41"/>
      <c r="URM41"/>
      <c r="URN41"/>
      <c r="URO41"/>
      <c r="URP41"/>
      <c r="URQ41"/>
      <c r="URR41"/>
      <c r="URS41"/>
      <c r="URT41"/>
      <c r="URU41"/>
      <c r="URV41"/>
      <c r="URW41"/>
      <c r="URX41"/>
      <c r="URY41"/>
      <c r="URZ41"/>
      <c r="USA41"/>
      <c r="USB41"/>
      <c r="USC41"/>
      <c r="USD41"/>
      <c r="USE41"/>
      <c r="USF41"/>
      <c r="USG41"/>
      <c r="USH41"/>
      <c r="USI41"/>
      <c r="USJ41"/>
      <c r="USK41"/>
      <c r="USL41"/>
      <c r="USM41"/>
      <c r="USN41"/>
      <c r="USO41"/>
      <c r="USP41"/>
      <c r="USQ41"/>
      <c r="USR41"/>
      <c r="USS41"/>
      <c r="UST41"/>
      <c r="USU41"/>
      <c r="USV41"/>
      <c r="USW41"/>
      <c r="USX41"/>
      <c r="USY41"/>
      <c r="USZ41"/>
      <c r="UTA41"/>
      <c r="UTB41"/>
      <c r="UTC41"/>
      <c r="UTD41"/>
      <c r="UTE41"/>
      <c r="UTF41"/>
      <c r="UTG41"/>
      <c r="UTH41"/>
      <c r="UTI41"/>
      <c r="UTJ41"/>
      <c r="UTK41"/>
      <c r="UTL41"/>
      <c r="UTM41"/>
      <c r="UTN41"/>
      <c r="UTO41"/>
      <c r="UTP41"/>
      <c r="UTQ41"/>
      <c r="UTR41"/>
      <c r="UTS41"/>
      <c r="UTT41"/>
      <c r="UTU41"/>
      <c r="UTV41"/>
      <c r="UTW41"/>
      <c r="UTX41"/>
      <c r="UTY41"/>
      <c r="UTZ41"/>
      <c r="UUA41"/>
      <c r="UUB41"/>
      <c r="UUC41"/>
      <c r="UUD41"/>
      <c r="UUE41"/>
      <c r="UUF41"/>
      <c r="UUG41"/>
      <c r="UUH41"/>
      <c r="UUI41"/>
      <c r="UUJ41"/>
      <c r="UUK41"/>
      <c r="UUL41"/>
      <c r="UUM41"/>
      <c r="UUN41"/>
      <c r="UUO41"/>
      <c r="UUP41"/>
      <c r="UUQ41"/>
      <c r="UUR41"/>
      <c r="UUS41"/>
      <c r="UUT41"/>
      <c r="UUU41"/>
      <c r="UUV41"/>
      <c r="UUW41"/>
      <c r="UUX41"/>
      <c r="UUY41"/>
      <c r="UUZ41"/>
      <c r="UVA41"/>
      <c r="UVB41"/>
      <c r="UVC41"/>
      <c r="UVD41"/>
      <c r="UVE41"/>
      <c r="UVF41"/>
      <c r="UVG41"/>
      <c r="UVH41"/>
      <c r="UVI41"/>
      <c r="UVJ41"/>
      <c r="UVK41"/>
      <c r="UVL41"/>
      <c r="UVM41"/>
      <c r="UVN41"/>
      <c r="UVO41"/>
      <c r="UVP41"/>
      <c r="UVQ41"/>
      <c r="UVR41"/>
      <c r="UVS41"/>
      <c r="UVT41"/>
      <c r="UVU41"/>
      <c r="UVV41"/>
      <c r="UVW41"/>
      <c r="UVX41"/>
      <c r="UVY41"/>
      <c r="UVZ41"/>
      <c r="UWA41"/>
      <c r="UWB41"/>
      <c r="UWC41"/>
      <c r="UWD41"/>
      <c r="UWE41"/>
      <c r="UWF41"/>
      <c r="UWG41"/>
      <c r="UWH41"/>
      <c r="UWI41"/>
      <c r="UWJ41"/>
      <c r="UWK41"/>
      <c r="UWL41"/>
      <c r="UWM41"/>
      <c r="UWN41"/>
      <c r="UWO41"/>
      <c r="UWP41"/>
      <c r="UWQ41"/>
      <c r="UWR41"/>
      <c r="UWS41"/>
      <c r="UWT41"/>
      <c r="UWU41"/>
      <c r="UWV41"/>
      <c r="UWW41"/>
      <c r="UWX41"/>
      <c r="UWY41"/>
      <c r="UWZ41"/>
      <c r="UXA41"/>
      <c r="UXB41"/>
      <c r="UXC41"/>
      <c r="UXD41"/>
      <c r="UXE41"/>
      <c r="UXF41"/>
      <c r="UXG41"/>
      <c r="UXH41"/>
      <c r="UXI41"/>
      <c r="UXJ41"/>
      <c r="UXK41"/>
      <c r="UXL41"/>
      <c r="UXM41"/>
      <c r="UXN41"/>
      <c r="UXO41"/>
      <c r="UXP41"/>
      <c r="UXQ41"/>
      <c r="UXR41"/>
      <c r="UXS41"/>
      <c r="UXT41"/>
      <c r="UXU41"/>
      <c r="UXV41"/>
      <c r="UXW41"/>
      <c r="UXX41"/>
      <c r="UXY41"/>
      <c r="UXZ41"/>
      <c r="UYA41"/>
      <c r="UYB41"/>
      <c r="UYC41"/>
      <c r="UYD41"/>
      <c r="UYE41"/>
      <c r="UYF41"/>
      <c r="UYG41"/>
      <c r="UYH41"/>
      <c r="UYI41"/>
      <c r="UYJ41"/>
      <c r="UYK41"/>
      <c r="UYL41"/>
      <c r="UYM41"/>
      <c r="UYN41"/>
      <c r="UYO41"/>
      <c r="UYP41"/>
      <c r="UYQ41"/>
      <c r="UYR41"/>
      <c r="UYS41"/>
      <c r="UYT41"/>
      <c r="UYU41"/>
      <c r="UYV41"/>
      <c r="UYW41"/>
      <c r="UYX41"/>
      <c r="UYY41"/>
      <c r="UYZ41"/>
      <c r="UZA41"/>
      <c r="UZB41"/>
      <c r="UZC41"/>
      <c r="UZD41"/>
      <c r="UZE41"/>
      <c r="UZF41"/>
      <c r="UZG41"/>
      <c r="UZH41"/>
      <c r="UZI41"/>
      <c r="UZJ41"/>
      <c r="UZK41"/>
      <c r="UZL41"/>
      <c r="UZM41"/>
      <c r="UZN41"/>
      <c r="UZO41"/>
      <c r="UZP41"/>
      <c r="UZQ41"/>
      <c r="UZR41"/>
      <c r="UZS41"/>
      <c r="UZT41"/>
      <c r="UZU41"/>
      <c r="UZV41"/>
      <c r="UZW41"/>
      <c r="UZX41"/>
      <c r="UZY41"/>
      <c r="UZZ41"/>
      <c r="VAA41"/>
      <c r="VAB41"/>
      <c r="VAC41"/>
      <c r="VAD41"/>
      <c r="VAE41"/>
      <c r="VAF41"/>
      <c r="VAG41"/>
      <c r="VAH41"/>
      <c r="VAI41"/>
      <c r="VAJ41"/>
      <c r="VAK41"/>
      <c r="VAL41"/>
      <c r="VAM41"/>
      <c r="VAN41"/>
      <c r="VAO41"/>
      <c r="VAP41"/>
      <c r="VAQ41"/>
      <c r="VAR41"/>
      <c r="VAS41"/>
      <c r="VAT41"/>
      <c r="VAU41"/>
      <c r="VAV41"/>
      <c r="VAW41"/>
      <c r="VAX41"/>
      <c r="VAY41"/>
      <c r="VAZ41"/>
      <c r="VBA41"/>
      <c r="VBB41"/>
      <c r="VBC41"/>
      <c r="VBD41"/>
      <c r="VBE41"/>
      <c r="VBF41"/>
      <c r="VBG41"/>
      <c r="VBH41"/>
      <c r="VBI41"/>
      <c r="VBJ41"/>
      <c r="VBK41"/>
      <c r="VBL41"/>
      <c r="VBM41"/>
      <c r="VBN41"/>
      <c r="VBO41"/>
      <c r="VBP41"/>
      <c r="VBQ41"/>
      <c r="VBR41"/>
      <c r="VBS41"/>
      <c r="VBT41"/>
      <c r="VBU41"/>
      <c r="VBV41"/>
      <c r="VBW41"/>
      <c r="VBX41"/>
      <c r="VBY41"/>
      <c r="VBZ41"/>
      <c r="VCA41"/>
      <c r="VCB41"/>
      <c r="VCC41"/>
      <c r="VCD41"/>
      <c r="VCE41"/>
      <c r="VCF41"/>
      <c r="VCG41"/>
      <c r="VCH41"/>
      <c r="VCI41"/>
      <c r="VCJ41"/>
      <c r="VCK41"/>
      <c r="VCL41"/>
      <c r="VCM41"/>
      <c r="VCN41"/>
      <c r="VCO41"/>
      <c r="VCP41"/>
      <c r="VCQ41"/>
      <c r="VCR41"/>
      <c r="VCS41"/>
      <c r="VCT41"/>
      <c r="VCU41"/>
      <c r="VCV41"/>
      <c r="VCW41"/>
      <c r="VCX41"/>
      <c r="VCY41"/>
      <c r="VCZ41"/>
      <c r="VDA41"/>
      <c r="VDB41"/>
      <c r="VDC41"/>
      <c r="VDD41"/>
      <c r="VDE41"/>
      <c r="VDF41"/>
      <c r="VDG41"/>
      <c r="VDH41"/>
      <c r="VDI41"/>
      <c r="VDJ41"/>
      <c r="VDK41"/>
      <c r="VDL41"/>
      <c r="VDM41"/>
      <c r="VDN41"/>
      <c r="VDO41"/>
      <c r="VDP41"/>
      <c r="VDQ41"/>
      <c r="VDR41"/>
      <c r="VDS41"/>
      <c r="VDT41"/>
      <c r="VDU41"/>
      <c r="VDV41"/>
      <c r="VDW41"/>
      <c r="VDX41"/>
      <c r="VDY41"/>
      <c r="VDZ41"/>
      <c r="VEA41"/>
      <c r="VEB41"/>
      <c r="VEC41"/>
      <c r="VED41"/>
      <c r="VEE41"/>
      <c r="VEF41"/>
      <c r="VEG41"/>
      <c r="VEH41"/>
      <c r="VEI41"/>
      <c r="VEJ41"/>
      <c r="VEK41"/>
      <c r="VEL41"/>
      <c r="VEM41"/>
      <c r="VEN41"/>
      <c r="VEO41"/>
      <c r="VEP41"/>
      <c r="VEQ41"/>
      <c r="VER41"/>
      <c r="VES41"/>
      <c r="VET41"/>
      <c r="VEU41"/>
      <c r="VEV41"/>
      <c r="VEW41"/>
      <c r="VEX41"/>
      <c r="VEY41"/>
      <c r="VEZ41"/>
      <c r="VFA41"/>
      <c r="VFB41"/>
      <c r="VFC41"/>
      <c r="VFD41"/>
      <c r="VFE41"/>
      <c r="VFF41"/>
      <c r="VFG41"/>
      <c r="VFH41"/>
      <c r="VFI41"/>
      <c r="VFJ41"/>
      <c r="VFK41"/>
      <c r="VFL41"/>
      <c r="VFM41"/>
      <c r="VFN41"/>
      <c r="VFO41"/>
      <c r="VFP41"/>
      <c r="VFQ41"/>
      <c r="VFR41"/>
      <c r="VFS41"/>
      <c r="VFT41"/>
      <c r="VFU41"/>
      <c r="VFV41"/>
      <c r="VFW41"/>
      <c r="VFX41"/>
      <c r="VFY41"/>
      <c r="VFZ41"/>
      <c r="VGA41"/>
      <c r="VGB41"/>
      <c r="VGC41"/>
      <c r="VGD41"/>
      <c r="VGE41"/>
      <c r="VGF41"/>
      <c r="VGG41"/>
      <c r="VGH41"/>
      <c r="VGI41"/>
      <c r="VGJ41"/>
      <c r="VGK41"/>
      <c r="VGL41"/>
      <c r="VGM41"/>
      <c r="VGN41"/>
      <c r="VGO41"/>
      <c r="VGP41"/>
      <c r="VGQ41"/>
      <c r="VGR41"/>
      <c r="VGS41"/>
      <c r="VGT41"/>
      <c r="VGU41"/>
      <c r="VGV41"/>
      <c r="VGW41"/>
      <c r="VGX41"/>
      <c r="VGY41"/>
      <c r="VGZ41"/>
      <c r="VHA41"/>
      <c r="VHB41"/>
      <c r="VHC41"/>
      <c r="VHD41"/>
      <c r="VHE41"/>
      <c r="VHF41"/>
      <c r="VHG41"/>
      <c r="VHH41"/>
      <c r="VHI41"/>
      <c r="VHJ41"/>
      <c r="VHK41"/>
      <c r="VHL41"/>
      <c r="VHM41"/>
      <c r="VHN41"/>
      <c r="VHO41"/>
      <c r="VHP41"/>
      <c r="VHQ41"/>
      <c r="VHR41"/>
      <c r="VHS41"/>
      <c r="VHT41"/>
      <c r="VHU41"/>
      <c r="VHV41"/>
      <c r="VHW41"/>
      <c r="VHX41"/>
      <c r="VHY41"/>
      <c r="VHZ41"/>
      <c r="VIA41"/>
      <c r="VIB41"/>
      <c r="VIC41"/>
      <c r="VID41"/>
      <c r="VIE41"/>
      <c r="VIF41"/>
      <c r="VIG41"/>
      <c r="VIH41"/>
      <c r="VII41"/>
      <c r="VIJ41"/>
      <c r="VIK41"/>
      <c r="VIL41"/>
      <c r="VIM41"/>
      <c r="VIN41"/>
      <c r="VIO41"/>
      <c r="VIP41"/>
      <c r="VIQ41"/>
      <c r="VIR41"/>
      <c r="VIS41"/>
      <c r="VIT41"/>
      <c r="VIU41"/>
      <c r="VIV41"/>
      <c r="VIW41"/>
      <c r="VIX41"/>
      <c r="VIY41"/>
      <c r="VIZ41"/>
      <c r="VJA41"/>
      <c r="VJB41"/>
      <c r="VJC41"/>
      <c r="VJD41"/>
      <c r="VJE41"/>
      <c r="VJF41"/>
      <c r="VJG41"/>
      <c r="VJH41"/>
      <c r="VJI41"/>
      <c r="VJJ41"/>
      <c r="VJK41"/>
      <c r="VJL41"/>
      <c r="VJM41"/>
      <c r="VJN41"/>
      <c r="VJO41"/>
      <c r="VJP41"/>
      <c r="VJQ41"/>
      <c r="VJR41"/>
      <c r="VJS41"/>
      <c r="VJT41"/>
      <c r="VJU41"/>
      <c r="VJV41"/>
      <c r="VJW41"/>
      <c r="VJX41"/>
      <c r="VJY41"/>
      <c r="VJZ41"/>
      <c r="VKA41"/>
      <c r="VKB41"/>
      <c r="VKC41"/>
      <c r="VKD41"/>
      <c r="VKE41"/>
      <c r="VKF41"/>
      <c r="VKG41"/>
      <c r="VKH41"/>
      <c r="VKI41"/>
      <c r="VKJ41"/>
      <c r="VKK41"/>
      <c r="VKL41"/>
      <c r="VKM41"/>
      <c r="VKN41"/>
      <c r="VKO41"/>
      <c r="VKP41"/>
      <c r="VKQ41"/>
      <c r="VKR41"/>
      <c r="VKS41"/>
      <c r="VKT41"/>
      <c r="VKU41"/>
      <c r="VKV41"/>
      <c r="VKW41"/>
      <c r="VKX41"/>
      <c r="VKY41"/>
      <c r="VKZ41"/>
      <c r="VLA41"/>
      <c r="VLB41"/>
      <c r="VLC41"/>
      <c r="VLD41"/>
      <c r="VLE41"/>
      <c r="VLF41"/>
      <c r="VLG41"/>
      <c r="VLH41"/>
      <c r="VLI41"/>
      <c r="VLJ41"/>
      <c r="VLK41"/>
      <c r="VLL41"/>
      <c r="VLM41"/>
      <c r="VLN41"/>
      <c r="VLO41"/>
      <c r="VLP41"/>
      <c r="VLQ41"/>
      <c r="VLR41"/>
      <c r="VLS41"/>
      <c r="VLT41"/>
      <c r="VLU41"/>
      <c r="VLV41"/>
      <c r="VLW41"/>
      <c r="VLX41"/>
      <c r="VLY41"/>
      <c r="VLZ41"/>
      <c r="VMA41"/>
      <c r="VMB41"/>
      <c r="VMC41"/>
      <c r="VMD41"/>
      <c r="VME41"/>
      <c r="VMF41"/>
      <c r="VMG41"/>
      <c r="VMH41"/>
      <c r="VMI41"/>
      <c r="VMJ41"/>
      <c r="VMK41"/>
      <c r="VML41"/>
      <c r="VMM41"/>
      <c r="VMN41"/>
      <c r="VMO41"/>
      <c r="VMP41"/>
      <c r="VMQ41"/>
      <c r="VMR41"/>
      <c r="VMS41"/>
      <c r="VMT41"/>
      <c r="VMU41"/>
      <c r="VMV41"/>
      <c r="VMW41"/>
      <c r="VMX41"/>
      <c r="VMY41"/>
      <c r="VMZ41"/>
      <c r="VNA41"/>
      <c r="VNB41"/>
      <c r="VNC41"/>
      <c r="VND41"/>
      <c r="VNE41"/>
      <c r="VNF41"/>
      <c r="VNG41"/>
      <c r="VNH41"/>
      <c r="VNI41"/>
      <c r="VNJ41"/>
      <c r="VNK41"/>
      <c r="VNL41"/>
      <c r="VNM41"/>
      <c r="VNN41"/>
      <c r="VNO41"/>
      <c r="VNP41"/>
      <c r="VNQ41"/>
      <c r="VNR41"/>
      <c r="VNS41"/>
      <c r="VNT41"/>
      <c r="VNU41"/>
      <c r="VNV41"/>
      <c r="VNW41"/>
      <c r="VNX41"/>
      <c r="VNY41"/>
      <c r="VNZ41"/>
      <c r="VOA41"/>
      <c r="VOB41"/>
      <c r="VOC41"/>
      <c r="VOD41"/>
      <c r="VOE41"/>
      <c r="VOF41"/>
      <c r="VOG41"/>
      <c r="VOH41"/>
      <c r="VOI41"/>
      <c r="VOJ41"/>
      <c r="VOK41"/>
      <c r="VOL41"/>
      <c r="VOM41"/>
      <c r="VON41"/>
      <c r="VOO41"/>
      <c r="VOP41"/>
      <c r="VOQ41"/>
      <c r="VOR41"/>
      <c r="VOS41"/>
      <c r="VOT41"/>
      <c r="VOU41"/>
      <c r="VOV41"/>
      <c r="VOW41"/>
      <c r="VOX41"/>
      <c r="VOY41"/>
      <c r="VOZ41"/>
      <c r="VPA41"/>
      <c r="VPB41"/>
      <c r="VPC41"/>
      <c r="VPD41"/>
      <c r="VPE41"/>
      <c r="VPF41"/>
      <c r="VPG41"/>
      <c r="VPH41"/>
      <c r="VPI41"/>
      <c r="VPJ41"/>
      <c r="VPK41"/>
      <c r="VPL41"/>
      <c r="VPM41"/>
      <c r="VPN41"/>
      <c r="VPO41"/>
      <c r="VPP41"/>
      <c r="VPQ41"/>
      <c r="VPR41"/>
      <c r="VPS41"/>
      <c r="VPT41"/>
      <c r="VPU41"/>
      <c r="VPV41"/>
      <c r="VPW41"/>
      <c r="VPX41"/>
      <c r="VPY41"/>
      <c r="VPZ41"/>
      <c r="VQA41"/>
      <c r="VQB41"/>
      <c r="VQC41"/>
      <c r="VQD41"/>
      <c r="VQE41"/>
      <c r="VQF41"/>
      <c r="VQG41"/>
      <c r="VQH41"/>
      <c r="VQI41"/>
      <c r="VQJ41"/>
      <c r="VQK41"/>
      <c r="VQL41"/>
      <c r="VQM41"/>
      <c r="VQN41"/>
      <c r="VQO41"/>
      <c r="VQP41"/>
      <c r="VQQ41"/>
      <c r="VQR41"/>
      <c r="VQS41"/>
      <c r="VQT41"/>
      <c r="VQU41"/>
      <c r="VQV41"/>
      <c r="VQW41"/>
      <c r="VQX41"/>
      <c r="VQY41"/>
      <c r="VQZ41"/>
      <c r="VRA41"/>
      <c r="VRB41"/>
      <c r="VRC41"/>
      <c r="VRD41"/>
      <c r="VRE41"/>
      <c r="VRF41"/>
      <c r="VRG41"/>
      <c r="VRH41"/>
      <c r="VRI41"/>
      <c r="VRJ41"/>
      <c r="VRK41"/>
      <c r="VRL41"/>
      <c r="VRM41"/>
      <c r="VRN41"/>
      <c r="VRO41"/>
      <c r="VRP41"/>
      <c r="VRQ41"/>
      <c r="VRR41"/>
      <c r="VRS41"/>
      <c r="VRT41"/>
      <c r="VRU41"/>
      <c r="VRV41"/>
      <c r="VRW41"/>
      <c r="VRX41"/>
      <c r="VRY41"/>
      <c r="VRZ41"/>
      <c r="VSA41"/>
      <c r="VSB41"/>
      <c r="VSC41"/>
      <c r="VSD41"/>
      <c r="VSE41"/>
      <c r="VSF41"/>
      <c r="VSG41"/>
      <c r="VSH41"/>
      <c r="VSI41"/>
      <c r="VSJ41"/>
      <c r="VSK41"/>
      <c r="VSL41"/>
      <c r="VSM41"/>
      <c r="VSN41"/>
      <c r="VSO41"/>
      <c r="VSP41"/>
      <c r="VSQ41"/>
      <c r="VSR41"/>
      <c r="VSS41"/>
      <c r="VST41"/>
      <c r="VSU41"/>
      <c r="VSV41"/>
      <c r="VSW41"/>
      <c r="VSX41"/>
      <c r="VSY41"/>
      <c r="VSZ41"/>
      <c r="VTA41"/>
      <c r="VTB41"/>
      <c r="VTC41"/>
      <c r="VTD41"/>
      <c r="VTE41"/>
      <c r="VTF41"/>
      <c r="VTG41"/>
      <c r="VTH41"/>
      <c r="VTI41"/>
      <c r="VTJ41"/>
      <c r="VTK41"/>
      <c r="VTL41"/>
      <c r="VTM41"/>
      <c r="VTN41"/>
      <c r="VTO41"/>
      <c r="VTP41"/>
      <c r="VTQ41"/>
      <c r="VTR41"/>
      <c r="VTS41"/>
      <c r="VTT41"/>
      <c r="VTU41"/>
      <c r="VTV41"/>
      <c r="VTW41"/>
      <c r="VTX41"/>
      <c r="VTY41"/>
      <c r="VTZ41"/>
      <c r="VUA41"/>
      <c r="VUB41"/>
      <c r="VUC41"/>
      <c r="VUD41"/>
      <c r="VUE41"/>
      <c r="VUF41"/>
      <c r="VUG41"/>
      <c r="VUH41"/>
      <c r="VUI41"/>
      <c r="VUJ41"/>
      <c r="VUK41"/>
      <c r="VUL41"/>
      <c r="VUM41"/>
      <c r="VUN41"/>
      <c r="VUO41"/>
      <c r="VUP41"/>
      <c r="VUQ41"/>
      <c r="VUR41"/>
      <c r="VUS41"/>
      <c r="VUT41"/>
      <c r="VUU41"/>
      <c r="VUV41"/>
      <c r="VUW41"/>
      <c r="VUX41"/>
      <c r="VUY41"/>
      <c r="VUZ41"/>
      <c r="VVA41"/>
      <c r="VVB41"/>
      <c r="VVC41"/>
      <c r="VVD41"/>
      <c r="VVE41"/>
      <c r="VVF41"/>
      <c r="VVG41"/>
      <c r="VVH41"/>
      <c r="VVI41"/>
      <c r="VVJ41"/>
      <c r="VVK41"/>
      <c r="VVL41"/>
      <c r="VVM41"/>
      <c r="VVN41"/>
      <c r="VVO41"/>
      <c r="VVP41"/>
      <c r="VVQ41"/>
      <c r="VVR41"/>
      <c r="VVS41"/>
      <c r="VVT41"/>
      <c r="VVU41"/>
      <c r="VVV41"/>
      <c r="VVW41"/>
      <c r="VVX41"/>
      <c r="VVY41"/>
      <c r="VVZ41"/>
      <c r="VWA41"/>
      <c r="VWB41"/>
      <c r="VWC41"/>
      <c r="VWD41"/>
      <c r="VWE41"/>
      <c r="VWF41"/>
      <c r="VWG41"/>
      <c r="VWH41"/>
      <c r="VWI41"/>
      <c r="VWJ41"/>
      <c r="VWK41"/>
      <c r="VWL41"/>
      <c r="VWM41"/>
      <c r="VWN41"/>
      <c r="VWO41"/>
      <c r="VWP41"/>
      <c r="VWQ41"/>
      <c r="VWR41"/>
      <c r="VWS41"/>
      <c r="VWT41"/>
      <c r="VWU41"/>
      <c r="VWV41"/>
      <c r="VWW41"/>
      <c r="VWX41"/>
      <c r="VWY41"/>
      <c r="VWZ41"/>
      <c r="VXA41"/>
      <c r="VXB41"/>
      <c r="VXC41"/>
      <c r="VXD41"/>
      <c r="VXE41"/>
      <c r="VXF41"/>
      <c r="VXG41"/>
      <c r="VXH41"/>
      <c r="VXI41"/>
      <c r="VXJ41"/>
      <c r="VXK41"/>
      <c r="VXL41"/>
      <c r="VXM41"/>
      <c r="VXN41"/>
      <c r="VXO41"/>
      <c r="VXP41"/>
      <c r="VXQ41"/>
      <c r="VXR41"/>
      <c r="VXS41"/>
      <c r="VXT41"/>
      <c r="VXU41"/>
      <c r="VXV41"/>
      <c r="VXW41"/>
      <c r="VXX41"/>
      <c r="VXY41"/>
      <c r="VXZ41"/>
      <c r="VYA41"/>
      <c r="VYB41"/>
      <c r="VYC41"/>
      <c r="VYD41"/>
      <c r="VYE41"/>
      <c r="VYF41"/>
      <c r="VYG41"/>
      <c r="VYH41"/>
      <c r="VYI41"/>
      <c r="VYJ41"/>
      <c r="VYK41"/>
      <c r="VYL41"/>
      <c r="VYM41"/>
      <c r="VYN41"/>
      <c r="VYO41"/>
      <c r="VYP41"/>
      <c r="VYQ41"/>
      <c r="VYR41"/>
      <c r="VYS41"/>
      <c r="VYT41"/>
      <c r="VYU41"/>
      <c r="VYV41"/>
      <c r="VYW41"/>
      <c r="VYX41"/>
      <c r="VYY41"/>
      <c r="VYZ41"/>
      <c r="VZA41"/>
      <c r="VZB41"/>
      <c r="VZC41"/>
      <c r="VZD41"/>
      <c r="VZE41"/>
      <c r="VZF41"/>
      <c r="VZG41"/>
      <c r="VZH41"/>
      <c r="VZI41"/>
      <c r="VZJ41"/>
      <c r="VZK41"/>
      <c r="VZL41"/>
      <c r="VZM41"/>
      <c r="VZN41"/>
      <c r="VZO41"/>
      <c r="VZP41"/>
      <c r="VZQ41"/>
      <c r="VZR41"/>
      <c r="VZS41"/>
      <c r="VZT41"/>
      <c r="VZU41"/>
      <c r="VZV41"/>
      <c r="VZW41"/>
      <c r="VZX41"/>
      <c r="VZY41"/>
      <c r="VZZ41"/>
      <c r="WAA41"/>
      <c r="WAB41"/>
      <c r="WAC41"/>
      <c r="WAD41"/>
      <c r="WAE41"/>
      <c r="WAF41"/>
      <c r="WAG41"/>
      <c r="WAH41"/>
      <c r="WAI41"/>
      <c r="WAJ41"/>
      <c r="WAK41"/>
      <c r="WAL41"/>
      <c r="WAM41"/>
      <c r="WAN41"/>
      <c r="WAO41"/>
      <c r="WAP41"/>
      <c r="WAQ41"/>
      <c r="WAR41"/>
      <c r="WAS41"/>
      <c r="WAT41"/>
      <c r="WAU41"/>
      <c r="WAV41"/>
      <c r="WAW41"/>
      <c r="WAX41"/>
      <c r="WAY41"/>
      <c r="WAZ41"/>
      <c r="WBA41"/>
      <c r="WBB41"/>
      <c r="WBC41"/>
      <c r="WBD41"/>
      <c r="WBE41"/>
      <c r="WBF41"/>
      <c r="WBG41"/>
      <c r="WBH41"/>
      <c r="WBI41"/>
      <c r="WBJ41"/>
      <c r="WBK41"/>
      <c r="WBL41"/>
      <c r="WBM41"/>
      <c r="WBN41"/>
      <c r="WBO41"/>
      <c r="WBP41"/>
      <c r="WBQ41"/>
      <c r="WBR41"/>
      <c r="WBS41"/>
      <c r="WBT41"/>
      <c r="WBU41"/>
      <c r="WBV41"/>
      <c r="WBW41"/>
      <c r="WBX41"/>
      <c r="WBY41"/>
      <c r="WBZ41"/>
      <c r="WCA41"/>
      <c r="WCB41"/>
      <c r="WCC41"/>
      <c r="WCD41"/>
      <c r="WCE41"/>
      <c r="WCF41"/>
      <c r="WCG41"/>
      <c r="WCH41"/>
      <c r="WCI41"/>
      <c r="WCJ41"/>
      <c r="WCK41"/>
      <c r="WCL41"/>
      <c r="WCM41"/>
      <c r="WCN41"/>
      <c r="WCO41"/>
      <c r="WCP41"/>
      <c r="WCQ41"/>
      <c r="WCR41"/>
      <c r="WCS41"/>
      <c r="WCT41"/>
      <c r="WCU41"/>
      <c r="WCV41"/>
      <c r="WCW41"/>
      <c r="WCX41"/>
      <c r="WCY41"/>
      <c r="WCZ41"/>
      <c r="WDA41"/>
      <c r="WDB41"/>
      <c r="WDC41"/>
      <c r="WDD41"/>
      <c r="WDE41"/>
      <c r="WDF41"/>
      <c r="WDG41"/>
      <c r="WDH41"/>
      <c r="WDI41"/>
      <c r="WDJ41"/>
      <c r="WDK41"/>
      <c r="WDL41"/>
      <c r="WDM41"/>
      <c r="WDN41"/>
      <c r="WDO41"/>
      <c r="WDP41"/>
      <c r="WDQ41"/>
      <c r="WDR41"/>
      <c r="WDS41"/>
      <c r="WDT41"/>
      <c r="WDU41"/>
      <c r="WDV41"/>
      <c r="WDW41"/>
      <c r="WDX41"/>
      <c r="WDY41"/>
      <c r="WDZ41"/>
      <c r="WEA41"/>
      <c r="WEB41"/>
      <c r="WEC41"/>
      <c r="WED41"/>
      <c r="WEE41"/>
      <c r="WEF41"/>
      <c r="WEG41"/>
      <c r="WEH41"/>
      <c r="WEI41"/>
      <c r="WEJ41"/>
      <c r="WEK41"/>
      <c r="WEL41"/>
      <c r="WEM41"/>
      <c r="WEN41"/>
      <c r="WEO41"/>
      <c r="WEP41"/>
      <c r="WEQ41"/>
      <c r="WER41"/>
      <c r="WES41"/>
      <c r="WET41"/>
      <c r="WEU41"/>
      <c r="WEV41"/>
      <c r="WEW41"/>
      <c r="WEX41"/>
      <c r="WEY41"/>
      <c r="WEZ41"/>
      <c r="WFA41"/>
      <c r="WFB41"/>
      <c r="WFC41"/>
      <c r="WFD41"/>
      <c r="WFE41"/>
      <c r="WFF41"/>
      <c r="WFG41"/>
      <c r="WFH41"/>
      <c r="WFI41"/>
      <c r="WFJ41"/>
      <c r="WFK41"/>
      <c r="WFL41"/>
      <c r="WFM41"/>
      <c r="WFN41"/>
      <c r="WFO41"/>
      <c r="WFP41"/>
      <c r="WFQ41"/>
      <c r="WFR41"/>
      <c r="WFS41"/>
      <c r="WFT41"/>
      <c r="WFU41"/>
      <c r="WFV41"/>
      <c r="WFW41"/>
      <c r="WFX41"/>
      <c r="WFY41"/>
      <c r="WFZ41"/>
      <c r="WGA41"/>
      <c r="WGB41"/>
      <c r="WGC41"/>
      <c r="WGD41"/>
      <c r="WGE41"/>
      <c r="WGF41"/>
      <c r="WGG41"/>
      <c r="WGH41"/>
      <c r="WGI41"/>
      <c r="WGJ41"/>
      <c r="WGK41"/>
      <c r="WGL41"/>
      <c r="WGM41"/>
      <c r="WGN41"/>
      <c r="WGO41"/>
      <c r="WGP41"/>
      <c r="WGQ41"/>
      <c r="WGR41"/>
      <c r="WGS41"/>
      <c r="WGT41"/>
      <c r="WGU41"/>
      <c r="WGV41"/>
      <c r="WGW41"/>
      <c r="WGX41"/>
      <c r="WGY41"/>
      <c r="WGZ41"/>
      <c r="WHA41"/>
      <c r="WHB41"/>
      <c r="WHC41"/>
      <c r="WHD41"/>
      <c r="WHE41"/>
      <c r="WHF41"/>
      <c r="WHG41"/>
      <c r="WHH41"/>
      <c r="WHI41"/>
      <c r="WHJ41"/>
      <c r="WHK41"/>
      <c r="WHL41"/>
      <c r="WHM41"/>
      <c r="WHN41"/>
      <c r="WHO41"/>
      <c r="WHP41"/>
      <c r="WHQ41"/>
      <c r="WHR41"/>
      <c r="WHS41"/>
      <c r="WHT41"/>
      <c r="WHU41"/>
      <c r="WHV41"/>
      <c r="WHW41"/>
      <c r="WHX41"/>
      <c r="WHY41"/>
      <c r="WHZ41"/>
      <c r="WIA41"/>
      <c r="WIB41"/>
      <c r="WIC41"/>
      <c r="WID41"/>
      <c r="WIE41"/>
      <c r="WIF41"/>
      <c r="WIG41"/>
      <c r="WIH41"/>
      <c r="WII41"/>
      <c r="WIJ41"/>
      <c r="WIK41"/>
      <c r="WIL41"/>
      <c r="WIM41"/>
      <c r="WIN41"/>
      <c r="WIO41"/>
      <c r="WIP41"/>
      <c r="WIQ41"/>
      <c r="WIR41"/>
      <c r="WIS41"/>
      <c r="WIT41"/>
      <c r="WIU41"/>
      <c r="WIV41"/>
      <c r="WIW41"/>
      <c r="WIX41"/>
      <c r="WIY41"/>
      <c r="WIZ41"/>
      <c r="WJA41"/>
      <c r="WJB41"/>
      <c r="WJC41"/>
      <c r="WJD41"/>
      <c r="WJE41"/>
      <c r="WJF41"/>
      <c r="WJG41"/>
      <c r="WJH41"/>
      <c r="WJI41"/>
      <c r="WJJ41"/>
      <c r="WJK41"/>
      <c r="WJL41"/>
      <c r="WJM41"/>
      <c r="WJN41"/>
      <c r="WJO41"/>
      <c r="WJP41"/>
      <c r="WJQ41"/>
      <c r="WJR41"/>
      <c r="WJS41"/>
      <c r="WJT41"/>
      <c r="WJU41"/>
      <c r="WJV41"/>
      <c r="WJW41"/>
      <c r="WJX41"/>
      <c r="WJY41"/>
      <c r="WJZ41"/>
      <c r="WKA41"/>
      <c r="WKB41"/>
      <c r="WKC41"/>
      <c r="WKD41"/>
      <c r="WKE41"/>
      <c r="WKF41"/>
      <c r="WKG41"/>
      <c r="WKH41"/>
      <c r="WKI41"/>
      <c r="WKJ41"/>
      <c r="WKK41"/>
      <c r="WKL41"/>
      <c r="WKM41"/>
      <c r="WKN41"/>
      <c r="WKO41"/>
      <c r="WKP41"/>
      <c r="WKQ41"/>
      <c r="WKR41"/>
      <c r="WKS41"/>
      <c r="WKT41"/>
      <c r="WKU41"/>
      <c r="WKV41"/>
      <c r="WKW41"/>
      <c r="WKX41"/>
      <c r="WKY41"/>
      <c r="WKZ41"/>
      <c r="WLA41"/>
      <c r="WLB41"/>
      <c r="WLC41"/>
      <c r="WLD41"/>
      <c r="WLE41"/>
      <c r="WLF41"/>
      <c r="WLG41"/>
      <c r="WLH41"/>
      <c r="WLI41"/>
      <c r="WLJ41"/>
      <c r="WLK41"/>
      <c r="WLL41"/>
      <c r="WLM41"/>
      <c r="WLN41"/>
      <c r="WLO41"/>
      <c r="WLP41"/>
      <c r="WLQ41"/>
      <c r="WLR41"/>
      <c r="WLS41"/>
      <c r="WLT41"/>
      <c r="WLU41"/>
      <c r="WLV41"/>
      <c r="WLW41"/>
      <c r="WLX41"/>
      <c r="WLY41"/>
      <c r="WLZ41"/>
      <c r="WMA41"/>
      <c r="WMB41"/>
      <c r="WMC41"/>
      <c r="WMD41"/>
      <c r="WME41"/>
      <c r="WMF41"/>
      <c r="WMG41"/>
      <c r="WMH41"/>
      <c r="WMI41"/>
      <c r="WMJ41"/>
      <c r="WMK41"/>
      <c r="WML41"/>
      <c r="WMM41"/>
      <c r="WMN41"/>
      <c r="WMO41"/>
      <c r="WMP41"/>
      <c r="WMQ41"/>
      <c r="WMR41"/>
      <c r="WMS41"/>
      <c r="WMT41"/>
      <c r="WMU41"/>
      <c r="WMV41"/>
      <c r="WMW41"/>
      <c r="WMX41"/>
      <c r="WMY41"/>
      <c r="WMZ41"/>
      <c r="WNA41"/>
      <c r="WNB41"/>
      <c r="WNC41"/>
      <c r="WND41"/>
      <c r="WNE41"/>
      <c r="WNF41"/>
      <c r="WNG41"/>
      <c r="WNH41"/>
      <c r="WNI41"/>
      <c r="WNJ41"/>
      <c r="WNK41"/>
      <c r="WNL41"/>
      <c r="WNM41"/>
      <c r="WNN41"/>
      <c r="WNO41"/>
      <c r="WNP41"/>
      <c r="WNQ41"/>
      <c r="WNR41"/>
      <c r="WNS41"/>
      <c r="WNT41"/>
      <c r="WNU41"/>
      <c r="WNV41"/>
      <c r="WNW41"/>
      <c r="WNX41"/>
      <c r="WNY41"/>
      <c r="WNZ41"/>
      <c r="WOA41"/>
      <c r="WOB41"/>
      <c r="WOC41"/>
      <c r="WOD41"/>
      <c r="WOE41"/>
      <c r="WOF41"/>
      <c r="WOG41"/>
      <c r="WOH41"/>
      <c r="WOI41"/>
      <c r="WOJ41"/>
      <c r="WOK41"/>
      <c r="WOL41"/>
      <c r="WOM41"/>
      <c r="WON41"/>
      <c r="WOO41"/>
      <c r="WOP41"/>
      <c r="WOQ41"/>
      <c r="WOR41"/>
      <c r="WOS41"/>
      <c r="WOT41"/>
      <c r="WOU41"/>
      <c r="WOV41"/>
      <c r="WOW41"/>
      <c r="WOX41"/>
      <c r="WOY41"/>
      <c r="WOZ41"/>
      <c r="WPA41"/>
      <c r="WPB41"/>
      <c r="WPC41"/>
      <c r="WPD41"/>
      <c r="WPE41"/>
      <c r="WPF41"/>
      <c r="WPG41"/>
      <c r="WPH41"/>
      <c r="WPI41"/>
      <c r="WPJ41"/>
      <c r="WPK41"/>
      <c r="WPL41"/>
      <c r="WPM41"/>
      <c r="WPN41"/>
      <c r="WPO41"/>
      <c r="WPP41"/>
      <c r="WPQ41"/>
      <c r="WPR41"/>
      <c r="WPS41"/>
      <c r="WPT41"/>
      <c r="WPU41"/>
      <c r="WPV41"/>
      <c r="WPW41"/>
      <c r="WPX41"/>
      <c r="WPY41"/>
      <c r="WPZ41"/>
      <c r="WQA41"/>
      <c r="WQB41"/>
      <c r="WQC41"/>
      <c r="WQD41"/>
      <c r="WQE41"/>
      <c r="WQF41"/>
      <c r="WQG41"/>
      <c r="WQH41"/>
      <c r="WQI41"/>
      <c r="WQJ41"/>
      <c r="WQK41"/>
      <c r="WQL41"/>
      <c r="WQM41"/>
      <c r="WQN41"/>
      <c r="WQO41"/>
      <c r="WQP41"/>
      <c r="WQQ41"/>
      <c r="WQR41"/>
      <c r="WQS41"/>
      <c r="WQT41"/>
      <c r="WQU41"/>
      <c r="WQV41"/>
      <c r="WQW41"/>
      <c r="WQX41"/>
      <c r="WQY41"/>
      <c r="WQZ41"/>
      <c r="WRA41"/>
      <c r="WRB41"/>
      <c r="WRC41"/>
      <c r="WRD41"/>
      <c r="WRE41"/>
      <c r="WRF41"/>
      <c r="WRG41"/>
      <c r="WRH41"/>
      <c r="WRI41"/>
      <c r="WRJ41"/>
      <c r="WRK41"/>
      <c r="WRL41"/>
      <c r="WRM41"/>
      <c r="WRN41"/>
      <c r="WRO41"/>
      <c r="WRP41"/>
      <c r="WRQ41"/>
      <c r="WRR41"/>
      <c r="WRS41"/>
      <c r="WRT41"/>
      <c r="WRU41"/>
      <c r="WRV41"/>
      <c r="WRW41"/>
      <c r="WRX41"/>
      <c r="WRY41"/>
      <c r="WRZ41"/>
      <c r="WSA41"/>
      <c r="WSB41"/>
      <c r="WSC41"/>
      <c r="WSD41"/>
      <c r="WSE41"/>
      <c r="WSF41"/>
      <c r="WSG41"/>
      <c r="WSH41"/>
      <c r="WSI41"/>
      <c r="WSJ41"/>
      <c r="WSK41"/>
      <c r="WSL41"/>
      <c r="WSM41"/>
      <c r="WSN41"/>
      <c r="WSO41"/>
      <c r="WSP41"/>
      <c r="WSQ41"/>
      <c r="WSR41"/>
      <c r="WSS41"/>
      <c r="WST41"/>
      <c r="WSU41"/>
      <c r="WSV41"/>
      <c r="WSW41"/>
      <c r="WSX41"/>
      <c r="WSY41"/>
      <c r="WSZ41"/>
      <c r="WTA41"/>
      <c r="WTB41"/>
      <c r="WTC41"/>
      <c r="WTD41"/>
      <c r="WTE41"/>
      <c r="WTF41"/>
      <c r="WTG41"/>
      <c r="WTH41"/>
      <c r="WTI41"/>
      <c r="WTJ41"/>
      <c r="WTK41"/>
      <c r="WTL41"/>
      <c r="WTM41"/>
      <c r="WTN41"/>
      <c r="WTO41"/>
      <c r="WTP41"/>
      <c r="WTQ41"/>
      <c r="WTR41"/>
      <c r="WTS41"/>
      <c r="WTT41"/>
      <c r="WTU41"/>
      <c r="WTV41"/>
      <c r="WTW41"/>
      <c r="WTX41"/>
      <c r="WTY41"/>
      <c r="WTZ41"/>
      <c r="WUA41"/>
      <c r="WUB41"/>
      <c r="WUC41"/>
      <c r="WUD41"/>
      <c r="WUE41"/>
      <c r="WUF41"/>
      <c r="WUG41"/>
      <c r="WUH41"/>
      <c r="WUI41"/>
      <c r="WUJ41"/>
      <c r="WUK41"/>
      <c r="WUL41"/>
      <c r="WUM41"/>
      <c r="WUN41"/>
      <c r="WUO41"/>
      <c r="WUP41"/>
      <c r="WUQ41"/>
      <c r="WUR41"/>
      <c r="WUS41"/>
      <c r="WUT41"/>
      <c r="WUU41"/>
      <c r="WUV41"/>
      <c r="WUW41"/>
      <c r="WUX41"/>
      <c r="WUY41"/>
      <c r="WUZ41"/>
      <c r="WVA41"/>
      <c r="WVB41"/>
      <c r="WVC41"/>
      <c r="WVD41"/>
      <c r="WVE41"/>
      <c r="WVF41"/>
      <c r="WVG41"/>
      <c r="WVH41"/>
      <c r="WVI41"/>
      <c r="WVJ41"/>
      <c r="WVK41"/>
      <c r="WVL41"/>
      <c r="WVM41"/>
      <c r="WVN41"/>
      <c r="WVO41"/>
      <c r="WVP41"/>
      <c r="WVQ41"/>
      <c r="WVR41"/>
      <c r="WVS41"/>
      <c r="WVT41"/>
      <c r="WVU41"/>
      <c r="WVV41"/>
      <c r="WVW41"/>
      <c r="WVX41"/>
      <c r="WVY41"/>
      <c r="WVZ41"/>
      <c r="WWA41"/>
      <c r="WWB41"/>
      <c r="WWC41"/>
      <c r="WWD41"/>
      <c r="WWE41"/>
      <c r="WWF41"/>
      <c r="WWG41"/>
      <c r="WWH41"/>
      <c r="WWI41"/>
      <c r="WWJ41"/>
      <c r="WWK41"/>
      <c r="WWL41"/>
      <c r="WWM41"/>
      <c r="WWN41"/>
      <c r="WWO41"/>
      <c r="WWP41"/>
      <c r="WWQ41"/>
      <c r="WWR41"/>
      <c r="WWS41"/>
      <c r="WWT41"/>
      <c r="WWU41"/>
      <c r="WWV41"/>
      <c r="WWW41"/>
      <c r="WWX41"/>
      <c r="WWY41"/>
      <c r="WWZ41"/>
      <c r="WXA41"/>
      <c r="WXB41"/>
      <c r="WXC41"/>
      <c r="WXD41"/>
      <c r="WXE41"/>
      <c r="WXF41"/>
      <c r="WXG41"/>
      <c r="WXH41"/>
      <c r="WXI41"/>
      <c r="WXJ41"/>
      <c r="WXK41"/>
      <c r="WXL41"/>
      <c r="WXM41"/>
      <c r="WXN41"/>
      <c r="WXO41"/>
      <c r="WXP41"/>
      <c r="WXQ41"/>
      <c r="WXR41"/>
      <c r="WXS41"/>
      <c r="WXT41"/>
      <c r="WXU41"/>
      <c r="WXV41"/>
      <c r="WXW41"/>
      <c r="WXX41"/>
      <c r="WXY41"/>
      <c r="WXZ41"/>
      <c r="WYA41"/>
      <c r="WYB41"/>
      <c r="WYC41"/>
      <c r="WYD41"/>
      <c r="WYE41"/>
      <c r="WYF41"/>
      <c r="WYG41"/>
      <c r="WYH41"/>
      <c r="WYI41"/>
      <c r="WYJ41"/>
      <c r="WYK41"/>
      <c r="WYL41"/>
      <c r="WYM41"/>
      <c r="WYN41"/>
      <c r="WYO41"/>
      <c r="WYP41"/>
      <c r="WYQ41"/>
      <c r="WYR41"/>
      <c r="WYS41"/>
      <c r="WYT41"/>
      <c r="WYU41"/>
      <c r="WYV41"/>
      <c r="WYW41"/>
      <c r="WYX41"/>
      <c r="WYY41"/>
      <c r="WYZ41"/>
      <c r="WZA41"/>
      <c r="WZB41"/>
      <c r="WZC41"/>
      <c r="WZD41"/>
      <c r="WZE41"/>
      <c r="WZF41"/>
      <c r="WZG41"/>
      <c r="WZH41"/>
      <c r="WZI41"/>
      <c r="WZJ41"/>
      <c r="WZK41"/>
      <c r="WZL41"/>
      <c r="WZM41"/>
      <c r="WZN41"/>
      <c r="WZO41"/>
      <c r="WZP41"/>
      <c r="WZQ41"/>
      <c r="WZR41"/>
      <c r="WZS41"/>
      <c r="WZT41"/>
      <c r="WZU41"/>
      <c r="WZV41"/>
      <c r="WZW41"/>
      <c r="WZX41"/>
      <c r="WZY41"/>
      <c r="WZZ41"/>
      <c r="XAA41"/>
      <c r="XAB41"/>
      <c r="XAC41"/>
      <c r="XAD41"/>
      <c r="XAE41"/>
      <c r="XAF41"/>
      <c r="XAG41"/>
      <c r="XAH41"/>
      <c r="XAI41"/>
      <c r="XAJ41"/>
      <c r="XAK41"/>
      <c r="XAL41"/>
      <c r="XAM41"/>
      <c r="XAN41"/>
      <c r="XAO41"/>
      <c r="XAP41"/>
      <c r="XAQ41"/>
      <c r="XAR41"/>
      <c r="XAS41"/>
      <c r="XAT41"/>
      <c r="XAU41"/>
      <c r="XAV41"/>
      <c r="XAW41"/>
      <c r="XAX41"/>
      <c r="XAY41"/>
      <c r="XAZ41"/>
      <c r="XBA41"/>
      <c r="XBB41"/>
      <c r="XBC41"/>
      <c r="XBD41"/>
      <c r="XBE41"/>
      <c r="XBF41"/>
      <c r="XBG41"/>
      <c r="XBH41"/>
      <c r="XBI41"/>
      <c r="XBJ41"/>
      <c r="XBK41"/>
      <c r="XBL41"/>
      <c r="XBM41"/>
      <c r="XBN41"/>
      <c r="XBO41"/>
      <c r="XBP41"/>
      <c r="XBQ41"/>
      <c r="XBR41"/>
      <c r="XBS41"/>
      <c r="XBT41"/>
      <c r="XBU41"/>
      <c r="XBV41"/>
      <c r="XBW41"/>
      <c r="XBX41"/>
      <c r="XBY41"/>
      <c r="XBZ41"/>
      <c r="XCA41"/>
      <c r="XCB41"/>
      <c r="XCC41"/>
      <c r="XCD41"/>
      <c r="XCE41"/>
      <c r="XCF41"/>
      <c r="XCG41"/>
      <c r="XCH41"/>
      <c r="XCI41"/>
      <c r="XCJ41"/>
      <c r="XCK41"/>
      <c r="XCL41"/>
      <c r="XCM41"/>
      <c r="XCN41"/>
      <c r="XCO41"/>
      <c r="XCP41"/>
      <c r="XCQ41"/>
      <c r="XCR41"/>
      <c r="XCS41"/>
      <c r="XCT41"/>
      <c r="XCU41"/>
      <c r="XCV41"/>
      <c r="XCW41"/>
      <c r="XCX41"/>
      <c r="XCY41"/>
      <c r="XCZ41"/>
      <c r="XDA41"/>
      <c r="XDB41"/>
      <c r="XDC41"/>
      <c r="XDD41"/>
      <c r="XDE41"/>
      <c r="XDF41"/>
      <c r="XDG41"/>
      <c r="XDH41"/>
      <c r="XDI41"/>
      <c r="XDJ41"/>
      <c r="XDK41"/>
      <c r="XDL41"/>
      <c r="XDM41"/>
      <c r="XDN41"/>
      <c r="XDO41"/>
      <c r="XDP41"/>
      <c r="XDQ41"/>
      <c r="XDR41"/>
      <c r="XDS41"/>
      <c r="XDT41"/>
      <c r="XDU41"/>
      <c r="XDV41"/>
      <c r="XDW41"/>
      <c r="XDX41"/>
      <c r="XDY41"/>
    </row>
    <row r="42" spans="1:16353" ht="5.0999999999999996" customHeight="1">
      <c r="A42" s="8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</row>
    <row r="43" spans="1:16353">
      <c r="A43" t="s">
        <v>1</v>
      </c>
      <c r="B43" s="74">
        <f>+INDEX(Model!$A:$AQ,MATCH("EBIT",Model!$A:$A,0),MATCH(DCF!B$33,Model!$3:$3,0))</f>
        <v>2277</v>
      </c>
      <c r="C43" s="74">
        <f>+INDEX(Model!$A:$AQ,MATCH("EBIT",Model!$A:$A,0),MATCH(DCF!C$33,Model!$3:$3,0))</f>
        <v>3044.8882612157977</v>
      </c>
      <c r="D43" s="74">
        <f ca="1">+INDEX(Model!$A:$AQ,MATCH("EBIT",Model!$A:$A,0),MATCH(DCF!D$33,Model!$3:$3,0))</f>
        <v>3456.9405216887476</v>
      </c>
      <c r="E43" s="74">
        <f ca="1">+INDEX(Model!$A:$AQ,MATCH("EBIT",Model!$A:$A,0),MATCH(DCF!E$33,Model!$3:$3,0))</f>
        <v>3759.9609476355636</v>
      </c>
      <c r="F43" s="74">
        <f ca="1">+INDEX(Model!$A:$AQ,MATCH("EBIT",Model!$A:$A,0),MATCH(DCF!F$33,Model!$3:$3,0))</f>
        <v>4067.6859433072082</v>
      </c>
      <c r="G43" s="74">
        <f ca="1">+INDEX(Model!$A:$AQ,MATCH("EBIT",Model!$A:$A,0),MATCH(DCF!G$33,Model!$3:$3,0))</f>
        <v>4419.9173713473956</v>
      </c>
      <c r="H43" s="74">
        <f ca="1">+INDEX(Model!$A:$AQ,MATCH("EBIT",Model!$A:$A,0),MATCH(DCF!H$33,Model!$3:$3,0))</f>
        <v>4783.4325985160249</v>
      </c>
      <c r="I43" s="74">
        <f ca="1">+INDEX(Model!$A:$AQ,MATCH("EBIT",Model!$A:$A,0),MATCH(DCF!I$33,Model!$3:$3,0))</f>
        <v>5204.7274358571594</v>
      </c>
      <c r="J43" s="74">
        <f ca="1">+INDEX(Model!$A:$AQ,MATCH("EBIT",Model!$A:$A,0),MATCH(DCF!J$33,Model!$3:$3,0))</f>
        <v>5645.255536618246</v>
      </c>
      <c r="K43" s="74">
        <f ca="1">+INDEX(Model!$A:$AQ,MATCH("EBIT",Model!$A:$A,0),MATCH(DCF!K$33,Model!$3:$3,0))</f>
        <v>6051.9791769006515</v>
      </c>
      <c r="L43" s="74">
        <f ca="1">+INDEX(Model!$A:$AQ,MATCH("EBIT",Model!$A:$A,0),MATCH(DCF!L$33,Model!$3:$3,0))</f>
        <v>6472.4115273999641</v>
      </c>
      <c r="M43" s="105">
        <f ca="1">+L43*(1+$I$15)</f>
        <v>6698.9459308589621</v>
      </c>
    </row>
    <row r="44" spans="1:16353" s="13" customFormat="1">
      <c r="A44" s="89" t="s">
        <v>2</v>
      </c>
      <c r="B44" s="75">
        <f>-IFERROR(-INDEX(Model!$A:$AQ,MATCH("Current Tax Rate",Model!$A:$A,0),MATCH(DCF!B$33,Model!$3:$3,0))-INDEX(Model!$A:$AQ,MATCH("Deferred Tax Rate",Model!$A:$A,0),MATCH(DCF!B$33,Model!$3:$3,0)),"na")</f>
        <v>0.24918743228602386</v>
      </c>
      <c r="C44" s="75">
        <f>-IFERROR(-INDEX(Model!$A:$AQ,MATCH("Current Tax Rate",Model!$A:$A,0),MATCH(DCF!C$33,Model!$3:$3,0))-INDEX(Model!$A:$AQ,MATCH("Deferred Tax Rate",Model!$A:$A,0),MATCH(DCF!C$33,Model!$3:$3,0)),"na")</f>
        <v>0.24</v>
      </c>
      <c r="D44" s="75">
        <f>-IFERROR(-INDEX(Model!$A:$AQ,MATCH("Current Tax Rate",Model!$A:$A,0),MATCH(DCF!D$33,Model!$3:$3,0))-INDEX(Model!$A:$AQ,MATCH("Deferred Tax Rate",Model!$A:$A,0),MATCH(DCF!D$33,Model!$3:$3,0)),"na")</f>
        <v>0.25</v>
      </c>
      <c r="E44" s="75">
        <f ca="1">-IFERROR(-INDEX(Model!$A:$AQ,MATCH("Current Tax Rate",Model!$A:$A,0),MATCH(DCF!E$33,Model!$3:$3,0))-INDEX(Model!$A:$AQ,MATCH("Deferred Tax Rate",Model!$A:$A,0),MATCH(DCF!E$33,Model!$3:$3,0)),"na")</f>
        <v>0.25</v>
      </c>
      <c r="F44" s="75">
        <f ca="1">-IFERROR(-INDEX(Model!$A:$AQ,MATCH("Current Tax Rate",Model!$A:$A,0),MATCH(DCF!F$33,Model!$3:$3,0))-INDEX(Model!$A:$AQ,MATCH("Deferred Tax Rate",Model!$A:$A,0),MATCH(DCF!F$33,Model!$3:$3,0)),"na")</f>
        <v>0.25</v>
      </c>
      <c r="G44" s="75">
        <f ca="1">-IFERROR(-INDEX(Model!$A:$AQ,MATCH("Current Tax Rate",Model!$A:$A,0),MATCH(DCF!G$33,Model!$3:$3,0))-INDEX(Model!$A:$AQ,MATCH("Deferred Tax Rate",Model!$A:$A,0),MATCH(DCF!G$33,Model!$3:$3,0)),"na")</f>
        <v>0.25</v>
      </c>
      <c r="H44" s="75">
        <f ca="1">-IFERROR(-INDEX(Model!$A:$AQ,MATCH("Current Tax Rate",Model!$A:$A,0),MATCH(DCF!H$33,Model!$3:$3,0))-INDEX(Model!$A:$AQ,MATCH("Deferred Tax Rate",Model!$A:$A,0),MATCH(DCF!H$33,Model!$3:$3,0)),"na")</f>
        <v>0.25</v>
      </c>
      <c r="I44" s="75">
        <f ca="1">-IFERROR(-INDEX(Model!$A:$AQ,MATCH("Current Tax Rate",Model!$A:$A,0),MATCH(DCF!I$33,Model!$3:$3,0))-INDEX(Model!$A:$AQ,MATCH("Deferred Tax Rate",Model!$A:$A,0),MATCH(DCF!I$33,Model!$3:$3,0)),"na")</f>
        <v>0.25</v>
      </c>
      <c r="J44" s="75">
        <f ca="1">-IFERROR(-INDEX(Model!$A:$AQ,MATCH("Current Tax Rate",Model!$A:$A,0),MATCH(DCF!J$33,Model!$3:$3,0))-INDEX(Model!$A:$AQ,MATCH("Deferred Tax Rate",Model!$A:$A,0),MATCH(DCF!J$33,Model!$3:$3,0)),"na")</f>
        <v>0.25</v>
      </c>
      <c r="K44" s="75">
        <f ca="1">-IFERROR(-INDEX(Model!$A:$AQ,MATCH("Current Tax Rate",Model!$A:$A,0),MATCH(DCF!K$33,Model!$3:$3,0))-INDEX(Model!$A:$AQ,MATCH("Deferred Tax Rate",Model!$A:$A,0),MATCH(DCF!K$33,Model!$3:$3,0)),"na")</f>
        <v>0.25</v>
      </c>
      <c r="L44" s="75">
        <f ca="1">-IFERROR(-INDEX(Model!$A:$AQ,MATCH("Current Tax Rate",Model!$A:$A,0),MATCH(DCF!L$33,Model!$3:$3,0))-INDEX(Model!$A:$AQ,MATCH("Deferred Tax Rate",Model!$A:$A,0),MATCH(DCF!L$33,Model!$3:$3,0)),"na")</f>
        <v>0.25</v>
      </c>
      <c r="M44" s="75">
        <f ca="1">-IFERROR(-INDEX(Model!$A:$AQ,MATCH("Current Tax Rate",Model!$A:$A,0),MATCH(DCF!M$33,Model!$3:$3,0))-INDEX(Model!$A:$AQ,MATCH("Deferred Tax Rate",Model!$A:$A,0),MATCH(DCF!M$33,Model!$3:$3,0)),"na")</f>
        <v>0.25</v>
      </c>
      <c r="N44"/>
      <c r="O44" s="310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  <c r="AMM44"/>
      <c r="AMN44"/>
      <c r="AMO44"/>
      <c r="AMP44"/>
      <c r="AMQ44"/>
      <c r="AMR44"/>
      <c r="AMS44"/>
      <c r="AMT44"/>
      <c r="AMU44"/>
      <c r="AMV44"/>
      <c r="AMW44"/>
      <c r="AMX44"/>
      <c r="AMY44"/>
      <c r="AMZ44"/>
      <c r="ANA44"/>
      <c r="ANB44"/>
      <c r="ANC44"/>
      <c r="AND44"/>
      <c r="ANE44"/>
      <c r="ANF44"/>
      <c r="ANG44"/>
      <c r="ANH44"/>
      <c r="ANI44"/>
      <c r="ANJ44"/>
      <c r="ANK44"/>
      <c r="ANL44"/>
      <c r="ANM44"/>
      <c r="ANN44"/>
      <c r="ANO44"/>
      <c r="ANP44"/>
      <c r="ANQ44"/>
      <c r="ANR44"/>
      <c r="ANS44"/>
      <c r="ANT44"/>
      <c r="ANU44"/>
      <c r="ANV44"/>
      <c r="ANW44"/>
      <c r="ANX44"/>
      <c r="ANY44"/>
      <c r="ANZ44"/>
      <c r="AOA44"/>
      <c r="AOB44"/>
      <c r="AOC44"/>
      <c r="AOD44"/>
      <c r="AOE44"/>
      <c r="AOF44"/>
      <c r="AOG44"/>
      <c r="AOH44"/>
      <c r="AOI44"/>
      <c r="AOJ44"/>
      <c r="AOK44"/>
      <c r="AOL44"/>
      <c r="AOM44"/>
      <c r="AON44"/>
      <c r="AOO44"/>
      <c r="AOP44"/>
      <c r="AOQ44"/>
      <c r="AOR44"/>
      <c r="AOS44"/>
      <c r="AOT44"/>
      <c r="AOU44"/>
      <c r="AOV44"/>
      <c r="AOW44"/>
      <c r="AOX44"/>
      <c r="AOY44"/>
      <c r="AOZ44"/>
      <c r="APA44"/>
      <c r="APB44"/>
      <c r="APC44"/>
      <c r="APD44"/>
      <c r="APE44"/>
      <c r="APF44"/>
      <c r="APG44"/>
      <c r="APH44"/>
      <c r="API44"/>
      <c r="APJ44"/>
      <c r="APK44"/>
      <c r="APL44"/>
      <c r="APM44"/>
      <c r="APN44"/>
      <c r="APO44"/>
      <c r="APP44"/>
      <c r="APQ44"/>
      <c r="APR44"/>
      <c r="APS44"/>
      <c r="APT44"/>
      <c r="APU44"/>
      <c r="APV44"/>
      <c r="APW44"/>
      <c r="APX44"/>
      <c r="APY44"/>
      <c r="APZ44"/>
      <c r="AQA44"/>
      <c r="AQB44"/>
      <c r="AQC44"/>
      <c r="AQD44"/>
      <c r="AQE44"/>
      <c r="AQF44"/>
      <c r="AQG44"/>
      <c r="AQH44"/>
      <c r="AQI44"/>
      <c r="AQJ44"/>
      <c r="AQK44"/>
      <c r="AQL44"/>
      <c r="AQM44"/>
      <c r="AQN44"/>
      <c r="AQO44"/>
      <c r="AQP44"/>
      <c r="AQQ44"/>
      <c r="AQR44"/>
      <c r="AQS44"/>
      <c r="AQT44"/>
      <c r="AQU44"/>
      <c r="AQV44"/>
      <c r="AQW44"/>
      <c r="AQX44"/>
      <c r="AQY44"/>
      <c r="AQZ44"/>
      <c r="ARA44"/>
      <c r="ARB44"/>
      <c r="ARC44"/>
      <c r="ARD44"/>
      <c r="ARE44"/>
      <c r="ARF44"/>
      <c r="ARG44"/>
      <c r="ARH44"/>
      <c r="ARI44"/>
      <c r="ARJ44"/>
      <c r="ARK44"/>
      <c r="ARL44"/>
      <c r="ARM44"/>
      <c r="ARN44"/>
      <c r="ARO44"/>
      <c r="ARP44"/>
      <c r="ARQ44"/>
      <c r="ARR44"/>
      <c r="ARS44"/>
      <c r="ART44"/>
      <c r="ARU44"/>
      <c r="ARV44"/>
      <c r="ARW44"/>
      <c r="ARX44"/>
      <c r="ARY44"/>
      <c r="ARZ44"/>
      <c r="ASA44"/>
      <c r="ASB44"/>
      <c r="ASC44"/>
      <c r="ASD44"/>
      <c r="ASE44"/>
      <c r="ASF44"/>
      <c r="ASG44"/>
      <c r="ASH44"/>
      <c r="ASI44"/>
      <c r="ASJ44"/>
      <c r="ASK44"/>
      <c r="ASL44"/>
      <c r="ASM44"/>
      <c r="ASN44"/>
      <c r="ASO44"/>
      <c r="ASP44"/>
      <c r="ASQ44"/>
      <c r="ASR44"/>
      <c r="ASS44"/>
      <c r="AST44"/>
      <c r="ASU44"/>
      <c r="ASV44"/>
      <c r="ASW44"/>
      <c r="ASX44"/>
      <c r="ASY44"/>
      <c r="ASZ44"/>
      <c r="ATA44"/>
      <c r="ATB44"/>
      <c r="ATC44"/>
      <c r="ATD44"/>
      <c r="ATE44"/>
      <c r="ATF44"/>
      <c r="ATG44"/>
      <c r="ATH44"/>
      <c r="ATI44"/>
      <c r="ATJ44"/>
      <c r="ATK44"/>
      <c r="ATL44"/>
      <c r="ATM44"/>
      <c r="ATN44"/>
      <c r="ATO44"/>
      <c r="ATP44"/>
      <c r="ATQ44"/>
      <c r="ATR44"/>
      <c r="ATS44"/>
      <c r="ATT44"/>
      <c r="ATU44"/>
      <c r="ATV44"/>
      <c r="ATW44"/>
      <c r="ATX44"/>
      <c r="ATY44"/>
      <c r="ATZ44"/>
      <c r="AUA44"/>
      <c r="AUB44"/>
      <c r="AUC44"/>
      <c r="AUD44"/>
      <c r="AUE44"/>
      <c r="AUF44"/>
      <c r="AUG44"/>
      <c r="AUH44"/>
      <c r="AUI44"/>
      <c r="AUJ44"/>
      <c r="AUK44"/>
      <c r="AUL44"/>
      <c r="AUM44"/>
      <c r="AUN44"/>
      <c r="AUO44"/>
      <c r="AUP44"/>
      <c r="AUQ44"/>
      <c r="AUR44"/>
      <c r="AUS44"/>
      <c r="AUT44"/>
      <c r="AUU44"/>
      <c r="AUV44"/>
      <c r="AUW44"/>
      <c r="AUX44"/>
      <c r="AUY44"/>
      <c r="AUZ44"/>
      <c r="AVA44"/>
      <c r="AVB44"/>
      <c r="AVC44"/>
      <c r="AVD44"/>
      <c r="AVE44"/>
      <c r="AVF44"/>
      <c r="AVG44"/>
      <c r="AVH44"/>
      <c r="AVI44"/>
      <c r="AVJ44"/>
      <c r="AVK44"/>
      <c r="AVL44"/>
      <c r="AVM44"/>
      <c r="AVN44"/>
      <c r="AVO44"/>
      <c r="AVP44"/>
      <c r="AVQ44"/>
      <c r="AVR44"/>
      <c r="AVS44"/>
      <c r="AVT44"/>
      <c r="AVU44"/>
      <c r="AVV44"/>
      <c r="AVW44"/>
      <c r="AVX44"/>
      <c r="AVY44"/>
      <c r="AVZ44"/>
      <c r="AWA44"/>
      <c r="AWB44"/>
      <c r="AWC44"/>
      <c r="AWD44"/>
      <c r="AWE44"/>
      <c r="AWF44"/>
      <c r="AWG44"/>
      <c r="AWH44"/>
      <c r="AWI44"/>
      <c r="AWJ44"/>
      <c r="AWK44"/>
      <c r="AWL44"/>
      <c r="AWM44"/>
      <c r="AWN44"/>
      <c r="AWO44"/>
      <c r="AWP44"/>
      <c r="AWQ44"/>
      <c r="AWR44"/>
      <c r="AWS44"/>
      <c r="AWT44"/>
      <c r="AWU44"/>
      <c r="AWV44"/>
      <c r="AWW44"/>
      <c r="AWX44"/>
      <c r="AWY44"/>
      <c r="AWZ44"/>
      <c r="AXA44"/>
      <c r="AXB44"/>
      <c r="AXC44"/>
      <c r="AXD44"/>
      <c r="AXE44"/>
      <c r="AXF44"/>
      <c r="AXG44"/>
      <c r="AXH44"/>
      <c r="AXI44"/>
      <c r="AXJ44"/>
      <c r="AXK44"/>
      <c r="AXL44"/>
      <c r="AXM44"/>
      <c r="AXN44"/>
      <c r="AXO44"/>
      <c r="AXP44"/>
      <c r="AXQ44"/>
      <c r="AXR44"/>
      <c r="AXS44"/>
      <c r="AXT44"/>
      <c r="AXU44"/>
      <c r="AXV44"/>
      <c r="AXW44"/>
      <c r="AXX44"/>
      <c r="AXY44"/>
      <c r="AXZ44"/>
      <c r="AYA44"/>
      <c r="AYB44"/>
      <c r="AYC44"/>
      <c r="AYD44"/>
      <c r="AYE44"/>
      <c r="AYF44"/>
      <c r="AYG44"/>
      <c r="AYH44"/>
      <c r="AYI44"/>
      <c r="AYJ44"/>
      <c r="AYK44"/>
      <c r="AYL44"/>
      <c r="AYM44"/>
      <c r="AYN44"/>
      <c r="AYO44"/>
      <c r="AYP44"/>
      <c r="AYQ44"/>
      <c r="AYR44"/>
      <c r="AYS44"/>
      <c r="AYT44"/>
      <c r="AYU44"/>
      <c r="AYV44"/>
      <c r="AYW44"/>
      <c r="AYX44"/>
      <c r="AYY44"/>
      <c r="AYZ44"/>
      <c r="AZA44"/>
      <c r="AZB44"/>
      <c r="AZC44"/>
      <c r="AZD44"/>
      <c r="AZE44"/>
      <c r="AZF44"/>
      <c r="AZG44"/>
      <c r="AZH44"/>
      <c r="AZI44"/>
      <c r="AZJ44"/>
      <c r="AZK44"/>
      <c r="AZL44"/>
      <c r="AZM44"/>
      <c r="AZN44"/>
      <c r="AZO44"/>
      <c r="AZP44"/>
      <c r="AZQ44"/>
      <c r="AZR44"/>
      <c r="AZS44"/>
      <c r="AZT44"/>
      <c r="AZU44"/>
      <c r="AZV44"/>
      <c r="AZW44"/>
      <c r="AZX44"/>
      <c r="AZY44"/>
      <c r="AZZ44"/>
      <c r="BAA44"/>
      <c r="BAB44"/>
      <c r="BAC44"/>
      <c r="BAD44"/>
      <c r="BAE44"/>
      <c r="BAF44"/>
      <c r="BAG44"/>
      <c r="BAH44"/>
      <c r="BAI44"/>
      <c r="BAJ44"/>
      <c r="BAK44"/>
      <c r="BAL44"/>
      <c r="BAM44"/>
      <c r="BAN44"/>
      <c r="BAO44"/>
      <c r="BAP44"/>
      <c r="BAQ44"/>
      <c r="BAR44"/>
      <c r="BAS44"/>
      <c r="BAT44"/>
      <c r="BAU44"/>
      <c r="BAV44"/>
      <c r="BAW44"/>
      <c r="BAX44"/>
      <c r="BAY44"/>
      <c r="BAZ44"/>
      <c r="BBA44"/>
      <c r="BBB44"/>
      <c r="BBC44"/>
      <c r="BBD44"/>
      <c r="BBE44"/>
      <c r="BBF44"/>
      <c r="BBG44"/>
      <c r="BBH44"/>
      <c r="BBI44"/>
      <c r="BBJ44"/>
      <c r="BBK44"/>
      <c r="BBL44"/>
      <c r="BBM44"/>
      <c r="BBN44"/>
      <c r="BBO44"/>
      <c r="BBP44"/>
      <c r="BBQ44"/>
      <c r="BBR44"/>
      <c r="BBS44"/>
      <c r="BBT44"/>
      <c r="BBU44"/>
      <c r="BBV44"/>
      <c r="BBW44"/>
      <c r="BBX44"/>
      <c r="BBY44"/>
      <c r="BBZ44"/>
      <c r="BCA44"/>
      <c r="BCB44"/>
      <c r="BCC44"/>
      <c r="BCD44"/>
      <c r="BCE44"/>
      <c r="BCF44"/>
      <c r="BCG44"/>
      <c r="BCH44"/>
      <c r="BCI44"/>
      <c r="BCJ44"/>
      <c r="BCK44"/>
      <c r="BCL44"/>
      <c r="BCM44"/>
      <c r="BCN44"/>
      <c r="BCO44"/>
      <c r="BCP44"/>
      <c r="BCQ44"/>
      <c r="BCR44"/>
      <c r="BCS44"/>
      <c r="BCT44"/>
      <c r="BCU44"/>
      <c r="BCV44"/>
      <c r="BCW44"/>
      <c r="BCX44"/>
      <c r="BCY44"/>
      <c r="BCZ44"/>
      <c r="BDA44"/>
      <c r="BDB44"/>
      <c r="BDC44"/>
      <c r="BDD44"/>
      <c r="BDE44"/>
      <c r="BDF44"/>
      <c r="BDG44"/>
      <c r="BDH44"/>
      <c r="BDI44"/>
      <c r="BDJ44"/>
      <c r="BDK44"/>
      <c r="BDL44"/>
      <c r="BDM44"/>
      <c r="BDN44"/>
      <c r="BDO44"/>
      <c r="BDP44"/>
      <c r="BDQ44"/>
      <c r="BDR44"/>
      <c r="BDS44"/>
      <c r="BDT44"/>
      <c r="BDU44"/>
      <c r="BDV44"/>
      <c r="BDW44"/>
      <c r="BDX44"/>
      <c r="BDY44"/>
      <c r="BDZ44"/>
      <c r="BEA44"/>
      <c r="BEB44"/>
      <c r="BEC44"/>
      <c r="BED44"/>
      <c r="BEE44"/>
      <c r="BEF44"/>
      <c r="BEG44"/>
      <c r="BEH44"/>
      <c r="BEI44"/>
      <c r="BEJ44"/>
      <c r="BEK44"/>
      <c r="BEL44"/>
      <c r="BEM44"/>
      <c r="BEN44"/>
      <c r="BEO44"/>
      <c r="BEP44"/>
      <c r="BEQ44"/>
      <c r="BER44"/>
      <c r="BES44"/>
      <c r="BET44"/>
      <c r="BEU44"/>
      <c r="BEV44"/>
      <c r="BEW44"/>
      <c r="BEX44"/>
      <c r="BEY44"/>
      <c r="BEZ44"/>
      <c r="BFA44"/>
      <c r="BFB44"/>
      <c r="BFC44"/>
      <c r="BFD44"/>
      <c r="BFE44"/>
      <c r="BFF44"/>
      <c r="BFG44"/>
      <c r="BFH44"/>
      <c r="BFI44"/>
      <c r="BFJ44"/>
      <c r="BFK44"/>
      <c r="BFL44"/>
      <c r="BFM44"/>
      <c r="BFN44"/>
      <c r="BFO44"/>
      <c r="BFP44"/>
      <c r="BFQ44"/>
      <c r="BFR44"/>
      <c r="BFS44"/>
      <c r="BFT44"/>
      <c r="BFU44"/>
      <c r="BFV44"/>
      <c r="BFW44"/>
      <c r="BFX44"/>
      <c r="BFY44"/>
      <c r="BFZ44"/>
      <c r="BGA44"/>
      <c r="BGB44"/>
      <c r="BGC44"/>
      <c r="BGD44"/>
      <c r="BGE44"/>
      <c r="BGF44"/>
      <c r="BGG44"/>
      <c r="BGH44"/>
      <c r="BGI44"/>
      <c r="BGJ44"/>
      <c r="BGK44"/>
      <c r="BGL44"/>
      <c r="BGM44"/>
      <c r="BGN44"/>
      <c r="BGO44"/>
      <c r="BGP44"/>
      <c r="BGQ44"/>
      <c r="BGR44"/>
      <c r="BGS44"/>
      <c r="BGT44"/>
      <c r="BGU44"/>
      <c r="BGV44"/>
      <c r="BGW44"/>
      <c r="BGX44"/>
      <c r="BGY44"/>
      <c r="BGZ44"/>
      <c r="BHA44"/>
      <c r="BHB44"/>
      <c r="BHC44"/>
      <c r="BHD44"/>
      <c r="BHE44"/>
      <c r="BHF44"/>
      <c r="BHG44"/>
      <c r="BHH44"/>
      <c r="BHI44"/>
      <c r="BHJ44"/>
      <c r="BHK44"/>
      <c r="BHL44"/>
      <c r="BHM44"/>
      <c r="BHN44"/>
      <c r="BHO44"/>
      <c r="BHP44"/>
      <c r="BHQ44"/>
      <c r="BHR44"/>
      <c r="BHS44"/>
      <c r="BHT44"/>
      <c r="BHU44"/>
      <c r="BHV44"/>
      <c r="BHW44"/>
      <c r="BHX44"/>
      <c r="BHY44"/>
      <c r="BHZ44"/>
      <c r="BIA44"/>
      <c r="BIB44"/>
      <c r="BIC44"/>
      <c r="BID44"/>
      <c r="BIE44"/>
      <c r="BIF44"/>
      <c r="BIG44"/>
      <c r="BIH44"/>
      <c r="BII44"/>
      <c r="BIJ44"/>
      <c r="BIK44"/>
      <c r="BIL44"/>
      <c r="BIM44"/>
      <c r="BIN44"/>
      <c r="BIO44"/>
      <c r="BIP44"/>
      <c r="BIQ44"/>
      <c r="BIR44"/>
      <c r="BIS44"/>
      <c r="BIT44"/>
      <c r="BIU44"/>
      <c r="BIV44"/>
      <c r="BIW44"/>
      <c r="BIX44"/>
      <c r="BIY44"/>
      <c r="BIZ44"/>
      <c r="BJA44"/>
      <c r="BJB44"/>
      <c r="BJC44"/>
      <c r="BJD44"/>
      <c r="BJE44"/>
      <c r="BJF44"/>
      <c r="BJG44"/>
      <c r="BJH44"/>
      <c r="BJI44"/>
      <c r="BJJ44"/>
      <c r="BJK44"/>
      <c r="BJL44"/>
      <c r="BJM44"/>
      <c r="BJN44"/>
      <c r="BJO44"/>
      <c r="BJP44"/>
      <c r="BJQ44"/>
      <c r="BJR44"/>
      <c r="BJS44"/>
      <c r="BJT44"/>
      <c r="BJU44"/>
      <c r="BJV44"/>
      <c r="BJW44"/>
      <c r="BJX44"/>
      <c r="BJY44"/>
      <c r="BJZ44"/>
      <c r="BKA44"/>
      <c r="BKB44"/>
      <c r="BKC44"/>
      <c r="BKD44"/>
      <c r="BKE44"/>
      <c r="BKF44"/>
      <c r="BKG44"/>
      <c r="BKH44"/>
      <c r="BKI44"/>
      <c r="BKJ44"/>
      <c r="BKK44"/>
      <c r="BKL44"/>
      <c r="BKM44"/>
      <c r="BKN44"/>
      <c r="BKO44"/>
      <c r="BKP44"/>
      <c r="BKQ44"/>
      <c r="BKR44"/>
      <c r="BKS44"/>
      <c r="BKT44"/>
      <c r="BKU44"/>
      <c r="BKV44"/>
      <c r="BKW44"/>
      <c r="BKX44"/>
      <c r="BKY44"/>
      <c r="BKZ44"/>
      <c r="BLA44"/>
      <c r="BLB44"/>
      <c r="BLC44"/>
      <c r="BLD44"/>
      <c r="BLE44"/>
      <c r="BLF44"/>
      <c r="BLG44"/>
      <c r="BLH44"/>
      <c r="BLI44"/>
      <c r="BLJ44"/>
      <c r="BLK44"/>
      <c r="BLL44"/>
      <c r="BLM44"/>
      <c r="BLN44"/>
      <c r="BLO44"/>
      <c r="BLP44"/>
      <c r="BLQ44"/>
      <c r="BLR44"/>
      <c r="BLS44"/>
      <c r="BLT44"/>
      <c r="BLU44"/>
      <c r="BLV44"/>
      <c r="BLW44"/>
      <c r="BLX44"/>
      <c r="BLY44"/>
      <c r="BLZ44"/>
      <c r="BMA44"/>
      <c r="BMB44"/>
      <c r="BMC44"/>
      <c r="BMD44"/>
      <c r="BME44"/>
      <c r="BMF44"/>
      <c r="BMG44"/>
      <c r="BMH44"/>
      <c r="BMI44"/>
      <c r="BMJ44"/>
      <c r="BMK44"/>
      <c r="BML44"/>
      <c r="BMM44"/>
      <c r="BMN44"/>
      <c r="BMO44"/>
      <c r="BMP44"/>
      <c r="BMQ44"/>
      <c r="BMR44"/>
      <c r="BMS44"/>
      <c r="BMT44"/>
      <c r="BMU44"/>
      <c r="BMV44"/>
      <c r="BMW44"/>
      <c r="BMX44"/>
      <c r="BMY44"/>
      <c r="BMZ44"/>
      <c r="BNA44"/>
      <c r="BNB44"/>
      <c r="BNC44"/>
      <c r="BND44"/>
      <c r="BNE44"/>
      <c r="BNF44"/>
      <c r="BNG44"/>
      <c r="BNH44"/>
      <c r="BNI44"/>
      <c r="BNJ44"/>
      <c r="BNK44"/>
      <c r="BNL44"/>
      <c r="BNM44"/>
      <c r="BNN44"/>
      <c r="BNO44"/>
      <c r="BNP44"/>
      <c r="BNQ44"/>
      <c r="BNR44"/>
      <c r="BNS44"/>
      <c r="BNT44"/>
      <c r="BNU44"/>
      <c r="BNV44"/>
      <c r="BNW44"/>
      <c r="BNX44"/>
      <c r="BNY44"/>
      <c r="BNZ44"/>
      <c r="BOA44"/>
      <c r="BOB44"/>
      <c r="BOC44"/>
      <c r="BOD44"/>
      <c r="BOE44"/>
      <c r="BOF44"/>
      <c r="BOG44"/>
      <c r="BOH44"/>
      <c r="BOI44"/>
      <c r="BOJ44"/>
      <c r="BOK44"/>
      <c r="BOL44"/>
      <c r="BOM44"/>
      <c r="BON44"/>
      <c r="BOO44"/>
      <c r="BOP44"/>
      <c r="BOQ44"/>
      <c r="BOR44"/>
      <c r="BOS44"/>
      <c r="BOT44"/>
      <c r="BOU44"/>
      <c r="BOV44"/>
      <c r="BOW44"/>
      <c r="BOX44"/>
      <c r="BOY44"/>
      <c r="BOZ44"/>
      <c r="BPA44"/>
      <c r="BPB44"/>
      <c r="BPC44"/>
      <c r="BPD44"/>
      <c r="BPE44"/>
      <c r="BPF44"/>
      <c r="BPG44"/>
      <c r="BPH44"/>
      <c r="BPI44"/>
      <c r="BPJ44"/>
      <c r="BPK44"/>
      <c r="BPL44"/>
      <c r="BPM44"/>
      <c r="BPN44"/>
      <c r="BPO44"/>
      <c r="BPP44"/>
      <c r="BPQ44"/>
      <c r="BPR44"/>
      <c r="BPS44"/>
      <c r="BPT44"/>
      <c r="BPU44"/>
      <c r="BPV44"/>
      <c r="BPW44"/>
      <c r="BPX44"/>
      <c r="BPY44"/>
      <c r="BPZ44"/>
      <c r="BQA44"/>
      <c r="BQB44"/>
      <c r="BQC44"/>
      <c r="BQD44"/>
      <c r="BQE44"/>
      <c r="BQF44"/>
      <c r="BQG44"/>
      <c r="BQH44"/>
      <c r="BQI44"/>
      <c r="BQJ44"/>
      <c r="BQK44"/>
      <c r="BQL44"/>
      <c r="BQM44"/>
      <c r="BQN44"/>
      <c r="BQO44"/>
      <c r="BQP44"/>
      <c r="BQQ44"/>
      <c r="BQR44"/>
      <c r="BQS44"/>
      <c r="BQT44"/>
      <c r="BQU44"/>
      <c r="BQV44"/>
      <c r="BQW44"/>
      <c r="BQX44"/>
      <c r="BQY44"/>
      <c r="BQZ44"/>
      <c r="BRA44"/>
      <c r="BRB44"/>
      <c r="BRC44"/>
      <c r="BRD44"/>
      <c r="BRE44"/>
      <c r="BRF44"/>
      <c r="BRG44"/>
      <c r="BRH44"/>
      <c r="BRI44"/>
      <c r="BRJ44"/>
      <c r="BRK44"/>
      <c r="BRL44"/>
      <c r="BRM44"/>
      <c r="BRN44"/>
      <c r="BRO44"/>
      <c r="BRP44"/>
      <c r="BRQ44"/>
      <c r="BRR44"/>
      <c r="BRS44"/>
      <c r="BRT44"/>
      <c r="BRU44"/>
      <c r="BRV44"/>
      <c r="BRW44"/>
      <c r="BRX44"/>
      <c r="BRY44"/>
      <c r="BRZ44"/>
      <c r="BSA44"/>
      <c r="BSB44"/>
      <c r="BSC44"/>
      <c r="BSD44"/>
      <c r="BSE44"/>
      <c r="BSF44"/>
      <c r="BSG44"/>
      <c r="BSH44"/>
      <c r="BSI44"/>
      <c r="BSJ44"/>
      <c r="BSK44"/>
      <c r="BSL44"/>
      <c r="BSM44"/>
      <c r="BSN44"/>
      <c r="BSO44"/>
      <c r="BSP44"/>
      <c r="BSQ44"/>
      <c r="BSR44"/>
      <c r="BSS44"/>
      <c r="BST44"/>
      <c r="BSU44"/>
      <c r="BSV44"/>
      <c r="BSW44"/>
      <c r="BSX44"/>
      <c r="BSY44"/>
      <c r="BSZ44"/>
      <c r="BTA44"/>
      <c r="BTB44"/>
      <c r="BTC44"/>
      <c r="BTD44"/>
      <c r="BTE44"/>
      <c r="BTF44"/>
      <c r="BTG44"/>
      <c r="BTH44"/>
      <c r="BTI44"/>
      <c r="BTJ44"/>
      <c r="BTK44"/>
      <c r="BTL44"/>
      <c r="BTM44"/>
      <c r="BTN44"/>
      <c r="BTO44"/>
      <c r="BTP44"/>
      <c r="BTQ44"/>
      <c r="BTR44"/>
      <c r="BTS44"/>
      <c r="BTT44"/>
      <c r="BTU44"/>
      <c r="BTV44"/>
      <c r="BTW44"/>
      <c r="BTX44"/>
      <c r="BTY44"/>
      <c r="BTZ44"/>
      <c r="BUA44"/>
      <c r="BUB44"/>
      <c r="BUC44"/>
      <c r="BUD44"/>
      <c r="BUE44"/>
      <c r="BUF44"/>
      <c r="BUG44"/>
      <c r="BUH44"/>
      <c r="BUI44"/>
      <c r="BUJ44"/>
      <c r="BUK44"/>
      <c r="BUL44"/>
      <c r="BUM44"/>
      <c r="BUN44"/>
      <c r="BUO44"/>
      <c r="BUP44"/>
      <c r="BUQ44"/>
      <c r="BUR44"/>
      <c r="BUS44"/>
      <c r="BUT44"/>
      <c r="BUU44"/>
      <c r="BUV44"/>
      <c r="BUW44"/>
      <c r="BUX44"/>
      <c r="BUY44"/>
      <c r="BUZ44"/>
      <c r="BVA44"/>
      <c r="BVB44"/>
      <c r="BVC44"/>
      <c r="BVD44"/>
      <c r="BVE44"/>
      <c r="BVF44"/>
      <c r="BVG44"/>
      <c r="BVH44"/>
      <c r="BVI44"/>
      <c r="BVJ44"/>
      <c r="BVK44"/>
      <c r="BVL44"/>
      <c r="BVM44"/>
      <c r="BVN44"/>
      <c r="BVO44"/>
      <c r="BVP44"/>
      <c r="BVQ44"/>
      <c r="BVR44"/>
      <c r="BVS44"/>
      <c r="BVT44"/>
      <c r="BVU44"/>
      <c r="BVV44"/>
      <c r="BVW44"/>
      <c r="BVX44"/>
      <c r="BVY44"/>
      <c r="BVZ44"/>
      <c r="BWA44"/>
      <c r="BWB44"/>
      <c r="BWC44"/>
      <c r="BWD44"/>
      <c r="BWE44"/>
      <c r="BWF44"/>
      <c r="BWG44"/>
      <c r="BWH44"/>
      <c r="BWI44"/>
      <c r="BWJ44"/>
      <c r="BWK44"/>
      <c r="BWL44"/>
      <c r="BWM44"/>
      <c r="BWN44"/>
      <c r="BWO44"/>
      <c r="BWP44"/>
      <c r="BWQ44"/>
      <c r="BWR44"/>
      <c r="BWS44"/>
      <c r="BWT44"/>
      <c r="BWU44"/>
      <c r="BWV44"/>
      <c r="BWW44"/>
      <c r="BWX44"/>
      <c r="BWY44"/>
      <c r="BWZ44"/>
      <c r="BXA44"/>
      <c r="BXB44"/>
      <c r="BXC44"/>
      <c r="BXD44"/>
      <c r="BXE44"/>
      <c r="BXF44"/>
      <c r="BXG44"/>
      <c r="BXH44"/>
      <c r="BXI44"/>
      <c r="BXJ44"/>
      <c r="BXK44"/>
      <c r="BXL44"/>
      <c r="BXM44"/>
      <c r="BXN44"/>
      <c r="BXO44"/>
      <c r="BXP44"/>
      <c r="BXQ44"/>
      <c r="BXR44"/>
      <c r="BXS44"/>
      <c r="BXT44"/>
      <c r="BXU44"/>
      <c r="BXV44"/>
      <c r="BXW44"/>
      <c r="BXX44"/>
      <c r="BXY44"/>
      <c r="BXZ44"/>
      <c r="BYA44"/>
      <c r="BYB44"/>
      <c r="BYC44"/>
      <c r="BYD44"/>
      <c r="BYE44"/>
      <c r="BYF44"/>
      <c r="BYG44"/>
      <c r="BYH44"/>
      <c r="BYI44"/>
      <c r="BYJ44"/>
      <c r="BYK44"/>
      <c r="BYL44"/>
      <c r="BYM44"/>
      <c r="BYN44"/>
      <c r="BYO44"/>
      <c r="BYP44"/>
      <c r="BYQ44"/>
      <c r="BYR44"/>
      <c r="BYS44"/>
      <c r="BYT44"/>
      <c r="BYU44"/>
      <c r="BYV44"/>
      <c r="BYW44"/>
      <c r="BYX44"/>
      <c r="BYY44"/>
      <c r="BYZ44"/>
      <c r="BZA44"/>
      <c r="BZB44"/>
      <c r="BZC44"/>
      <c r="BZD44"/>
      <c r="BZE44"/>
      <c r="BZF44"/>
      <c r="BZG44"/>
      <c r="BZH44"/>
      <c r="BZI44"/>
      <c r="BZJ44"/>
      <c r="BZK44"/>
      <c r="BZL44"/>
      <c r="BZM44"/>
      <c r="BZN44"/>
      <c r="BZO44"/>
      <c r="BZP44"/>
      <c r="BZQ44"/>
      <c r="BZR44"/>
      <c r="BZS44"/>
      <c r="BZT44"/>
      <c r="BZU44"/>
      <c r="BZV44"/>
      <c r="BZW44"/>
      <c r="BZX44"/>
      <c r="BZY44"/>
      <c r="BZZ44"/>
      <c r="CAA44"/>
      <c r="CAB44"/>
      <c r="CAC44"/>
      <c r="CAD44"/>
      <c r="CAE44"/>
      <c r="CAF44"/>
      <c r="CAG44"/>
      <c r="CAH44"/>
      <c r="CAI44"/>
      <c r="CAJ44"/>
      <c r="CAK44"/>
      <c r="CAL44"/>
      <c r="CAM44"/>
      <c r="CAN44"/>
      <c r="CAO44"/>
      <c r="CAP44"/>
      <c r="CAQ44"/>
      <c r="CAR44"/>
      <c r="CAS44"/>
      <c r="CAT44"/>
      <c r="CAU44"/>
      <c r="CAV44"/>
      <c r="CAW44"/>
      <c r="CAX44"/>
      <c r="CAY44"/>
      <c r="CAZ44"/>
      <c r="CBA44"/>
      <c r="CBB44"/>
      <c r="CBC44"/>
      <c r="CBD44"/>
      <c r="CBE44"/>
      <c r="CBF44"/>
      <c r="CBG44"/>
      <c r="CBH44"/>
      <c r="CBI44"/>
      <c r="CBJ44"/>
      <c r="CBK44"/>
      <c r="CBL44"/>
      <c r="CBM44"/>
      <c r="CBN44"/>
      <c r="CBO44"/>
      <c r="CBP44"/>
      <c r="CBQ44"/>
      <c r="CBR44"/>
      <c r="CBS44"/>
      <c r="CBT44"/>
      <c r="CBU44"/>
      <c r="CBV44"/>
      <c r="CBW44"/>
      <c r="CBX44"/>
      <c r="CBY44"/>
      <c r="CBZ44"/>
      <c r="CCA44"/>
      <c r="CCB44"/>
      <c r="CCC44"/>
      <c r="CCD44"/>
      <c r="CCE44"/>
      <c r="CCF44"/>
      <c r="CCG44"/>
      <c r="CCH44"/>
      <c r="CCI44"/>
      <c r="CCJ44"/>
      <c r="CCK44"/>
      <c r="CCL44"/>
      <c r="CCM44"/>
      <c r="CCN44"/>
      <c r="CCO44"/>
      <c r="CCP44"/>
      <c r="CCQ44"/>
      <c r="CCR44"/>
      <c r="CCS44"/>
      <c r="CCT44"/>
      <c r="CCU44"/>
      <c r="CCV44"/>
      <c r="CCW44"/>
      <c r="CCX44"/>
      <c r="CCY44"/>
      <c r="CCZ44"/>
      <c r="CDA44"/>
      <c r="CDB44"/>
      <c r="CDC44"/>
      <c r="CDD44"/>
      <c r="CDE44"/>
      <c r="CDF44"/>
      <c r="CDG44"/>
      <c r="CDH44"/>
      <c r="CDI44"/>
      <c r="CDJ44"/>
      <c r="CDK44"/>
      <c r="CDL44"/>
      <c r="CDM44"/>
      <c r="CDN44"/>
      <c r="CDO44"/>
      <c r="CDP44"/>
      <c r="CDQ44"/>
      <c r="CDR44"/>
      <c r="CDS44"/>
      <c r="CDT44"/>
      <c r="CDU44"/>
      <c r="CDV44"/>
      <c r="CDW44"/>
      <c r="CDX44"/>
      <c r="CDY44"/>
      <c r="CDZ44"/>
      <c r="CEA44"/>
      <c r="CEB44"/>
      <c r="CEC44"/>
      <c r="CED44"/>
      <c r="CEE44"/>
      <c r="CEF44"/>
      <c r="CEG44"/>
      <c r="CEH44"/>
      <c r="CEI44"/>
      <c r="CEJ44"/>
      <c r="CEK44"/>
      <c r="CEL44"/>
      <c r="CEM44"/>
      <c r="CEN44"/>
      <c r="CEO44"/>
      <c r="CEP44"/>
      <c r="CEQ44"/>
      <c r="CER44"/>
      <c r="CES44"/>
      <c r="CET44"/>
      <c r="CEU44"/>
      <c r="CEV44"/>
      <c r="CEW44"/>
      <c r="CEX44"/>
      <c r="CEY44"/>
      <c r="CEZ44"/>
      <c r="CFA44"/>
      <c r="CFB44"/>
      <c r="CFC44"/>
      <c r="CFD44"/>
      <c r="CFE44"/>
      <c r="CFF44"/>
      <c r="CFG44"/>
      <c r="CFH44"/>
      <c r="CFI44"/>
      <c r="CFJ44"/>
      <c r="CFK44"/>
      <c r="CFL44"/>
      <c r="CFM44"/>
      <c r="CFN44"/>
      <c r="CFO44"/>
      <c r="CFP44"/>
      <c r="CFQ44"/>
      <c r="CFR44"/>
      <c r="CFS44"/>
      <c r="CFT44"/>
      <c r="CFU44"/>
      <c r="CFV44"/>
      <c r="CFW44"/>
      <c r="CFX44"/>
      <c r="CFY44"/>
      <c r="CFZ44"/>
      <c r="CGA44"/>
      <c r="CGB44"/>
      <c r="CGC44"/>
      <c r="CGD44"/>
      <c r="CGE44"/>
      <c r="CGF44"/>
      <c r="CGG44"/>
      <c r="CGH44"/>
      <c r="CGI44"/>
      <c r="CGJ44"/>
      <c r="CGK44"/>
      <c r="CGL44"/>
      <c r="CGM44"/>
      <c r="CGN44"/>
      <c r="CGO44"/>
      <c r="CGP44"/>
      <c r="CGQ44"/>
      <c r="CGR44"/>
      <c r="CGS44"/>
      <c r="CGT44"/>
      <c r="CGU44"/>
      <c r="CGV44"/>
      <c r="CGW44"/>
      <c r="CGX44"/>
      <c r="CGY44"/>
      <c r="CGZ44"/>
      <c r="CHA44"/>
      <c r="CHB44"/>
      <c r="CHC44"/>
      <c r="CHD44"/>
      <c r="CHE44"/>
      <c r="CHF44"/>
      <c r="CHG44"/>
      <c r="CHH44"/>
      <c r="CHI44"/>
      <c r="CHJ44"/>
      <c r="CHK44"/>
      <c r="CHL44"/>
      <c r="CHM44"/>
      <c r="CHN44"/>
      <c r="CHO44"/>
      <c r="CHP44"/>
      <c r="CHQ44"/>
      <c r="CHR44"/>
      <c r="CHS44"/>
      <c r="CHT44"/>
      <c r="CHU44"/>
      <c r="CHV44"/>
      <c r="CHW44"/>
      <c r="CHX44"/>
      <c r="CHY44"/>
      <c r="CHZ44"/>
      <c r="CIA44"/>
      <c r="CIB44"/>
      <c r="CIC44"/>
      <c r="CID44"/>
      <c r="CIE44"/>
      <c r="CIF44"/>
      <c r="CIG44"/>
      <c r="CIH44"/>
      <c r="CII44"/>
      <c r="CIJ44"/>
      <c r="CIK44"/>
      <c r="CIL44"/>
      <c r="CIM44"/>
      <c r="CIN44"/>
      <c r="CIO44"/>
      <c r="CIP44"/>
      <c r="CIQ44"/>
      <c r="CIR44"/>
      <c r="CIS44"/>
      <c r="CIT44"/>
      <c r="CIU44"/>
      <c r="CIV44"/>
      <c r="CIW44"/>
      <c r="CIX44"/>
      <c r="CIY44"/>
      <c r="CIZ44"/>
      <c r="CJA44"/>
      <c r="CJB44"/>
      <c r="CJC44"/>
      <c r="CJD44"/>
      <c r="CJE44"/>
      <c r="CJF44"/>
      <c r="CJG44"/>
      <c r="CJH44"/>
      <c r="CJI44"/>
      <c r="CJJ44"/>
      <c r="CJK44"/>
      <c r="CJL44"/>
      <c r="CJM44"/>
      <c r="CJN44"/>
      <c r="CJO44"/>
      <c r="CJP44"/>
      <c r="CJQ44"/>
      <c r="CJR44"/>
      <c r="CJS44"/>
      <c r="CJT44"/>
      <c r="CJU44"/>
      <c r="CJV44"/>
      <c r="CJW44"/>
      <c r="CJX44"/>
      <c r="CJY44"/>
      <c r="CJZ44"/>
      <c r="CKA44"/>
      <c r="CKB44"/>
      <c r="CKC44"/>
      <c r="CKD44"/>
      <c r="CKE44"/>
      <c r="CKF44"/>
      <c r="CKG44"/>
      <c r="CKH44"/>
      <c r="CKI44"/>
      <c r="CKJ44"/>
      <c r="CKK44"/>
      <c r="CKL44"/>
      <c r="CKM44"/>
      <c r="CKN44"/>
      <c r="CKO44"/>
      <c r="CKP44"/>
      <c r="CKQ44"/>
      <c r="CKR44"/>
      <c r="CKS44"/>
      <c r="CKT44"/>
      <c r="CKU44"/>
      <c r="CKV44"/>
      <c r="CKW44"/>
      <c r="CKX44"/>
      <c r="CKY44"/>
      <c r="CKZ44"/>
      <c r="CLA44"/>
      <c r="CLB44"/>
      <c r="CLC44"/>
      <c r="CLD44"/>
      <c r="CLE44"/>
      <c r="CLF44"/>
      <c r="CLG44"/>
      <c r="CLH44"/>
      <c r="CLI44"/>
      <c r="CLJ44"/>
      <c r="CLK44"/>
      <c r="CLL44"/>
      <c r="CLM44"/>
      <c r="CLN44"/>
      <c r="CLO44"/>
      <c r="CLP44"/>
      <c r="CLQ44"/>
      <c r="CLR44"/>
      <c r="CLS44"/>
      <c r="CLT44"/>
      <c r="CLU44"/>
      <c r="CLV44"/>
      <c r="CLW44"/>
      <c r="CLX44"/>
      <c r="CLY44"/>
      <c r="CLZ44"/>
      <c r="CMA44"/>
      <c r="CMB44"/>
      <c r="CMC44"/>
      <c r="CMD44"/>
      <c r="CME44"/>
      <c r="CMF44"/>
      <c r="CMG44"/>
      <c r="CMH44"/>
      <c r="CMI44"/>
      <c r="CMJ44"/>
      <c r="CMK44"/>
      <c r="CML44"/>
      <c r="CMM44"/>
      <c r="CMN44"/>
      <c r="CMO44"/>
      <c r="CMP44"/>
      <c r="CMQ44"/>
      <c r="CMR44"/>
      <c r="CMS44"/>
      <c r="CMT44"/>
      <c r="CMU44"/>
      <c r="CMV44"/>
      <c r="CMW44"/>
      <c r="CMX44"/>
      <c r="CMY44"/>
      <c r="CMZ44"/>
      <c r="CNA44"/>
      <c r="CNB44"/>
      <c r="CNC44"/>
      <c r="CND44"/>
      <c r="CNE44"/>
      <c r="CNF44"/>
      <c r="CNG44"/>
      <c r="CNH44"/>
      <c r="CNI44"/>
      <c r="CNJ44"/>
      <c r="CNK44"/>
      <c r="CNL44"/>
      <c r="CNM44"/>
      <c r="CNN44"/>
      <c r="CNO44"/>
      <c r="CNP44"/>
      <c r="CNQ44"/>
      <c r="CNR44"/>
      <c r="CNS44"/>
      <c r="CNT44"/>
      <c r="CNU44"/>
      <c r="CNV44"/>
      <c r="CNW44"/>
      <c r="CNX44"/>
      <c r="CNY44"/>
      <c r="CNZ44"/>
      <c r="COA44"/>
      <c r="COB44"/>
      <c r="COC44"/>
      <c r="COD44"/>
      <c r="COE44"/>
      <c r="COF44"/>
      <c r="COG44"/>
      <c r="COH44"/>
      <c r="COI44"/>
      <c r="COJ44"/>
      <c r="COK44"/>
      <c r="COL44"/>
      <c r="COM44"/>
      <c r="CON44"/>
      <c r="COO44"/>
      <c r="COP44"/>
      <c r="COQ44"/>
      <c r="COR44"/>
      <c r="COS44"/>
      <c r="COT44"/>
      <c r="COU44"/>
      <c r="COV44"/>
      <c r="COW44"/>
      <c r="COX44"/>
      <c r="COY44"/>
      <c r="COZ44"/>
      <c r="CPA44"/>
      <c r="CPB44"/>
      <c r="CPC44"/>
      <c r="CPD44"/>
      <c r="CPE44"/>
      <c r="CPF44"/>
      <c r="CPG44"/>
      <c r="CPH44"/>
      <c r="CPI44"/>
      <c r="CPJ44"/>
      <c r="CPK44"/>
      <c r="CPL44"/>
      <c r="CPM44"/>
      <c r="CPN44"/>
      <c r="CPO44"/>
      <c r="CPP44"/>
      <c r="CPQ44"/>
      <c r="CPR44"/>
      <c r="CPS44"/>
      <c r="CPT44"/>
      <c r="CPU44"/>
      <c r="CPV44"/>
      <c r="CPW44"/>
      <c r="CPX44"/>
      <c r="CPY44"/>
      <c r="CPZ44"/>
      <c r="CQA44"/>
      <c r="CQB44"/>
      <c r="CQC44"/>
      <c r="CQD44"/>
      <c r="CQE44"/>
      <c r="CQF44"/>
      <c r="CQG44"/>
      <c r="CQH44"/>
      <c r="CQI44"/>
      <c r="CQJ44"/>
      <c r="CQK44"/>
      <c r="CQL44"/>
      <c r="CQM44"/>
      <c r="CQN44"/>
      <c r="CQO44"/>
      <c r="CQP44"/>
      <c r="CQQ44"/>
      <c r="CQR44"/>
      <c r="CQS44"/>
      <c r="CQT44"/>
      <c r="CQU44"/>
      <c r="CQV44"/>
      <c r="CQW44"/>
      <c r="CQX44"/>
      <c r="CQY44"/>
      <c r="CQZ44"/>
      <c r="CRA44"/>
      <c r="CRB44"/>
      <c r="CRC44"/>
      <c r="CRD44"/>
      <c r="CRE44"/>
      <c r="CRF44"/>
      <c r="CRG44"/>
      <c r="CRH44"/>
      <c r="CRI44"/>
      <c r="CRJ44"/>
      <c r="CRK44"/>
      <c r="CRL44"/>
      <c r="CRM44"/>
      <c r="CRN44"/>
      <c r="CRO44"/>
      <c r="CRP44"/>
      <c r="CRQ44"/>
      <c r="CRR44"/>
      <c r="CRS44"/>
      <c r="CRT44"/>
      <c r="CRU44"/>
      <c r="CRV44"/>
      <c r="CRW44"/>
      <c r="CRX44"/>
      <c r="CRY44"/>
      <c r="CRZ44"/>
      <c r="CSA44"/>
      <c r="CSB44"/>
      <c r="CSC44"/>
      <c r="CSD44"/>
      <c r="CSE44"/>
      <c r="CSF44"/>
      <c r="CSG44"/>
      <c r="CSH44"/>
      <c r="CSI44"/>
      <c r="CSJ44"/>
      <c r="CSK44"/>
      <c r="CSL44"/>
      <c r="CSM44"/>
      <c r="CSN44"/>
      <c r="CSO44"/>
      <c r="CSP44"/>
      <c r="CSQ44"/>
      <c r="CSR44"/>
      <c r="CSS44"/>
      <c r="CST44"/>
      <c r="CSU44"/>
      <c r="CSV44"/>
      <c r="CSW44"/>
      <c r="CSX44"/>
      <c r="CSY44"/>
      <c r="CSZ44"/>
      <c r="CTA44"/>
      <c r="CTB44"/>
      <c r="CTC44"/>
      <c r="CTD44"/>
      <c r="CTE44"/>
      <c r="CTF44"/>
      <c r="CTG44"/>
      <c r="CTH44"/>
      <c r="CTI44"/>
      <c r="CTJ44"/>
      <c r="CTK44"/>
      <c r="CTL44"/>
      <c r="CTM44"/>
      <c r="CTN44"/>
      <c r="CTO44"/>
      <c r="CTP44"/>
      <c r="CTQ44"/>
      <c r="CTR44"/>
      <c r="CTS44"/>
      <c r="CTT44"/>
      <c r="CTU44"/>
      <c r="CTV44"/>
      <c r="CTW44"/>
      <c r="CTX44"/>
      <c r="CTY44"/>
      <c r="CTZ44"/>
      <c r="CUA44"/>
      <c r="CUB44"/>
      <c r="CUC44"/>
      <c r="CUD44"/>
      <c r="CUE44"/>
      <c r="CUF44"/>
      <c r="CUG44"/>
      <c r="CUH44"/>
      <c r="CUI44"/>
      <c r="CUJ44"/>
      <c r="CUK44"/>
      <c r="CUL44"/>
      <c r="CUM44"/>
      <c r="CUN44"/>
      <c r="CUO44"/>
      <c r="CUP44"/>
      <c r="CUQ44"/>
      <c r="CUR44"/>
      <c r="CUS44"/>
      <c r="CUT44"/>
      <c r="CUU44"/>
      <c r="CUV44"/>
      <c r="CUW44"/>
      <c r="CUX44"/>
      <c r="CUY44"/>
      <c r="CUZ44"/>
      <c r="CVA44"/>
      <c r="CVB44"/>
      <c r="CVC44"/>
      <c r="CVD44"/>
      <c r="CVE44"/>
      <c r="CVF44"/>
      <c r="CVG44"/>
      <c r="CVH44"/>
      <c r="CVI44"/>
      <c r="CVJ44"/>
      <c r="CVK44"/>
      <c r="CVL44"/>
      <c r="CVM44"/>
      <c r="CVN44"/>
      <c r="CVO44"/>
      <c r="CVP44"/>
      <c r="CVQ44"/>
      <c r="CVR44"/>
      <c r="CVS44"/>
      <c r="CVT44"/>
      <c r="CVU44"/>
      <c r="CVV44"/>
      <c r="CVW44"/>
      <c r="CVX44"/>
      <c r="CVY44"/>
      <c r="CVZ44"/>
      <c r="CWA44"/>
      <c r="CWB44"/>
      <c r="CWC44"/>
      <c r="CWD44"/>
      <c r="CWE44"/>
      <c r="CWF44"/>
      <c r="CWG44"/>
      <c r="CWH44"/>
      <c r="CWI44"/>
      <c r="CWJ44"/>
      <c r="CWK44"/>
      <c r="CWL44"/>
      <c r="CWM44"/>
      <c r="CWN44"/>
      <c r="CWO44"/>
      <c r="CWP44"/>
      <c r="CWQ44"/>
      <c r="CWR44"/>
      <c r="CWS44"/>
      <c r="CWT44"/>
      <c r="CWU44"/>
      <c r="CWV44"/>
      <c r="CWW44"/>
      <c r="CWX44"/>
      <c r="CWY44"/>
      <c r="CWZ44"/>
      <c r="CXA44"/>
      <c r="CXB44"/>
      <c r="CXC44"/>
      <c r="CXD44"/>
      <c r="CXE44"/>
      <c r="CXF44"/>
      <c r="CXG44"/>
      <c r="CXH44"/>
      <c r="CXI44"/>
      <c r="CXJ44"/>
      <c r="CXK44"/>
      <c r="CXL44"/>
      <c r="CXM44"/>
      <c r="CXN44"/>
      <c r="CXO44"/>
      <c r="CXP44"/>
      <c r="CXQ44"/>
      <c r="CXR44"/>
      <c r="CXS44"/>
      <c r="CXT44"/>
      <c r="CXU44"/>
      <c r="CXV44"/>
      <c r="CXW44"/>
      <c r="CXX44"/>
      <c r="CXY44"/>
      <c r="CXZ44"/>
      <c r="CYA44"/>
      <c r="CYB44"/>
      <c r="CYC44"/>
      <c r="CYD44"/>
      <c r="CYE44"/>
      <c r="CYF44"/>
      <c r="CYG44"/>
      <c r="CYH44"/>
      <c r="CYI44"/>
      <c r="CYJ44"/>
      <c r="CYK44"/>
      <c r="CYL44"/>
      <c r="CYM44"/>
      <c r="CYN44"/>
      <c r="CYO44"/>
      <c r="CYP44"/>
      <c r="CYQ44"/>
      <c r="CYR44"/>
      <c r="CYS44"/>
      <c r="CYT44"/>
      <c r="CYU44"/>
      <c r="CYV44"/>
      <c r="CYW44"/>
      <c r="CYX44"/>
      <c r="CYY44"/>
      <c r="CYZ44"/>
      <c r="CZA44"/>
      <c r="CZB44"/>
      <c r="CZC44"/>
      <c r="CZD44"/>
      <c r="CZE44"/>
      <c r="CZF44"/>
      <c r="CZG44"/>
      <c r="CZH44"/>
      <c r="CZI44"/>
      <c r="CZJ44"/>
      <c r="CZK44"/>
      <c r="CZL44"/>
      <c r="CZM44"/>
      <c r="CZN44"/>
      <c r="CZO44"/>
      <c r="CZP44"/>
      <c r="CZQ44"/>
      <c r="CZR44"/>
      <c r="CZS44"/>
      <c r="CZT44"/>
      <c r="CZU44"/>
      <c r="CZV44"/>
      <c r="CZW44"/>
      <c r="CZX44"/>
      <c r="CZY44"/>
      <c r="CZZ44"/>
      <c r="DAA44"/>
      <c r="DAB44"/>
      <c r="DAC44"/>
      <c r="DAD44"/>
      <c r="DAE44"/>
      <c r="DAF44"/>
      <c r="DAG44"/>
      <c r="DAH44"/>
      <c r="DAI44"/>
      <c r="DAJ44"/>
      <c r="DAK44"/>
      <c r="DAL44"/>
      <c r="DAM44"/>
      <c r="DAN44"/>
      <c r="DAO44"/>
      <c r="DAP44"/>
      <c r="DAQ44"/>
      <c r="DAR44"/>
      <c r="DAS44"/>
      <c r="DAT44"/>
      <c r="DAU44"/>
      <c r="DAV44"/>
      <c r="DAW44"/>
      <c r="DAX44"/>
      <c r="DAY44"/>
      <c r="DAZ44"/>
      <c r="DBA44"/>
      <c r="DBB44"/>
      <c r="DBC44"/>
      <c r="DBD44"/>
      <c r="DBE44"/>
      <c r="DBF44"/>
      <c r="DBG44"/>
      <c r="DBH44"/>
      <c r="DBI44"/>
      <c r="DBJ44"/>
      <c r="DBK44"/>
      <c r="DBL44"/>
      <c r="DBM44"/>
      <c r="DBN44"/>
      <c r="DBO44"/>
      <c r="DBP44"/>
      <c r="DBQ44"/>
      <c r="DBR44"/>
      <c r="DBS44"/>
      <c r="DBT44"/>
      <c r="DBU44"/>
      <c r="DBV44"/>
      <c r="DBW44"/>
      <c r="DBX44"/>
      <c r="DBY44"/>
      <c r="DBZ44"/>
      <c r="DCA44"/>
      <c r="DCB44"/>
      <c r="DCC44"/>
      <c r="DCD44"/>
      <c r="DCE44"/>
      <c r="DCF44"/>
      <c r="DCG44"/>
      <c r="DCH44"/>
      <c r="DCI44"/>
      <c r="DCJ44"/>
      <c r="DCK44"/>
      <c r="DCL44"/>
      <c r="DCM44"/>
      <c r="DCN44"/>
      <c r="DCO44"/>
      <c r="DCP44"/>
      <c r="DCQ44"/>
      <c r="DCR44"/>
      <c r="DCS44"/>
      <c r="DCT44"/>
      <c r="DCU44"/>
      <c r="DCV44"/>
      <c r="DCW44"/>
      <c r="DCX44"/>
      <c r="DCY44"/>
      <c r="DCZ44"/>
      <c r="DDA44"/>
      <c r="DDB44"/>
      <c r="DDC44"/>
      <c r="DDD44"/>
      <c r="DDE44"/>
      <c r="DDF44"/>
      <c r="DDG44"/>
      <c r="DDH44"/>
      <c r="DDI44"/>
      <c r="DDJ44"/>
      <c r="DDK44"/>
      <c r="DDL44"/>
      <c r="DDM44"/>
      <c r="DDN44"/>
      <c r="DDO44"/>
      <c r="DDP44"/>
      <c r="DDQ44"/>
      <c r="DDR44"/>
      <c r="DDS44"/>
      <c r="DDT44"/>
      <c r="DDU44"/>
      <c r="DDV44"/>
      <c r="DDW44"/>
      <c r="DDX44"/>
      <c r="DDY44"/>
      <c r="DDZ44"/>
      <c r="DEA44"/>
      <c r="DEB44"/>
      <c r="DEC44"/>
      <c r="DED44"/>
      <c r="DEE44"/>
      <c r="DEF44"/>
      <c r="DEG44"/>
      <c r="DEH44"/>
      <c r="DEI44"/>
      <c r="DEJ44"/>
      <c r="DEK44"/>
      <c r="DEL44"/>
      <c r="DEM44"/>
      <c r="DEN44"/>
      <c r="DEO44"/>
      <c r="DEP44"/>
      <c r="DEQ44"/>
      <c r="DER44"/>
      <c r="DES44"/>
      <c r="DET44"/>
      <c r="DEU44"/>
      <c r="DEV44"/>
      <c r="DEW44"/>
      <c r="DEX44"/>
      <c r="DEY44"/>
      <c r="DEZ44"/>
      <c r="DFA44"/>
      <c r="DFB44"/>
      <c r="DFC44"/>
      <c r="DFD44"/>
      <c r="DFE44"/>
      <c r="DFF44"/>
      <c r="DFG44"/>
      <c r="DFH44"/>
      <c r="DFI44"/>
      <c r="DFJ44"/>
      <c r="DFK44"/>
      <c r="DFL44"/>
      <c r="DFM44"/>
      <c r="DFN44"/>
      <c r="DFO44"/>
      <c r="DFP44"/>
      <c r="DFQ44"/>
      <c r="DFR44"/>
      <c r="DFS44"/>
      <c r="DFT44"/>
      <c r="DFU44"/>
      <c r="DFV44"/>
      <c r="DFW44"/>
      <c r="DFX44"/>
      <c r="DFY44"/>
      <c r="DFZ44"/>
      <c r="DGA44"/>
      <c r="DGB44"/>
      <c r="DGC44"/>
      <c r="DGD44"/>
      <c r="DGE44"/>
      <c r="DGF44"/>
      <c r="DGG44"/>
      <c r="DGH44"/>
      <c r="DGI44"/>
      <c r="DGJ44"/>
      <c r="DGK44"/>
      <c r="DGL44"/>
      <c r="DGM44"/>
      <c r="DGN44"/>
      <c r="DGO44"/>
      <c r="DGP44"/>
      <c r="DGQ44"/>
      <c r="DGR44"/>
      <c r="DGS44"/>
      <c r="DGT44"/>
      <c r="DGU44"/>
      <c r="DGV44"/>
      <c r="DGW44"/>
      <c r="DGX44"/>
      <c r="DGY44"/>
      <c r="DGZ44"/>
      <c r="DHA44"/>
      <c r="DHB44"/>
      <c r="DHC44"/>
      <c r="DHD44"/>
      <c r="DHE44"/>
      <c r="DHF44"/>
      <c r="DHG44"/>
      <c r="DHH44"/>
      <c r="DHI44"/>
      <c r="DHJ44"/>
      <c r="DHK44"/>
      <c r="DHL44"/>
      <c r="DHM44"/>
      <c r="DHN44"/>
      <c r="DHO44"/>
      <c r="DHP44"/>
      <c r="DHQ44"/>
      <c r="DHR44"/>
      <c r="DHS44"/>
      <c r="DHT44"/>
      <c r="DHU44"/>
      <c r="DHV44"/>
      <c r="DHW44"/>
      <c r="DHX44"/>
      <c r="DHY44"/>
      <c r="DHZ44"/>
      <c r="DIA44"/>
      <c r="DIB44"/>
      <c r="DIC44"/>
      <c r="DID44"/>
      <c r="DIE44"/>
      <c r="DIF44"/>
      <c r="DIG44"/>
      <c r="DIH44"/>
      <c r="DII44"/>
      <c r="DIJ44"/>
      <c r="DIK44"/>
      <c r="DIL44"/>
      <c r="DIM44"/>
      <c r="DIN44"/>
      <c r="DIO44"/>
      <c r="DIP44"/>
      <c r="DIQ44"/>
      <c r="DIR44"/>
      <c r="DIS44"/>
      <c r="DIT44"/>
      <c r="DIU44"/>
      <c r="DIV44"/>
      <c r="DIW44"/>
      <c r="DIX44"/>
      <c r="DIY44"/>
      <c r="DIZ44"/>
      <c r="DJA44"/>
      <c r="DJB44"/>
      <c r="DJC44"/>
      <c r="DJD44"/>
      <c r="DJE44"/>
      <c r="DJF44"/>
      <c r="DJG44"/>
      <c r="DJH44"/>
      <c r="DJI44"/>
      <c r="DJJ44"/>
      <c r="DJK44"/>
      <c r="DJL44"/>
      <c r="DJM44"/>
      <c r="DJN44"/>
      <c r="DJO44"/>
      <c r="DJP44"/>
      <c r="DJQ44"/>
      <c r="DJR44"/>
      <c r="DJS44"/>
      <c r="DJT44"/>
      <c r="DJU44"/>
      <c r="DJV44"/>
      <c r="DJW44"/>
      <c r="DJX44"/>
      <c r="DJY44"/>
      <c r="DJZ44"/>
      <c r="DKA44"/>
      <c r="DKB44"/>
      <c r="DKC44"/>
      <c r="DKD44"/>
      <c r="DKE44"/>
      <c r="DKF44"/>
      <c r="DKG44"/>
      <c r="DKH44"/>
      <c r="DKI44"/>
      <c r="DKJ44"/>
      <c r="DKK44"/>
      <c r="DKL44"/>
      <c r="DKM44"/>
      <c r="DKN44"/>
      <c r="DKO44"/>
      <c r="DKP44"/>
      <c r="DKQ44"/>
      <c r="DKR44"/>
      <c r="DKS44"/>
      <c r="DKT44"/>
      <c r="DKU44"/>
      <c r="DKV44"/>
      <c r="DKW44"/>
      <c r="DKX44"/>
      <c r="DKY44"/>
      <c r="DKZ44"/>
      <c r="DLA44"/>
      <c r="DLB44"/>
      <c r="DLC44"/>
      <c r="DLD44"/>
      <c r="DLE44"/>
      <c r="DLF44"/>
      <c r="DLG44"/>
      <c r="DLH44"/>
      <c r="DLI44"/>
      <c r="DLJ44"/>
      <c r="DLK44"/>
      <c r="DLL44"/>
      <c r="DLM44"/>
      <c r="DLN44"/>
      <c r="DLO44"/>
      <c r="DLP44"/>
      <c r="DLQ44"/>
      <c r="DLR44"/>
      <c r="DLS44"/>
      <c r="DLT44"/>
      <c r="DLU44"/>
      <c r="DLV44"/>
      <c r="DLW44"/>
      <c r="DLX44"/>
      <c r="DLY44"/>
      <c r="DLZ44"/>
      <c r="DMA44"/>
      <c r="DMB44"/>
      <c r="DMC44"/>
      <c r="DMD44"/>
      <c r="DME44"/>
      <c r="DMF44"/>
      <c r="DMG44"/>
      <c r="DMH44"/>
      <c r="DMI44"/>
      <c r="DMJ44"/>
      <c r="DMK44"/>
      <c r="DML44"/>
      <c r="DMM44"/>
      <c r="DMN44"/>
      <c r="DMO44"/>
      <c r="DMP44"/>
      <c r="DMQ44"/>
      <c r="DMR44"/>
      <c r="DMS44"/>
      <c r="DMT44"/>
      <c r="DMU44"/>
      <c r="DMV44"/>
      <c r="DMW44"/>
      <c r="DMX44"/>
      <c r="DMY44"/>
      <c r="DMZ44"/>
      <c r="DNA44"/>
      <c r="DNB44"/>
      <c r="DNC44"/>
      <c r="DND44"/>
      <c r="DNE44"/>
      <c r="DNF44"/>
      <c r="DNG44"/>
      <c r="DNH44"/>
      <c r="DNI44"/>
      <c r="DNJ44"/>
      <c r="DNK44"/>
      <c r="DNL44"/>
      <c r="DNM44"/>
      <c r="DNN44"/>
      <c r="DNO44"/>
      <c r="DNP44"/>
      <c r="DNQ44"/>
      <c r="DNR44"/>
      <c r="DNS44"/>
      <c r="DNT44"/>
      <c r="DNU44"/>
      <c r="DNV44"/>
      <c r="DNW44"/>
      <c r="DNX44"/>
      <c r="DNY44"/>
      <c r="DNZ44"/>
      <c r="DOA44"/>
      <c r="DOB44"/>
      <c r="DOC44"/>
      <c r="DOD44"/>
      <c r="DOE44"/>
      <c r="DOF44"/>
      <c r="DOG44"/>
      <c r="DOH44"/>
      <c r="DOI44"/>
      <c r="DOJ44"/>
      <c r="DOK44"/>
      <c r="DOL44"/>
      <c r="DOM44"/>
      <c r="DON44"/>
      <c r="DOO44"/>
      <c r="DOP44"/>
      <c r="DOQ44"/>
      <c r="DOR44"/>
      <c r="DOS44"/>
      <c r="DOT44"/>
      <c r="DOU44"/>
      <c r="DOV44"/>
      <c r="DOW44"/>
      <c r="DOX44"/>
      <c r="DOY44"/>
      <c r="DOZ44"/>
      <c r="DPA44"/>
      <c r="DPB44"/>
      <c r="DPC44"/>
      <c r="DPD44"/>
      <c r="DPE44"/>
      <c r="DPF44"/>
      <c r="DPG44"/>
      <c r="DPH44"/>
      <c r="DPI44"/>
      <c r="DPJ44"/>
      <c r="DPK44"/>
      <c r="DPL44"/>
      <c r="DPM44"/>
      <c r="DPN44"/>
      <c r="DPO44"/>
      <c r="DPP44"/>
      <c r="DPQ44"/>
      <c r="DPR44"/>
      <c r="DPS44"/>
      <c r="DPT44"/>
      <c r="DPU44"/>
      <c r="DPV44"/>
      <c r="DPW44"/>
      <c r="DPX44"/>
      <c r="DPY44"/>
      <c r="DPZ44"/>
      <c r="DQA44"/>
      <c r="DQB44"/>
      <c r="DQC44"/>
      <c r="DQD44"/>
      <c r="DQE44"/>
      <c r="DQF44"/>
      <c r="DQG44"/>
      <c r="DQH44"/>
      <c r="DQI44"/>
      <c r="DQJ44"/>
      <c r="DQK44"/>
      <c r="DQL44"/>
      <c r="DQM44"/>
      <c r="DQN44"/>
      <c r="DQO44"/>
      <c r="DQP44"/>
      <c r="DQQ44"/>
      <c r="DQR44"/>
      <c r="DQS44"/>
      <c r="DQT44"/>
      <c r="DQU44"/>
      <c r="DQV44"/>
      <c r="DQW44"/>
      <c r="DQX44"/>
      <c r="DQY44"/>
      <c r="DQZ44"/>
      <c r="DRA44"/>
      <c r="DRB44"/>
      <c r="DRC44"/>
      <c r="DRD44"/>
      <c r="DRE44"/>
      <c r="DRF44"/>
      <c r="DRG44"/>
      <c r="DRH44"/>
      <c r="DRI44"/>
      <c r="DRJ44"/>
      <c r="DRK44"/>
      <c r="DRL44"/>
      <c r="DRM44"/>
      <c r="DRN44"/>
      <c r="DRO44"/>
      <c r="DRP44"/>
      <c r="DRQ44"/>
      <c r="DRR44"/>
      <c r="DRS44"/>
      <c r="DRT44"/>
      <c r="DRU44"/>
      <c r="DRV44"/>
      <c r="DRW44"/>
      <c r="DRX44"/>
      <c r="DRY44"/>
      <c r="DRZ44"/>
      <c r="DSA44"/>
      <c r="DSB44"/>
      <c r="DSC44"/>
      <c r="DSD44"/>
      <c r="DSE44"/>
      <c r="DSF44"/>
      <c r="DSG44"/>
      <c r="DSH44"/>
      <c r="DSI44"/>
      <c r="DSJ44"/>
      <c r="DSK44"/>
      <c r="DSL44"/>
      <c r="DSM44"/>
      <c r="DSN44"/>
      <c r="DSO44"/>
      <c r="DSP44"/>
      <c r="DSQ44"/>
      <c r="DSR44"/>
      <c r="DSS44"/>
      <c r="DST44"/>
      <c r="DSU44"/>
      <c r="DSV44"/>
      <c r="DSW44"/>
      <c r="DSX44"/>
      <c r="DSY44"/>
      <c r="DSZ44"/>
      <c r="DTA44"/>
      <c r="DTB44"/>
      <c r="DTC44"/>
      <c r="DTD44"/>
      <c r="DTE44"/>
      <c r="DTF44"/>
      <c r="DTG44"/>
      <c r="DTH44"/>
      <c r="DTI44"/>
      <c r="DTJ44"/>
      <c r="DTK44"/>
      <c r="DTL44"/>
      <c r="DTM44"/>
      <c r="DTN44"/>
      <c r="DTO44"/>
      <c r="DTP44"/>
      <c r="DTQ44"/>
      <c r="DTR44"/>
      <c r="DTS44"/>
      <c r="DTT44"/>
      <c r="DTU44"/>
      <c r="DTV44"/>
      <c r="DTW44"/>
      <c r="DTX44"/>
      <c r="DTY44"/>
      <c r="DTZ44"/>
      <c r="DUA44"/>
      <c r="DUB44"/>
      <c r="DUC44"/>
      <c r="DUD44"/>
      <c r="DUE44"/>
      <c r="DUF44"/>
      <c r="DUG44"/>
      <c r="DUH44"/>
      <c r="DUI44"/>
      <c r="DUJ44"/>
      <c r="DUK44"/>
      <c r="DUL44"/>
      <c r="DUM44"/>
      <c r="DUN44"/>
      <c r="DUO44"/>
      <c r="DUP44"/>
      <c r="DUQ44"/>
      <c r="DUR44"/>
      <c r="DUS44"/>
      <c r="DUT44"/>
      <c r="DUU44"/>
      <c r="DUV44"/>
      <c r="DUW44"/>
      <c r="DUX44"/>
      <c r="DUY44"/>
      <c r="DUZ44"/>
      <c r="DVA44"/>
      <c r="DVB44"/>
      <c r="DVC44"/>
      <c r="DVD44"/>
      <c r="DVE44"/>
      <c r="DVF44"/>
      <c r="DVG44"/>
      <c r="DVH44"/>
      <c r="DVI44"/>
      <c r="DVJ44"/>
      <c r="DVK44"/>
      <c r="DVL44"/>
      <c r="DVM44"/>
      <c r="DVN44"/>
      <c r="DVO44"/>
      <c r="DVP44"/>
      <c r="DVQ44"/>
      <c r="DVR44"/>
      <c r="DVS44"/>
      <c r="DVT44"/>
      <c r="DVU44"/>
      <c r="DVV44"/>
      <c r="DVW44"/>
      <c r="DVX44"/>
      <c r="DVY44"/>
      <c r="DVZ44"/>
      <c r="DWA44"/>
      <c r="DWB44"/>
      <c r="DWC44"/>
      <c r="DWD44"/>
      <c r="DWE44"/>
      <c r="DWF44"/>
      <c r="DWG44"/>
      <c r="DWH44"/>
      <c r="DWI44"/>
      <c r="DWJ44"/>
      <c r="DWK44"/>
      <c r="DWL44"/>
      <c r="DWM44"/>
      <c r="DWN44"/>
      <c r="DWO44"/>
      <c r="DWP44"/>
      <c r="DWQ44"/>
      <c r="DWR44"/>
      <c r="DWS44"/>
      <c r="DWT44"/>
      <c r="DWU44"/>
      <c r="DWV44"/>
      <c r="DWW44"/>
      <c r="DWX44"/>
      <c r="DWY44"/>
      <c r="DWZ44"/>
      <c r="DXA44"/>
      <c r="DXB44"/>
      <c r="DXC44"/>
      <c r="DXD44"/>
      <c r="DXE44"/>
      <c r="DXF44"/>
      <c r="DXG44"/>
      <c r="DXH44"/>
      <c r="DXI44"/>
      <c r="DXJ44"/>
      <c r="DXK44"/>
      <c r="DXL44"/>
      <c r="DXM44"/>
      <c r="DXN44"/>
      <c r="DXO44"/>
      <c r="DXP44"/>
      <c r="DXQ44"/>
      <c r="DXR44"/>
      <c r="DXS44"/>
      <c r="DXT44"/>
      <c r="DXU44"/>
      <c r="DXV44"/>
      <c r="DXW44"/>
      <c r="DXX44"/>
      <c r="DXY44"/>
      <c r="DXZ44"/>
      <c r="DYA44"/>
      <c r="DYB44"/>
      <c r="DYC44"/>
      <c r="DYD44"/>
      <c r="DYE44"/>
      <c r="DYF44"/>
      <c r="DYG44"/>
      <c r="DYH44"/>
      <c r="DYI44"/>
      <c r="DYJ44"/>
      <c r="DYK44"/>
      <c r="DYL44"/>
      <c r="DYM44"/>
      <c r="DYN44"/>
      <c r="DYO44"/>
      <c r="DYP44"/>
      <c r="DYQ44"/>
      <c r="DYR44"/>
      <c r="DYS44"/>
      <c r="DYT44"/>
      <c r="DYU44"/>
      <c r="DYV44"/>
      <c r="DYW44"/>
      <c r="DYX44"/>
      <c r="DYY44"/>
      <c r="DYZ44"/>
      <c r="DZA44"/>
      <c r="DZB44"/>
      <c r="DZC44"/>
      <c r="DZD44"/>
      <c r="DZE44"/>
      <c r="DZF44"/>
      <c r="DZG44"/>
      <c r="DZH44"/>
      <c r="DZI44"/>
      <c r="DZJ44"/>
      <c r="DZK44"/>
      <c r="DZL44"/>
      <c r="DZM44"/>
      <c r="DZN44"/>
      <c r="DZO44"/>
      <c r="DZP44"/>
      <c r="DZQ44"/>
      <c r="DZR44"/>
      <c r="DZS44"/>
      <c r="DZT44"/>
      <c r="DZU44"/>
      <c r="DZV44"/>
      <c r="DZW44"/>
      <c r="DZX44"/>
      <c r="DZY44"/>
      <c r="DZZ44"/>
      <c r="EAA44"/>
      <c r="EAB44"/>
      <c r="EAC44"/>
      <c r="EAD44"/>
      <c r="EAE44"/>
      <c r="EAF44"/>
      <c r="EAG44"/>
      <c r="EAH44"/>
      <c r="EAI44"/>
      <c r="EAJ44"/>
      <c r="EAK44"/>
      <c r="EAL44"/>
      <c r="EAM44"/>
      <c r="EAN44"/>
      <c r="EAO44"/>
      <c r="EAP44"/>
      <c r="EAQ44"/>
      <c r="EAR44"/>
      <c r="EAS44"/>
      <c r="EAT44"/>
      <c r="EAU44"/>
      <c r="EAV44"/>
      <c r="EAW44"/>
      <c r="EAX44"/>
      <c r="EAY44"/>
      <c r="EAZ44"/>
      <c r="EBA44"/>
      <c r="EBB44"/>
      <c r="EBC44"/>
      <c r="EBD44"/>
      <c r="EBE44"/>
      <c r="EBF44"/>
      <c r="EBG44"/>
      <c r="EBH44"/>
      <c r="EBI44"/>
      <c r="EBJ44"/>
      <c r="EBK44"/>
      <c r="EBL44"/>
      <c r="EBM44"/>
      <c r="EBN44"/>
      <c r="EBO44"/>
      <c r="EBP44"/>
      <c r="EBQ44"/>
      <c r="EBR44"/>
      <c r="EBS44"/>
      <c r="EBT44"/>
      <c r="EBU44"/>
      <c r="EBV44"/>
      <c r="EBW44"/>
      <c r="EBX44"/>
      <c r="EBY44"/>
      <c r="EBZ44"/>
      <c r="ECA44"/>
      <c r="ECB44"/>
      <c r="ECC44"/>
      <c r="ECD44"/>
      <c r="ECE44"/>
      <c r="ECF44"/>
      <c r="ECG44"/>
      <c r="ECH44"/>
      <c r="ECI44"/>
      <c r="ECJ44"/>
      <c r="ECK44"/>
      <c r="ECL44"/>
      <c r="ECM44"/>
      <c r="ECN44"/>
      <c r="ECO44"/>
      <c r="ECP44"/>
      <c r="ECQ44"/>
      <c r="ECR44"/>
      <c r="ECS44"/>
      <c r="ECT44"/>
      <c r="ECU44"/>
      <c r="ECV44"/>
      <c r="ECW44"/>
      <c r="ECX44"/>
      <c r="ECY44"/>
      <c r="ECZ44"/>
      <c r="EDA44"/>
      <c r="EDB44"/>
      <c r="EDC44"/>
      <c r="EDD44"/>
      <c r="EDE44"/>
      <c r="EDF44"/>
      <c r="EDG44"/>
      <c r="EDH44"/>
      <c r="EDI44"/>
      <c r="EDJ44"/>
      <c r="EDK44"/>
      <c r="EDL44"/>
      <c r="EDM44"/>
      <c r="EDN44"/>
      <c r="EDO44"/>
      <c r="EDP44"/>
      <c r="EDQ44"/>
      <c r="EDR44"/>
      <c r="EDS44"/>
      <c r="EDT44"/>
      <c r="EDU44"/>
      <c r="EDV44"/>
      <c r="EDW44"/>
      <c r="EDX44"/>
      <c r="EDY44"/>
      <c r="EDZ44"/>
      <c r="EEA44"/>
      <c r="EEB44"/>
      <c r="EEC44"/>
      <c r="EED44"/>
      <c r="EEE44"/>
      <c r="EEF44"/>
      <c r="EEG44"/>
      <c r="EEH44"/>
      <c r="EEI44"/>
      <c r="EEJ44"/>
      <c r="EEK44"/>
      <c r="EEL44"/>
      <c r="EEM44"/>
      <c r="EEN44"/>
      <c r="EEO44"/>
      <c r="EEP44"/>
      <c r="EEQ44"/>
      <c r="EER44"/>
      <c r="EES44"/>
      <c r="EET44"/>
      <c r="EEU44"/>
      <c r="EEV44"/>
      <c r="EEW44"/>
      <c r="EEX44"/>
      <c r="EEY44"/>
      <c r="EEZ44"/>
      <c r="EFA44"/>
      <c r="EFB44"/>
      <c r="EFC44"/>
      <c r="EFD44"/>
      <c r="EFE44"/>
      <c r="EFF44"/>
      <c r="EFG44"/>
      <c r="EFH44"/>
      <c r="EFI44"/>
      <c r="EFJ44"/>
      <c r="EFK44"/>
      <c r="EFL44"/>
      <c r="EFM44"/>
      <c r="EFN44"/>
      <c r="EFO44"/>
      <c r="EFP44"/>
      <c r="EFQ44"/>
      <c r="EFR44"/>
      <c r="EFS44"/>
      <c r="EFT44"/>
      <c r="EFU44"/>
      <c r="EFV44"/>
      <c r="EFW44"/>
      <c r="EFX44"/>
      <c r="EFY44"/>
      <c r="EFZ44"/>
      <c r="EGA44"/>
      <c r="EGB44"/>
      <c r="EGC44"/>
      <c r="EGD44"/>
      <c r="EGE44"/>
      <c r="EGF44"/>
      <c r="EGG44"/>
      <c r="EGH44"/>
      <c r="EGI44"/>
      <c r="EGJ44"/>
      <c r="EGK44"/>
      <c r="EGL44"/>
      <c r="EGM44"/>
      <c r="EGN44"/>
      <c r="EGO44"/>
      <c r="EGP44"/>
      <c r="EGQ44"/>
      <c r="EGR44"/>
      <c r="EGS44"/>
      <c r="EGT44"/>
      <c r="EGU44"/>
      <c r="EGV44"/>
      <c r="EGW44"/>
      <c r="EGX44"/>
      <c r="EGY44"/>
      <c r="EGZ44"/>
      <c r="EHA44"/>
      <c r="EHB44"/>
      <c r="EHC44"/>
      <c r="EHD44"/>
      <c r="EHE44"/>
      <c r="EHF44"/>
      <c r="EHG44"/>
      <c r="EHH44"/>
      <c r="EHI44"/>
      <c r="EHJ44"/>
      <c r="EHK44"/>
      <c r="EHL44"/>
      <c r="EHM44"/>
      <c r="EHN44"/>
      <c r="EHO44"/>
      <c r="EHP44"/>
      <c r="EHQ44"/>
      <c r="EHR44"/>
      <c r="EHS44"/>
      <c r="EHT44"/>
      <c r="EHU44"/>
      <c r="EHV44"/>
      <c r="EHW44"/>
      <c r="EHX44"/>
      <c r="EHY44"/>
      <c r="EHZ44"/>
      <c r="EIA44"/>
      <c r="EIB44"/>
      <c r="EIC44"/>
      <c r="EID44"/>
      <c r="EIE44"/>
      <c r="EIF44"/>
      <c r="EIG44"/>
      <c r="EIH44"/>
      <c r="EII44"/>
      <c r="EIJ44"/>
      <c r="EIK44"/>
      <c r="EIL44"/>
      <c r="EIM44"/>
      <c r="EIN44"/>
      <c r="EIO44"/>
      <c r="EIP44"/>
      <c r="EIQ44"/>
      <c r="EIR44"/>
      <c r="EIS44"/>
      <c r="EIT44"/>
      <c r="EIU44"/>
      <c r="EIV44"/>
      <c r="EIW44"/>
      <c r="EIX44"/>
      <c r="EIY44"/>
      <c r="EIZ44"/>
      <c r="EJA44"/>
      <c r="EJB44"/>
      <c r="EJC44"/>
      <c r="EJD44"/>
      <c r="EJE44"/>
      <c r="EJF44"/>
      <c r="EJG44"/>
      <c r="EJH44"/>
      <c r="EJI44"/>
      <c r="EJJ44"/>
      <c r="EJK44"/>
      <c r="EJL44"/>
      <c r="EJM44"/>
      <c r="EJN44"/>
      <c r="EJO44"/>
      <c r="EJP44"/>
      <c r="EJQ44"/>
      <c r="EJR44"/>
      <c r="EJS44"/>
      <c r="EJT44"/>
      <c r="EJU44"/>
      <c r="EJV44"/>
      <c r="EJW44"/>
      <c r="EJX44"/>
      <c r="EJY44"/>
      <c r="EJZ44"/>
      <c r="EKA44"/>
      <c r="EKB44"/>
      <c r="EKC44"/>
      <c r="EKD44"/>
      <c r="EKE44"/>
      <c r="EKF44"/>
      <c r="EKG44"/>
      <c r="EKH44"/>
      <c r="EKI44"/>
      <c r="EKJ44"/>
      <c r="EKK44"/>
      <c r="EKL44"/>
      <c r="EKM44"/>
      <c r="EKN44"/>
      <c r="EKO44"/>
      <c r="EKP44"/>
      <c r="EKQ44"/>
      <c r="EKR44"/>
      <c r="EKS44"/>
      <c r="EKT44"/>
      <c r="EKU44"/>
      <c r="EKV44"/>
      <c r="EKW44"/>
      <c r="EKX44"/>
      <c r="EKY44"/>
      <c r="EKZ44"/>
      <c r="ELA44"/>
      <c r="ELB44"/>
      <c r="ELC44"/>
      <c r="ELD44"/>
      <c r="ELE44"/>
      <c r="ELF44"/>
      <c r="ELG44"/>
      <c r="ELH44"/>
      <c r="ELI44"/>
      <c r="ELJ44"/>
      <c r="ELK44"/>
      <c r="ELL44"/>
      <c r="ELM44"/>
      <c r="ELN44"/>
      <c r="ELO44"/>
      <c r="ELP44"/>
      <c r="ELQ44"/>
      <c r="ELR44"/>
      <c r="ELS44"/>
      <c r="ELT44"/>
      <c r="ELU44"/>
      <c r="ELV44"/>
      <c r="ELW44"/>
      <c r="ELX44"/>
      <c r="ELY44"/>
      <c r="ELZ44"/>
      <c r="EMA44"/>
      <c r="EMB44"/>
      <c r="EMC44"/>
      <c r="EMD44"/>
      <c r="EME44"/>
      <c r="EMF44"/>
      <c r="EMG44"/>
      <c r="EMH44"/>
      <c r="EMI44"/>
      <c r="EMJ44"/>
      <c r="EMK44"/>
      <c r="EML44"/>
      <c r="EMM44"/>
      <c r="EMN44"/>
      <c r="EMO44"/>
      <c r="EMP44"/>
      <c r="EMQ44"/>
      <c r="EMR44"/>
      <c r="EMS44"/>
      <c r="EMT44"/>
      <c r="EMU44"/>
      <c r="EMV44"/>
      <c r="EMW44"/>
      <c r="EMX44"/>
      <c r="EMY44"/>
      <c r="EMZ44"/>
      <c r="ENA44"/>
      <c r="ENB44"/>
      <c r="ENC44"/>
      <c r="END44"/>
      <c r="ENE44"/>
      <c r="ENF44"/>
      <c r="ENG44"/>
      <c r="ENH44"/>
      <c r="ENI44"/>
      <c r="ENJ44"/>
      <c r="ENK44"/>
      <c r="ENL44"/>
      <c r="ENM44"/>
      <c r="ENN44"/>
      <c r="ENO44"/>
      <c r="ENP44"/>
      <c r="ENQ44"/>
      <c r="ENR44"/>
      <c r="ENS44"/>
      <c r="ENT44"/>
      <c r="ENU44"/>
      <c r="ENV44"/>
      <c r="ENW44"/>
      <c r="ENX44"/>
      <c r="ENY44"/>
      <c r="ENZ44"/>
      <c r="EOA44"/>
      <c r="EOB44"/>
      <c r="EOC44"/>
      <c r="EOD44"/>
      <c r="EOE44"/>
      <c r="EOF44"/>
      <c r="EOG44"/>
      <c r="EOH44"/>
      <c r="EOI44"/>
      <c r="EOJ44"/>
      <c r="EOK44"/>
      <c r="EOL44"/>
      <c r="EOM44"/>
      <c r="EON44"/>
      <c r="EOO44"/>
      <c r="EOP44"/>
      <c r="EOQ44"/>
      <c r="EOR44"/>
      <c r="EOS44"/>
      <c r="EOT44"/>
      <c r="EOU44"/>
      <c r="EOV44"/>
      <c r="EOW44"/>
      <c r="EOX44"/>
      <c r="EOY44"/>
      <c r="EOZ44"/>
      <c r="EPA44"/>
      <c r="EPB44"/>
      <c r="EPC44"/>
      <c r="EPD44"/>
      <c r="EPE44"/>
      <c r="EPF44"/>
      <c r="EPG44"/>
      <c r="EPH44"/>
      <c r="EPI44"/>
      <c r="EPJ44"/>
      <c r="EPK44"/>
      <c r="EPL44"/>
      <c r="EPM44"/>
      <c r="EPN44"/>
      <c r="EPO44"/>
      <c r="EPP44"/>
      <c r="EPQ44"/>
      <c r="EPR44"/>
      <c r="EPS44"/>
      <c r="EPT44"/>
      <c r="EPU44"/>
      <c r="EPV44"/>
      <c r="EPW44"/>
      <c r="EPX44"/>
      <c r="EPY44"/>
      <c r="EPZ44"/>
      <c r="EQA44"/>
      <c r="EQB44"/>
      <c r="EQC44"/>
      <c r="EQD44"/>
      <c r="EQE44"/>
      <c r="EQF44"/>
      <c r="EQG44"/>
      <c r="EQH44"/>
      <c r="EQI44"/>
      <c r="EQJ44"/>
      <c r="EQK44"/>
      <c r="EQL44"/>
      <c r="EQM44"/>
      <c r="EQN44"/>
      <c r="EQO44"/>
      <c r="EQP44"/>
      <c r="EQQ44"/>
      <c r="EQR44"/>
      <c r="EQS44"/>
      <c r="EQT44"/>
      <c r="EQU44"/>
      <c r="EQV44"/>
      <c r="EQW44"/>
      <c r="EQX44"/>
      <c r="EQY44"/>
      <c r="EQZ44"/>
      <c r="ERA44"/>
      <c r="ERB44"/>
      <c r="ERC44"/>
      <c r="ERD44"/>
      <c r="ERE44"/>
      <c r="ERF44"/>
      <c r="ERG44"/>
      <c r="ERH44"/>
      <c r="ERI44"/>
      <c r="ERJ44"/>
      <c r="ERK44"/>
      <c r="ERL44"/>
      <c r="ERM44"/>
      <c r="ERN44"/>
      <c r="ERO44"/>
      <c r="ERP44"/>
      <c r="ERQ44"/>
      <c r="ERR44"/>
      <c r="ERS44"/>
      <c r="ERT44"/>
      <c r="ERU44"/>
      <c r="ERV44"/>
      <c r="ERW44"/>
      <c r="ERX44"/>
      <c r="ERY44"/>
      <c r="ERZ44"/>
      <c r="ESA44"/>
      <c r="ESB44"/>
      <c r="ESC44"/>
      <c r="ESD44"/>
      <c r="ESE44"/>
      <c r="ESF44"/>
      <c r="ESG44"/>
      <c r="ESH44"/>
      <c r="ESI44"/>
      <c r="ESJ44"/>
      <c r="ESK44"/>
      <c r="ESL44"/>
      <c r="ESM44"/>
      <c r="ESN44"/>
      <c r="ESO44"/>
      <c r="ESP44"/>
      <c r="ESQ44"/>
      <c r="ESR44"/>
      <c r="ESS44"/>
      <c r="EST44"/>
      <c r="ESU44"/>
      <c r="ESV44"/>
      <c r="ESW44"/>
      <c r="ESX44"/>
      <c r="ESY44"/>
      <c r="ESZ44"/>
      <c r="ETA44"/>
      <c r="ETB44"/>
      <c r="ETC44"/>
      <c r="ETD44"/>
      <c r="ETE44"/>
      <c r="ETF44"/>
      <c r="ETG44"/>
      <c r="ETH44"/>
      <c r="ETI44"/>
      <c r="ETJ44"/>
      <c r="ETK44"/>
      <c r="ETL44"/>
      <c r="ETM44"/>
      <c r="ETN44"/>
      <c r="ETO44"/>
      <c r="ETP44"/>
      <c r="ETQ44"/>
      <c r="ETR44"/>
      <c r="ETS44"/>
      <c r="ETT44"/>
      <c r="ETU44"/>
      <c r="ETV44"/>
      <c r="ETW44"/>
      <c r="ETX44"/>
      <c r="ETY44"/>
      <c r="ETZ44"/>
      <c r="EUA44"/>
      <c r="EUB44"/>
      <c r="EUC44"/>
      <c r="EUD44"/>
      <c r="EUE44"/>
      <c r="EUF44"/>
      <c r="EUG44"/>
      <c r="EUH44"/>
      <c r="EUI44"/>
      <c r="EUJ44"/>
      <c r="EUK44"/>
      <c r="EUL44"/>
      <c r="EUM44"/>
      <c r="EUN44"/>
      <c r="EUO44"/>
      <c r="EUP44"/>
      <c r="EUQ44"/>
      <c r="EUR44"/>
      <c r="EUS44"/>
      <c r="EUT44"/>
      <c r="EUU44"/>
      <c r="EUV44"/>
      <c r="EUW44"/>
      <c r="EUX44"/>
      <c r="EUY44"/>
      <c r="EUZ44"/>
      <c r="EVA44"/>
      <c r="EVB44"/>
      <c r="EVC44"/>
      <c r="EVD44"/>
      <c r="EVE44"/>
      <c r="EVF44"/>
      <c r="EVG44"/>
      <c r="EVH44"/>
      <c r="EVI44"/>
      <c r="EVJ44"/>
      <c r="EVK44"/>
      <c r="EVL44"/>
      <c r="EVM44"/>
      <c r="EVN44"/>
      <c r="EVO44"/>
      <c r="EVP44"/>
      <c r="EVQ44"/>
      <c r="EVR44"/>
      <c r="EVS44"/>
      <c r="EVT44"/>
      <c r="EVU44"/>
      <c r="EVV44"/>
      <c r="EVW44"/>
      <c r="EVX44"/>
      <c r="EVY44"/>
      <c r="EVZ44"/>
      <c r="EWA44"/>
      <c r="EWB44"/>
      <c r="EWC44"/>
      <c r="EWD44"/>
      <c r="EWE44"/>
      <c r="EWF44"/>
      <c r="EWG44"/>
      <c r="EWH44"/>
      <c r="EWI44"/>
      <c r="EWJ44"/>
      <c r="EWK44"/>
      <c r="EWL44"/>
      <c r="EWM44"/>
      <c r="EWN44"/>
      <c r="EWO44"/>
      <c r="EWP44"/>
      <c r="EWQ44"/>
      <c r="EWR44"/>
      <c r="EWS44"/>
      <c r="EWT44"/>
      <c r="EWU44"/>
      <c r="EWV44"/>
      <c r="EWW44"/>
      <c r="EWX44"/>
      <c r="EWY44"/>
      <c r="EWZ44"/>
      <c r="EXA44"/>
      <c r="EXB44"/>
      <c r="EXC44"/>
      <c r="EXD44"/>
      <c r="EXE44"/>
      <c r="EXF44"/>
      <c r="EXG44"/>
      <c r="EXH44"/>
      <c r="EXI44"/>
      <c r="EXJ44"/>
      <c r="EXK44"/>
      <c r="EXL44"/>
      <c r="EXM44"/>
      <c r="EXN44"/>
      <c r="EXO44"/>
      <c r="EXP44"/>
      <c r="EXQ44"/>
      <c r="EXR44"/>
      <c r="EXS44"/>
      <c r="EXT44"/>
      <c r="EXU44"/>
      <c r="EXV44"/>
      <c r="EXW44"/>
      <c r="EXX44"/>
      <c r="EXY44"/>
      <c r="EXZ44"/>
      <c r="EYA44"/>
      <c r="EYB44"/>
      <c r="EYC44"/>
      <c r="EYD44"/>
      <c r="EYE44"/>
      <c r="EYF44"/>
      <c r="EYG44"/>
      <c r="EYH44"/>
      <c r="EYI44"/>
      <c r="EYJ44"/>
      <c r="EYK44"/>
      <c r="EYL44"/>
      <c r="EYM44"/>
      <c r="EYN44"/>
      <c r="EYO44"/>
      <c r="EYP44"/>
      <c r="EYQ44"/>
      <c r="EYR44"/>
      <c r="EYS44"/>
      <c r="EYT44"/>
      <c r="EYU44"/>
      <c r="EYV44"/>
      <c r="EYW44"/>
      <c r="EYX44"/>
      <c r="EYY44"/>
      <c r="EYZ44"/>
      <c r="EZA44"/>
      <c r="EZB44"/>
      <c r="EZC44"/>
      <c r="EZD44"/>
      <c r="EZE44"/>
      <c r="EZF44"/>
      <c r="EZG44"/>
      <c r="EZH44"/>
      <c r="EZI44"/>
      <c r="EZJ44"/>
      <c r="EZK44"/>
      <c r="EZL44"/>
      <c r="EZM44"/>
      <c r="EZN44"/>
      <c r="EZO44"/>
      <c r="EZP44"/>
      <c r="EZQ44"/>
      <c r="EZR44"/>
      <c r="EZS44"/>
      <c r="EZT44"/>
      <c r="EZU44"/>
      <c r="EZV44"/>
      <c r="EZW44"/>
      <c r="EZX44"/>
      <c r="EZY44"/>
      <c r="EZZ44"/>
      <c r="FAA44"/>
      <c r="FAB44"/>
      <c r="FAC44"/>
      <c r="FAD44"/>
      <c r="FAE44"/>
      <c r="FAF44"/>
      <c r="FAG44"/>
      <c r="FAH44"/>
      <c r="FAI44"/>
      <c r="FAJ44"/>
      <c r="FAK44"/>
      <c r="FAL44"/>
      <c r="FAM44"/>
      <c r="FAN44"/>
      <c r="FAO44"/>
      <c r="FAP44"/>
      <c r="FAQ44"/>
      <c r="FAR44"/>
      <c r="FAS44"/>
      <c r="FAT44"/>
      <c r="FAU44"/>
      <c r="FAV44"/>
      <c r="FAW44"/>
      <c r="FAX44"/>
      <c r="FAY44"/>
      <c r="FAZ44"/>
      <c r="FBA44"/>
      <c r="FBB44"/>
      <c r="FBC44"/>
      <c r="FBD44"/>
      <c r="FBE44"/>
      <c r="FBF44"/>
      <c r="FBG44"/>
      <c r="FBH44"/>
      <c r="FBI44"/>
      <c r="FBJ44"/>
      <c r="FBK44"/>
      <c r="FBL44"/>
      <c r="FBM44"/>
      <c r="FBN44"/>
      <c r="FBO44"/>
      <c r="FBP44"/>
      <c r="FBQ44"/>
      <c r="FBR44"/>
      <c r="FBS44"/>
      <c r="FBT44"/>
      <c r="FBU44"/>
      <c r="FBV44"/>
      <c r="FBW44"/>
      <c r="FBX44"/>
      <c r="FBY44"/>
      <c r="FBZ44"/>
      <c r="FCA44"/>
      <c r="FCB44"/>
      <c r="FCC44"/>
      <c r="FCD44"/>
      <c r="FCE44"/>
      <c r="FCF44"/>
      <c r="FCG44"/>
      <c r="FCH44"/>
      <c r="FCI44"/>
      <c r="FCJ44"/>
      <c r="FCK44"/>
      <c r="FCL44"/>
      <c r="FCM44"/>
      <c r="FCN44"/>
      <c r="FCO44"/>
      <c r="FCP44"/>
      <c r="FCQ44"/>
      <c r="FCR44"/>
      <c r="FCS44"/>
      <c r="FCT44"/>
      <c r="FCU44"/>
      <c r="FCV44"/>
      <c r="FCW44"/>
      <c r="FCX44"/>
      <c r="FCY44"/>
      <c r="FCZ44"/>
      <c r="FDA44"/>
      <c r="FDB44"/>
      <c r="FDC44"/>
      <c r="FDD44"/>
      <c r="FDE44"/>
      <c r="FDF44"/>
      <c r="FDG44"/>
      <c r="FDH44"/>
      <c r="FDI44"/>
      <c r="FDJ44"/>
      <c r="FDK44"/>
      <c r="FDL44"/>
      <c r="FDM44"/>
      <c r="FDN44"/>
      <c r="FDO44"/>
      <c r="FDP44"/>
      <c r="FDQ44"/>
      <c r="FDR44"/>
      <c r="FDS44"/>
      <c r="FDT44"/>
      <c r="FDU44"/>
      <c r="FDV44"/>
      <c r="FDW44"/>
      <c r="FDX44"/>
      <c r="FDY44"/>
      <c r="FDZ44"/>
      <c r="FEA44"/>
      <c r="FEB44"/>
      <c r="FEC44"/>
      <c r="FED44"/>
      <c r="FEE44"/>
      <c r="FEF44"/>
      <c r="FEG44"/>
      <c r="FEH44"/>
      <c r="FEI44"/>
      <c r="FEJ44"/>
      <c r="FEK44"/>
      <c r="FEL44"/>
      <c r="FEM44"/>
      <c r="FEN44"/>
      <c r="FEO44"/>
      <c r="FEP44"/>
      <c r="FEQ44"/>
      <c r="FER44"/>
      <c r="FES44"/>
      <c r="FET44"/>
      <c r="FEU44"/>
      <c r="FEV44"/>
      <c r="FEW44"/>
      <c r="FEX44"/>
      <c r="FEY44"/>
      <c r="FEZ44"/>
      <c r="FFA44"/>
      <c r="FFB44"/>
      <c r="FFC44"/>
      <c r="FFD44"/>
      <c r="FFE44"/>
      <c r="FFF44"/>
      <c r="FFG44"/>
      <c r="FFH44"/>
      <c r="FFI44"/>
      <c r="FFJ44"/>
      <c r="FFK44"/>
      <c r="FFL44"/>
      <c r="FFM44"/>
      <c r="FFN44"/>
      <c r="FFO44"/>
      <c r="FFP44"/>
      <c r="FFQ44"/>
      <c r="FFR44"/>
      <c r="FFS44"/>
      <c r="FFT44"/>
      <c r="FFU44"/>
      <c r="FFV44"/>
      <c r="FFW44"/>
      <c r="FFX44"/>
      <c r="FFY44"/>
      <c r="FFZ44"/>
      <c r="FGA44"/>
      <c r="FGB44"/>
      <c r="FGC44"/>
      <c r="FGD44"/>
      <c r="FGE44"/>
      <c r="FGF44"/>
      <c r="FGG44"/>
      <c r="FGH44"/>
      <c r="FGI44"/>
      <c r="FGJ44"/>
      <c r="FGK44"/>
      <c r="FGL44"/>
      <c r="FGM44"/>
      <c r="FGN44"/>
      <c r="FGO44"/>
      <c r="FGP44"/>
      <c r="FGQ44"/>
      <c r="FGR44"/>
      <c r="FGS44"/>
      <c r="FGT44"/>
      <c r="FGU44"/>
      <c r="FGV44"/>
      <c r="FGW44"/>
      <c r="FGX44"/>
      <c r="FGY44"/>
      <c r="FGZ44"/>
      <c r="FHA44"/>
      <c r="FHB44"/>
      <c r="FHC44"/>
      <c r="FHD44"/>
      <c r="FHE44"/>
      <c r="FHF44"/>
      <c r="FHG44"/>
      <c r="FHH44"/>
      <c r="FHI44"/>
      <c r="FHJ44"/>
      <c r="FHK44"/>
      <c r="FHL44"/>
      <c r="FHM44"/>
      <c r="FHN44"/>
      <c r="FHO44"/>
      <c r="FHP44"/>
      <c r="FHQ44"/>
      <c r="FHR44"/>
      <c r="FHS44"/>
      <c r="FHT44"/>
      <c r="FHU44"/>
      <c r="FHV44"/>
      <c r="FHW44"/>
      <c r="FHX44"/>
      <c r="FHY44"/>
      <c r="FHZ44"/>
      <c r="FIA44"/>
      <c r="FIB44"/>
      <c r="FIC44"/>
      <c r="FID44"/>
      <c r="FIE44"/>
      <c r="FIF44"/>
      <c r="FIG44"/>
      <c r="FIH44"/>
      <c r="FII44"/>
      <c r="FIJ44"/>
      <c r="FIK44"/>
      <c r="FIL44"/>
      <c r="FIM44"/>
      <c r="FIN44"/>
      <c r="FIO44"/>
      <c r="FIP44"/>
      <c r="FIQ44"/>
      <c r="FIR44"/>
      <c r="FIS44"/>
      <c r="FIT44"/>
      <c r="FIU44"/>
      <c r="FIV44"/>
      <c r="FIW44"/>
      <c r="FIX44"/>
      <c r="FIY44"/>
      <c r="FIZ44"/>
      <c r="FJA44"/>
      <c r="FJB44"/>
      <c r="FJC44"/>
      <c r="FJD44"/>
      <c r="FJE44"/>
      <c r="FJF44"/>
      <c r="FJG44"/>
      <c r="FJH44"/>
      <c r="FJI44"/>
      <c r="FJJ44"/>
      <c r="FJK44"/>
      <c r="FJL44"/>
      <c r="FJM44"/>
      <c r="FJN44"/>
      <c r="FJO44"/>
      <c r="FJP44"/>
      <c r="FJQ44"/>
      <c r="FJR44"/>
      <c r="FJS44"/>
      <c r="FJT44"/>
      <c r="FJU44"/>
      <c r="FJV44"/>
      <c r="FJW44"/>
      <c r="FJX44"/>
      <c r="FJY44"/>
      <c r="FJZ44"/>
      <c r="FKA44"/>
      <c r="FKB44"/>
      <c r="FKC44"/>
      <c r="FKD44"/>
      <c r="FKE44"/>
      <c r="FKF44"/>
      <c r="FKG44"/>
      <c r="FKH44"/>
      <c r="FKI44"/>
      <c r="FKJ44"/>
      <c r="FKK44"/>
      <c r="FKL44"/>
      <c r="FKM44"/>
      <c r="FKN44"/>
      <c r="FKO44"/>
      <c r="FKP44"/>
      <c r="FKQ44"/>
      <c r="FKR44"/>
      <c r="FKS44"/>
      <c r="FKT44"/>
      <c r="FKU44"/>
      <c r="FKV44"/>
      <c r="FKW44"/>
      <c r="FKX44"/>
      <c r="FKY44"/>
      <c r="FKZ44"/>
      <c r="FLA44"/>
      <c r="FLB44"/>
      <c r="FLC44"/>
      <c r="FLD44"/>
      <c r="FLE44"/>
      <c r="FLF44"/>
      <c r="FLG44"/>
      <c r="FLH44"/>
      <c r="FLI44"/>
      <c r="FLJ44"/>
      <c r="FLK44"/>
      <c r="FLL44"/>
      <c r="FLM44"/>
      <c r="FLN44"/>
      <c r="FLO44"/>
      <c r="FLP44"/>
      <c r="FLQ44"/>
      <c r="FLR44"/>
      <c r="FLS44"/>
      <c r="FLT44"/>
      <c r="FLU44"/>
      <c r="FLV44"/>
      <c r="FLW44"/>
      <c r="FLX44"/>
      <c r="FLY44"/>
      <c r="FLZ44"/>
      <c r="FMA44"/>
      <c r="FMB44"/>
      <c r="FMC44"/>
      <c r="FMD44"/>
      <c r="FME44"/>
      <c r="FMF44"/>
      <c r="FMG44"/>
      <c r="FMH44"/>
      <c r="FMI44"/>
      <c r="FMJ44"/>
      <c r="FMK44"/>
      <c r="FML44"/>
      <c r="FMM44"/>
      <c r="FMN44"/>
      <c r="FMO44"/>
      <c r="FMP44"/>
      <c r="FMQ44"/>
      <c r="FMR44"/>
      <c r="FMS44"/>
      <c r="FMT44"/>
      <c r="FMU44"/>
      <c r="FMV44"/>
      <c r="FMW44"/>
      <c r="FMX44"/>
      <c r="FMY44"/>
      <c r="FMZ44"/>
      <c r="FNA44"/>
      <c r="FNB44"/>
      <c r="FNC44"/>
      <c r="FND44"/>
      <c r="FNE44"/>
      <c r="FNF44"/>
      <c r="FNG44"/>
      <c r="FNH44"/>
      <c r="FNI44"/>
      <c r="FNJ44"/>
      <c r="FNK44"/>
      <c r="FNL44"/>
      <c r="FNM44"/>
      <c r="FNN44"/>
      <c r="FNO44"/>
      <c r="FNP44"/>
      <c r="FNQ44"/>
      <c r="FNR44"/>
      <c r="FNS44"/>
      <c r="FNT44"/>
      <c r="FNU44"/>
      <c r="FNV44"/>
      <c r="FNW44"/>
      <c r="FNX44"/>
      <c r="FNY44"/>
      <c r="FNZ44"/>
      <c r="FOA44"/>
      <c r="FOB44"/>
      <c r="FOC44"/>
      <c r="FOD44"/>
      <c r="FOE44"/>
      <c r="FOF44"/>
      <c r="FOG44"/>
      <c r="FOH44"/>
      <c r="FOI44"/>
      <c r="FOJ44"/>
      <c r="FOK44"/>
      <c r="FOL44"/>
      <c r="FOM44"/>
      <c r="FON44"/>
      <c r="FOO44"/>
      <c r="FOP44"/>
      <c r="FOQ44"/>
      <c r="FOR44"/>
      <c r="FOS44"/>
      <c r="FOT44"/>
      <c r="FOU44"/>
      <c r="FOV44"/>
      <c r="FOW44"/>
      <c r="FOX44"/>
      <c r="FOY44"/>
      <c r="FOZ44"/>
      <c r="FPA44"/>
      <c r="FPB44"/>
      <c r="FPC44"/>
      <c r="FPD44"/>
      <c r="FPE44"/>
      <c r="FPF44"/>
      <c r="FPG44"/>
      <c r="FPH44"/>
      <c r="FPI44"/>
      <c r="FPJ44"/>
      <c r="FPK44"/>
      <c r="FPL44"/>
      <c r="FPM44"/>
      <c r="FPN44"/>
      <c r="FPO44"/>
      <c r="FPP44"/>
      <c r="FPQ44"/>
      <c r="FPR44"/>
      <c r="FPS44"/>
      <c r="FPT44"/>
      <c r="FPU44"/>
      <c r="FPV44"/>
      <c r="FPW44"/>
      <c r="FPX44"/>
      <c r="FPY44"/>
      <c r="FPZ44"/>
      <c r="FQA44"/>
      <c r="FQB44"/>
      <c r="FQC44"/>
      <c r="FQD44"/>
      <c r="FQE44"/>
      <c r="FQF44"/>
      <c r="FQG44"/>
      <c r="FQH44"/>
      <c r="FQI44"/>
      <c r="FQJ44"/>
      <c r="FQK44"/>
      <c r="FQL44"/>
      <c r="FQM44"/>
      <c r="FQN44"/>
      <c r="FQO44"/>
      <c r="FQP44"/>
      <c r="FQQ44"/>
      <c r="FQR44"/>
      <c r="FQS44"/>
      <c r="FQT44"/>
      <c r="FQU44"/>
      <c r="FQV44"/>
      <c r="FQW44"/>
      <c r="FQX44"/>
      <c r="FQY44"/>
      <c r="FQZ44"/>
      <c r="FRA44"/>
      <c r="FRB44"/>
      <c r="FRC44"/>
      <c r="FRD44"/>
      <c r="FRE44"/>
      <c r="FRF44"/>
      <c r="FRG44"/>
      <c r="FRH44"/>
      <c r="FRI44"/>
      <c r="FRJ44"/>
      <c r="FRK44"/>
      <c r="FRL44"/>
      <c r="FRM44"/>
      <c r="FRN44"/>
      <c r="FRO44"/>
      <c r="FRP44"/>
      <c r="FRQ44"/>
      <c r="FRR44"/>
      <c r="FRS44"/>
      <c r="FRT44"/>
      <c r="FRU44"/>
      <c r="FRV44"/>
      <c r="FRW44"/>
      <c r="FRX44"/>
      <c r="FRY44"/>
      <c r="FRZ44"/>
      <c r="FSA44"/>
      <c r="FSB44"/>
      <c r="FSC44"/>
      <c r="FSD44"/>
      <c r="FSE44"/>
      <c r="FSF44"/>
      <c r="FSG44"/>
      <c r="FSH44"/>
      <c r="FSI44"/>
      <c r="FSJ44"/>
      <c r="FSK44"/>
      <c r="FSL44"/>
      <c r="FSM44"/>
      <c r="FSN44"/>
      <c r="FSO44"/>
      <c r="FSP44"/>
      <c r="FSQ44"/>
      <c r="FSR44"/>
      <c r="FSS44"/>
      <c r="FST44"/>
      <c r="FSU44"/>
      <c r="FSV44"/>
      <c r="FSW44"/>
      <c r="FSX44"/>
      <c r="FSY44"/>
      <c r="FSZ44"/>
      <c r="FTA44"/>
      <c r="FTB44"/>
      <c r="FTC44"/>
      <c r="FTD44"/>
      <c r="FTE44"/>
      <c r="FTF44"/>
      <c r="FTG44"/>
      <c r="FTH44"/>
      <c r="FTI44"/>
      <c r="FTJ44"/>
      <c r="FTK44"/>
      <c r="FTL44"/>
      <c r="FTM44"/>
      <c r="FTN44"/>
      <c r="FTO44"/>
      <c r="FTP44"/>
      <c r="FTQ44"/>
      <c r="FTR44"/>
      <c r="FTS44"/>
      <c r="FTT44"/>
      <c r="FTU44"/>
      <c r="FTV44"/>
      <c r="FTW44"/>
      <c r="FTX44"/>
      <c r="FTY44"/>
      <c r="FTZ44"/>
      <c r="FUA44"/>
      <c r="FUB44"/>
      <c r="FUC44"/>
      <c r="FUD44"/>
      <c r="FUE44"/>
      <c r="FUF44"/>
      <c r="FUG44"/>
      <c r="FUH44"/>
      <c r="FUI44"/>
      <c r="FUJ44"/>
      <c r="FUK44"/>
      <c r="FUL44"/>
      <c r="FUM44"/>
      <c r="FUN44"/>
      <c r="FUO44"/>
      <c r="FUP44"/>
      <c r="FUQ44"/>
      <c r="FUR44"/>
      <c r="FUS44"/>
      <c r="FUT44"/>
      <c r="FUU44"/>
      <c r="FUV44"/>
      <c r="FUW44"/>
      <c r="FUX44"/>
      <c r="FUY44"/>
      <c r="FUZ44"/>
      <c r="FVA44"/>
      <c r="FVB44"/>
      <c r="FVC44"/>
      <c r="FVD44"/>
      <c r="FVE44"/>
      <c r="FVF44"/>
      <c r="FVG44"/>
      <c r="FVH44"/>
      <c r="FVI44"/>
      <c r="FVJ44"/>
      <c r="FVK44"/>
      <c r="FVL44"/>
      <c r="FVM44"/>
      <c r="FVN44"/>
      <c r="FVO44"/>
      <c r="FVP44"/>
      <c r="FVQ44"/>
      <c r="FVR44"/>
      <c r="FVS44"/>
      <c r="FVT44"/>
      <c r="FVU44"/>
      <c r="FVV44"/>
      <c r="FVW44"/>
      <c r="FVX44"/>
      <c r="FVY44"/>
      <c r="FVZ44"/>
      <c r="FWA44"/>
      <c r="FWB44"/>
      <c r="FWC44"/>
      <c r="FWD44"/>
      <c r="FWE44"/>
      <c r="FWF44"/>
      <c r="FWG44"/>
      <c r="FWH44"/>
      <c r="FWI44"/>
      <c r="FWJ44"/>
      <c r="FWK44"/>
      <c r="FWL44"/>
      <c r="FWM44"/>
      <c r="FWN44"/>
      <c r="FWO44"/>
      <c r="FWP44"/>
      <c r="FWQ44"/>
      <c r="FWR44"/>
      <c r="FWS44"/>
      <c r="FWT44"/>
      <c r="FWU44"/>
      <c r="FWV44"/>
      <c r="FWW44"/>
      <c r="FWX44"/>
      <c r="FWY44"/>
      <c r="FWZ44"/>
      <c r="FXA44"/>
      <c r="FXB44"/>
      <c r="FXC44"/>
      <c r="FXD44"/>
      <c r="FXE44"/>
      <c r="FXF44"/>
      <c r="FXG44"/>
      <c r="FXH44"/>
      <c r="FXI44"/>
      <c r="FXJ44"/>
      <c r="FXK44"/>
      <c r="FXL44"/>
      <c r="FXM44"/>
      <c r="FXN44"/>
      <c r="FXO44"/>
      <c r="FXP44"/>
      <c r="FXQ44"/>
      <c r="FXR44"/>
      <c r="FXS44"/>
      <c r="FXT44"/>
      <c r="FXU44"/>
      <c r="FXV44"/>
      <c r="FXW44"/>
      <c r="FXX44"/>
      <c r="FXY44"/>
      <c r="FXZ44"/>
      <c r="FYA44"/>
      <c r="FYB44"/>
      <c r="FYC44"/>
      <c r="FYD44"/>
      <c r="FYE44"/>
      <c r="FYF44"/>
      <c r="FYG44"/>
      <c r="FYH44"/>
      <c r="FYI44"/>
      <c r="FYJ44"/>
      <c r="FYK44"/>
      <c r="FYL44"/>
      <c r="FYM44"/>
      <c r="FYN44"/>
      <c r="FYO44"/>
      <c r="FYP44"/>
      <c r="FYQ44"/>
      <c r="FYR44"/>
      <c r="FYS44"/>
      <c r="FYT44"/>
      <c r="FYU44"/>
      <c r="FYV44"/>
      <c r="FYW44"/>
      <c r="FYX44"/>
      <c r="FYY44"/>
      <c r="FYZ44"/>
      <c r="FZA44"/>
      <c r="FZB44"/>
      <c r="FZC44"/>
      <c r="FZD44"/>
      <c r="FZE44"/>
      <c r="FZF44"/>
      <c r="FZG44"/>
      <c r="FZH44"/>
      <c r="FZI44"/>
      <c r="FZJ44"/>
      <c r="FZK44"/>
      <c r="FZL44"/>
      <c r="FZM44"/>
      <c r="FZN44"/>
      <c r="FZO44"/>
      <c r="FZP44"/>
      <c r="FZQ44"/>
      <c r="FZR44"/>
      <c r="FZS44"/>
      <c r="FZT44"/>
      <c r="FZU44"/>
      <c r="FZV44"/>
      <c r="FZW44"/>
      <c r="FZX44"/>
      <c r="FZY44"/>
      <c r="FZZ44"/>
      <c r="GAA44"/>
      <c r="GAB44"/>
      <c r="GAC44"/>
      <c r="GAD44"/>
      <c r="GAE44"/>
      <c r="GAF44"/>
      <c r="GAG44"/>
      <c r="GAH44"/>
      <c r="GAI44"/>
      <c r="GAJ44"/>
      <c r="GAK44"/>
      <c r="GAL44"/>
      <c r="GAM44"/>
      <c r="GAN44"/>
      <c r="GAO44"/>
      <c r="GAP44"/>
      <c r="GAQ44"/>
      <c r="GAR44"/>
      <c r="GAS44"/>
      <c r="GAT44"/>
      <c r="GAU44"/>
      <c r="GAV44"/>
      <c r="GAW44"/>
      <c r="GAX44"/>
      <c r="GAY44"/>
      <c r="GAZ44"/>
      <c r="GBA44"/>
      <c r="GBB44"/>
      <c r="GBC44"/>
      <c r="GBD44"/>
      <c r="GBE44"/>
      <c r="GBF44"/>
      <c r="GBG44"/>
      <c r="GBH44"/>
      <c r="GBI44"/>
      <c r="GBJ44"/>
      <c r="GBK44"/>
      <c r="GBL44"/>
      <c r="GBM44"/>
      <c r="GBN44"/>
      <c r="GBO44"/>
      <c r="GBP44"/>
      <c r="GBQ44"/>
      <c r="GBR44"/>
      <c r="GBS44"/>
      <c r="GBT44"/>
      <c r="GBU44"/>
      <c r="GBV44"/>
      <c r="GBW44"/>
      <c r="GBX44"/>
      <c r="GBY44"/>
      <c r="GBZ44"/>
      <c r="GCA44"/>
      <c r="GCB44"/>
      <c r="GCC44"/>
      <c r="GCD44"/>
      <c r="GCE44"/>
      <c r="GCF44"/>
      <c r="GCG44"/>
      <c r="GCH44"/>
      <c r="GCI44"/>
      <c r="GCJ44"/>
      <c r="GCK44"/>
      <c r="GCL44"/>
      <c r="GCM44"/>
      <c r="GCN44"/>
      <c r="GCO44"/>
      <c r="GCP44"/>
      <c r="GCQ44"/>
      <c r="GCR44"/>
      <c r="GCS44"/>
      <c r="GCT44"/>
      <c r="GCU44"/>
      <c r="GCV44"/>
      <c r="GCW44"/>
      <c r="GCX44"/>
      <c r="GCY44"/>
      <c r="GCZ44"/>
      <c r="GDA44"/>
      <c r="GDB44"/>
      <c r="GDC44"/>
      <c r="GDD44"/>
      <c r="GDE44"/>
      <c r="GDF44"/>
      <c r="GDG44"/>
      <c r="GDH44"/>
      <c r="GDI44"/>
      <c r="GDJ44"/>
      <c r="GDK44"/>
      <c r="GDL44"/>
      <c r="GDM44"/>
      <c r="GDN44"/>
      <c r="GDO44"/>
      <c r="GDP44"/>
      <c r="GDQ44"/>
      <c r="GDR44"/>
      <c r="GDS44"/>
      <c r="GDT44"/>
      <c r="GDU44"/>
      <c r="GDV44"/>
      <c r="GDW44"/>
      <c r="GDX44"/>
      <c r="GDY44"/>
      <c r="GDZ44"/>
      <c r="GEA44"/>
      <c r="GEB44"/>
      <c r="GEC44"/>
      <c r="GED44"/>
      <c r="GEE44"/>
      <c r="GEF44"/>
      <c r="GEG44"/>
      <c r="GEH44"/>
      <c r="GEI44"/>
      <c r="GEJ44"/>
      <c r="GEK44"/>
      <c r="GEL44"/>
      <c r="GEM44"/>
      <c r="GEN44"/>
      <c r="GEO44"/>
      <c r="GEP44"/>
      <c r="GEQ44"/>
      <c r="GER44"/>
      <c r="GES44"/>
      <c r="GET44"/>
      <c r="GEU44"/>
      <c r="GEV44"/>
      <c r="GEW44"/>
      <c r="GEX44"/>
      <c r="GEY44"/>
      <c r="GEZ44"/>
      <c r="GFA44"/>
      <c r="GFB44"/>
      <c r="GFC44"/>
      <c r="GFD44"/>
      <c r="GFE44"/>
      <c r="GFF44"/>
      <c r="GFG44"/>
      <c r="GFH44"/>
      <c r="GFI44"/>
      <c r="GFJ44"/>
      <c r="GFK44"/>
      <c r="GFL44"/>
      <c r="GFM44"/>
      <c r="GFN44"/>
      <c r="GFO44"/>
      <c r="GFP44"/>
      <c r="GFQ44"/>
      <c r="GFR44"/>
      <c r="GFS44"/>
      <c r="GFT44"/>
      <c r="GFU44"/>
      <c r="GFV44"/>
      <c r="GFW44"/>
      <c r="GFX44"/>
      <c r="GFY44"/>
      <c r="GFZ44"/>
      <c r="GGA44"/>
      <c r="GGB44"/>
      <c r="GGC44"/>
      <c r="GGD44"/>
      <c r="GGE44"/>
      <c r="GGF44"/>
      <c r="GGG44"/>
      <c r="GGH44"/>
      <c r="GGI44"/>
      <c r="GGJ44"/>
      <c r="GGK44"/>
      <c r="GGL44"/>
      <c r="GGM44"/>
      <c r="GGN44"/>
      <c r="GGO44"/>
      <c r="GGP44"/>
      <c r="GGQ44"/>
      <c r="GGR44"/>
      <c r="GGS44"/>
      <c r="GGT44"/>
      <c r="GGU44"/>
      <c r="GGV44"/>
      <c r="GGW44"/>
      <c r="GGX44"/>
      <c r="GGY44"/>
      <c r="GGZ44"/>
      <c r="GHA44"/>
      <c r="GHB44"/>
      <c r="GHC44"/>
      <c r="GHD44"/>
      <c r="GHE44"/>
      <c r="GHF44"/>
      <c r="GHG44"/>
      <c r="GHH44"/>
      <c r="GHI44"/>
      <c r="GHJ44"/>
      <c r="GHK44"/>
      <c r="GHL44"/>
      <c r="GHM44"/>
      <c r="GHN44"/>
      <c r="GHO44"/>
      <c r="GHP44"/>
      <c r="GHQ44"/>
      <c r="GHR44"/>
      <c r="GHS44"/>
      <c r="GHT44"/>
      <c r="GHU44"/>
      <c r="GHV44"/>
      <c r="GHW44"/>
      <c r="GHX44"/>
      <c r="GHY44"/>
      <c r="GHZ44"/>
      <c r="GIA44"/>
      <c r="GIB44"/>
      <c r="GIC44"/>
      <c r="GID44"/>
      <c r="GIE44"/>
      <c r="GIF44"/>
      <c r="GIG44"/>
      <c r="GIH44"/>
      <c r="GII44"/>
      <c r="GIJ44"/>
      <c r="GIK44"/>
      <c r="GIL44"/>
      <c r="GIM44"/>
      <c r="GIN44"/>
      <c r="GIO44"/>
      <c r="GIP44"/>
      <c r="GIQ44"/>
      <c r="GIR44"/>
      <c r="GIS44"/>
      <c r="GIT44"/>
      <c r="GIU44"/>
      <c r="GIV44"/>
      <c r="GIW44"/>
      <c r="GIX44"/>
      <c r="GIY44"/>
      <c r="GIZ44"/>
      <c r="GJA44"/>
      <c r="GJB44"/>
      <c r="GJC44"/>
      <c r="GJD44"/>
      <c r="GJE44"/>
      <c r="GJF44"/>
      <c r="GJG44"/>
      <c r="GJH44"/>
      <c r="GJI44"/>
      <c r="GJJ44"/>
      <c r="GJK44"/>
      <c r="GJL44"/>
      <c r="GJM44"/>
      <c r="GJN44"/>
      <c r="GJO44"/>
      <c r="GJP44"/>
      <c r="GJQ44"/>
      <c r="GJR44"/>
      <c r="GJS44"/>
      <c r="GJT44"/>
      <c r="GJU44"/>
      <c r="GJV44"/>
      <c r="GJW44"/>
      <c r="GJX44"/>
      <c r="GJY44"/>
      <c r="GJZ44"/>
      <c r="GKA44"/>
      <c r="GKB44"/>
      <c r="GKC44"/>
      <c r="GKD44"/>
      <c r="GKE44"/>
      <c r="GKF44"/>
      <c r="GKG44"/>
      <c r="GKH44"/>
      <c r="GKI44"/>
      <c r="GKJ44"/>
      <c r="GKK44"/>
      <c r="GKL44"/>
      <c r="GKM44"/>
      <c r="GKN44"/>
      <c r="GKO44"/>
      <c r="GKP44"/>
      <c r="GKQ44"/>
      <c r="GKR44"/>
      <c r="GKS44"/>
      <c r="GKT44"/>
      <c r="GKU44"/>
      <c r="GKV44"/>
      <c r="GKW44"/>
      <c r="GKX44"/>
      <c r="GKY44"/>
      <c r="GKZ44"/>
      <c r="GLA44"/>
      <c r="GLB44"/>
      <c r="GLC44"/>
      <c r="GLD44"/>
      <c r="GLE44"/>
      <c r="GLF44"/>
      <c r="GLG44"/>
      <c r="GLH44"/>
      <c r="GLI44"/>
      <c r="GLJ44"/>
      <c r="GLK44"/>
      <c r="GLL44"/>
      <c r="GLM44"/>
      <c r="GLN44"/>
      <c r="GLO44"/>
      <c r="GLP44"/>
      <c r="GLQ44"/>
      <c r="GLR44"/>
      <c r="GLS44"/>
      <c r="GLT44"/>
      <c r="GLU44"/>
      <c r="GLV44"/>
      <c r="GLW44"/>
      <c r="GLX44"/>
      <c r="GLY44"/>
      <c r="GLZ44"/>
      <c r="GMA44"/>
      <c r="GMB44"/>
      <c r="GMC44"/>
      <c r="GMD44"/>
      <c r="GME44"/>
      <c r="GMF44"/>
      <c r="GMG44"/>
      <c r="GMH44"/>
      <c r="GMI44"/>
      <c r="GMJ44"/>
      <c r="GMK44"/>
      <c r="GML44"/>
      <c r="GMM44"/>
      <c r="GMN44"/>
      <c r="GMO44"/>
      <c r="GMP44"/>
      <c r="GMQ44"/>
      <c r="GMR44"/>
      <c r="GMS44"/>
      <c r="GMT44"/>
      <c r="GMU44"/>
      <c r="GMV44"/>
      <c r="GMW44"/>
      <c r="GMX44"/>
      <c r="GMY44"/>
      <c r="GMZ44"/>
      <c r="GNA44"/>
      <c r="GNB44"/>
      <c r="GNC44"/>
      <c r="GND44"/>
      <c r="GNE44"/>
      <c r="GNF44"/>
      <c r="GNG44"/>
      <c r="GNH44"/>
      <c r="GNI44"/>
      <c r="GNJ44"/>
      <c r="GNK44"/>
      <c r="GNL44"/>
      <c r="GNM44"/>
      <c r="GNN44"/>
      <c r="GNO44"/>
      <c r="GNP44"/>
      <c r="GNQ44"/>
      <c r="GNR44"/>
      <c r="GNS44"/>
      <c r="GNT44"/>
      <c r="GNU44"/>
      <c r="GNV44"/>
      <c r="GNW44"/>
      <c r="GNX44"/>
      <c r="GNY44"/>
      <c r="GNZ44"/>
      <c r="GOA44"/>
      <c r="GOB44"/>
      <c r="GOC44"/>
      <c r="GOD44"/>
      <c r="GOE44"/>
      <c r="GOF44"/>
      <c r="GOG44"/>
      <c r="GOH44"/>
      <c r="GOI44"/>
      <c r="GOJ44"/>
      <c r="GOK44"/>
      <c r="GOL44"/>
      <c r="GOM44"/>
      <c r="GON44"/>
      <c r="GOO44"/>
      <c r="GOP44"/>
      <c r="GOQ44"/>
      <c r="GOR44"/>
      <c r="GOS44"/>
      <c r="GOT44"/>
      <c r="GOU44"/>
      <c r="GOV44"/>
      <c r="GOW44"/>
      <c r="GOX44"/>
      <c r="GOY44"/>
      <c r="GOZ44"/>
      <c r="GPA44"/>
      <c r="GPB44"/>
      <c r="GPC44"/>
      <c r="GPD44"/>
      <c r="GPE44"/>
      <c r="GPF44"/>
      <c r="GPG44"/>
      <c r="GPH44"/>
      <c r="GPI44"/>
      <c r="GPJ44"/>
      <c r="GPK44"/>
      <c r="GPL44"/>
      <c r="GPM44"/>
      <c r="GPN44"/>
      <c r="GPO44"/>
      <c r="GPP44"/>
      <c r="GPQ44"/>
      <c r="GPR44"/>
      <c r="GPS44"/>
      <c r="GPT44"/>
      <c r="GPU44"/>
      <c r="GPV44"/>
      <c r="GPW44"/>
      <c r="GPX44"/>
      <c r="GPY44"/>
      <c r="GPZ44"/>
      <c r="GQA44"/>
      <c r="GQB44"/>
      <c r="GQC44"/>
      <c r="GQD44"/>
      <c r="GQE44"/>
      <c r="GQF44"/>
      <c r="GQG44"/>
      <c r="GQH44"/>
      <c r="GQI44"/>
      <c r="GQJ44"/>
      <c r="GQK44"/>
      <c r="GQL44"/>
      <c r="GQM44"/>
      <c r="GQN44"/>
      <c r="GQO44"/>
      <c r="GQP44"/>
      <c r="GQQ44"/>
      <c r="GQR44"/>
      <c r="GQS44"/>
      <c r="GQT44"/>
      <c r="GQU44"/>
      <c r="GQV44"/>
      <c r="GQW44"/>
      <c r="GQX44"/>
      <c r="GQY44"/>
      <c r="GQZ44"/>
      <c r="GRA44"/>
      <c r="GRB44"/>
      <c r="GRC44"/>
      <c r="GRD44"/>
      <c r="GRE44"/>
      <c r="GRF44"/>
      <c r="GRG44"/>
      <c r="GRH44"/>
      <c r="GRI44"/>
      <c r="GRJ44"/>
      <c r="GRK44"/>
      <c r="GRL44"/>
      <c r="GRM44"/>
      <c r="GRN44"/>
      <c r="GRO44"/>
      <c r="GRP44"/>
      <c r="GRQ44"/>
      <c r="GRR44"/>
      <c r="GRS44"/>
      <c r="GRT44"/>
      <c r="GRU44"/>
      <c r="GRV44"/>
      <c r="GRW44"/>
      <c r="GRX44"/>
      <c r="GRY44"/>
      <c r="GRZ44"/>
      <c r="GSA44"/>
      <c r="GSB44"/>
      <c r="GSC44"/>
      <c r="GSD44"/>
      <c r="GSE44"/>
      <c r="GSF44"/>
      <c r="GSG44"/>
      <c r="GSH44"/>
      <c r="GSI44"/>
      <c r="GSJ44"/>
      <c r="GSK44"/>
      <c r="GSL44"/>
      <c r="GSM44"/>
      <c r="GSN44"/>
      <c r="GSO44"/>
      <c r="GSP44"/>
      <c r="GSQ44"/>
      <c r="GSR44"/>
      <c r="GSS44"/>
      <c r="GST44"/>
      <c r="GSU44"/>
      <c r="GSV44"/>
      <c r="GSW44"/>
      <c r="GSX44"/>
      <c r="GSY44"/>
      <c r="GSZ44"/>
      <c r="GTA44"/>
      <c r="GTB44"/>
      <c r="GTC44"/>
      <c r="GTD44"/>
      <c r="GTE44"/>
      <c r="GTF44"/>
      <c r="GTG44"/>
      <c r="GTH44"/>
      <c r="GTI44"/>
      <c r="GTJ44"/>
      <c r="GTK44"/>
      <c r="GTL44"/>
      <c r="GTM44"/>
      <c r="GTN44"/>
      <c r="GTO44"/>
      <c r="GTP44"/>
      <c r="GTQ44"/>
      <c r="GTR44"/>
      <c r="GTS44"/>
      <c r="GTT44"/>
      <c r="GTU44"/>
      <c r="GTV44"/>
      <c r="GTW44"/>
      <c r="GTX44"/>
      <c r="GTY44"/>
      <c r="GTZ44"/>
      <c r="GUA44"/>
      <c r="GUB44"/>
      <c r="GUC44"/>
      <c r="GUD44"/>
      <c r="GUE44"/>
      <c r="GUF44"/>
      <c r="GUG44"/>
      <c r="GUH44"/>
      <c r="GUI44"/>
      <c r="GUJ44"/>
      <c r="GUK44"/>
      <c r="GUL44"/>
      <c r="GUM44"/>
      <c r="GUN44"/>
      <c r="GUO44"/>
      <c r="GUP44"/>
      <c r="GUQ44"/>
      <c r="GUR44"/>
      <c r="GUS44"/>
      <c r="GUT44"/>
      <c r="GUU44"/>
      <c r="GUV44"/>
      <c r="GUW44"/>
      <c r="GUX44"/>
      <c r="GUY44"/>
      <c r="GUZ44"/>
      <c r="GVA44"/>
      <c r="GVB44"/>
      <c r="GVC44"/>
      <c r="GVD44"/>
      <c r="GVE44"/>
      <c r="GVF44"/>
      <c r="GVG44"/>
      <c r="GVH44"/>
      <c r="GVI44"/>
      <c r="GVJ44"/>
      <c r="GVK44"/>
      <c r="GVL44"/>
      <c r="GVM44"/>
      <c r="GVN44"/>
      <c r="GVO44"/>
      <c r="GVP44"/>
      <c r="GVQ44"/>
      <c r="GVR44"/>
      <c r="GVS44"/>
      <c r="GVT44"/>
      <c r="GVU44"/>
      <c r="GVV44"/>
      <c r="GVW44"/>
      <c r="GVX44"/>
      <c r="GVY44"/>
      <c r="GVZ44"/>
      <c r="GWA44"/>
      <c r="GWB44"/>
      <c r="GWC44"/>
      <c r="GWD44"/>
      <c r="GWE44"/>
      <c r="GWF44"/>
      <c r="GWG44"/>
      <c r="GWH44"/>
      <c r="GWI44"/>
      <c r="GWJ44"/>
      <c r="GWK44"/>
      <c r="GWL44"/>
      <c r="GWM44"/>
      <c r="GWN44"/>
      <c r="GWO44"/>
      <c r="GWP44"/>
      <c r="GWQ44"/>
      <c r="GWR44"/>
      <c r="GWS44"/>
      <c r="GWT44"/>
      <c r="GWU44"/>
      <c r="GWV44"/>
      <c r="GWW44"/>
      <c r="GWX44"/>
      <c r="GWY44"/>
      <c r="GWZ44"/>
      <c r="GXA44"/>
      <c r="GXB44"/>
      <c r="GXC44"/>
      <c r="GXD44"/>
      <c r="GXE44"/>
      <c r="GXF44"/>
      <c r="GXG44"/>
      <c r="GXH44"/>
      <c r="GXI44"/>
      <c r="GXJ44"/>
      <c r="GXK44"/>
      <c r="GXL44"/>
      <c r="GXM44"/>
      <c r="GXN44"/>
      <c r="GXO44"/>
      <c r="GXP44"/>
      <c r="GXQ44"/>
      <c r="GXR44"/>
      <c r="GXS44"/>
      <c r="GXT44"/>
      <c r="GXU44"/>
      <c r="GXV44"/>
      <c r="GXW44"/>
      <c r="GXX44"/>
      <c r="GXY44"/>
      <c r="GXZ44"/>
      <c r="GYA44"/>
      <c r="GYB44"/>
      <c r="GYC44"/>
      <c r="GYD44"/>
      <c r="GYE44"/>
      <c r="GYF44"/>
      <c r="GYG44"/>
      <c r="GYH44"/>
      <c r="GYI44"/>
      <c r="GYJ44"/>
      <c r="GYK44"/>
      <c r="GYL44"/>
      <c r="GYM44"/>
      <c r="GYN44"/>
      <c r="GYO44"/>
      <c r="GYP44"/>
      <c r="GYQ44"/>
      <c r="GYR44"/>
      <c r="GYS44"/>
      <c r="GYT44"/>
      <c r="GYU44"/>
      <c r="GYV44"/>
      <c r="GYW44"/>
      <c r="GYX44"/>
      <c r="GYY44"/>
      <c r="GYZ44"/>
      <c r="GZA44"/>
      <c r="GZB44"/>
      <c r="GZC44"/>
      <c r="GZD44"/>
      <c r="GZE44"/>
      <c r="GZF44"/>
      <c r="GZG44"/>
      <c r="GZH44"/>
      <c r="GZI44"/>
      <c r="GZJ44"/>
      <c r="GZK44"/>
      <c r="GZL44"/>
      <c r="GZM44"/>
      <c r="GZN44"/>
      <c r="GZO44"/>
      <c r="GZP44"/>
      <c r="GZQ44"/>
      <c r="GZR44"/>
      <c r="GZS44"/>
      <c r="GZT44"/>
      <c r="GZU44"/>
      <c r="GZV44"/>
      <c r="GZW44"/>
      <c r="GZX44"/>
      <c r="GZY44"/>
      <c r="GZZ44"/>
      <c r="HAA44"/>
      <c r="HAB44"/>
      <c r="HAC44"/>
      <c r="HAD44"/>
      <c r="HAE44"/>
      <c r="HAF44"/>
      <c r="HAG44"/>
      <c r="HAH44"/>
      <c r="HAI44"/>
      <c r="HAJ44"/>
      <c r="HAK44"/>
      <c r="HAL44"/>
      <c r="HAM44"/>
      <c r="HAN44"/>
      <c r="HAO44"/>
      <c r="HAP44"/>
      <c r="HAQ44"/>
      <c r="HAR44"/>
      <c r="HAS44"/>
      <c r="HAT44"/>
      <c r="HAU44"/>
      <c r="HAV44"/>
      <c r="HAW44"/>
      <c r="HAX44"/>
      <c r="HAY44"/>
      <c r="HAZ44"/>
      <c r="HBA44"/>
      <c r="HBB44"/>
      <c r="HBC44"/>
      <c r="HBD44"/>
      <c r="HBE44"/>
      <c r="HBF44"/>
      <c r="HBG44"/>
      <c r="HBH44"/>
      <c r="HBI44"/>
      <c r="HBJ44"/>
      <c r="HBK44"/>
      <c r="HBL44"/>
      <c r="HBM44"/>
      <c r="HBN44"/>
      <c r="HBO44"/>
      <c r="HBP44"/>
      <c r="HBQ44"/>
      <c r="HBR44"/>
      <c r="HBS44"/>
      <c r="HBT44"/>
      <c r="HBU44"/>
      <c r="HBV44"/>
      <c r="HBW44"/>
      <c r="HBX44"/>
      <c r="HBY44"/>
      <c r="HBZ44"/>
      <c r="HCA44"/>
      <c r="HCB44"/>
      <c r="HCC44"/>
      <c r="HCD44"/>
      <c r="HCE44"/>
      <c r="HCF44"/>
      <c r="HCG44"/>
      <c r="HCH44"/>
      <c r="HCI44"/>
      <c r="HCJ44"/>
      <c r="HCK44"/>
      <c r="HCL44"/>
      <c r="HCM44"/>
      <c r="HCN44"/>
      <c r="HCO44"/>
      <c r="HCP44"/>
      <c r="HCQ44"/>
      <c r="HCR44"/>
      <c r="HCS44"/>
      <c r="HCT44"/>
      <c r="HCU44"/>
      <c r="HCV44"/>
      <c r="HCW44"/>
      <c r="HCX44"/>
      <c r="HCY44"/>
      <c r="HCZ44"/>
      <c r="HDA44"/>
      <c r="HDB44"/>
      <c r="HDC44"/>
      <c r="HDD44"/>
      <c r="HDE44"/>
      <c r="HDF44"/>
      <c r="HDG44"/>
      <c r="HDH44"/>
      <c r="HDI44"/>
      <c r="HDJ44"/>
      <c r="HDK44"/>
      <c r="HDL44"/>
      <c r="HDM44"/>
      <c r="HDN44"/>
      <c r="HDO44"/>
      <c r="HDP44"/>
      <c r="HDQ44"/>
      <c r="HDR44"/>
      <c r="HDS44"/>
      <c r="HDT44"/>
      <c r="HDU44"/>
      <c r="HDV44"/>
      <c r="HDW44"/>
      <c r="HDX44"/>
      <c r="HDY44"/>
      <c r="HDZ44"/>
      <c r="HEA44"/>
      <c r="HEB44"/>
      <c r="HEC44"/>
      <c r="HED44"/>
      <c r="HEE44"/>
      <c r="HEF44"/>
      <c r="HEG44"/>
      <c r="HEH44"/>
      <c r="HEI44"/>
      <c r="HEJ44"/>
      <c r="HEK44"/>
      <c r="HEL44"/>
      <c r="HEM44"/>
      <c r="HEN44"/>
      <c r="HEO44"/>
      <c r="HEP44"/>
      <c r="HEQ44"/>
      <c r="HER44"/>
      <c r="HES44"/>
      <c r="HET44"/>
      <c r="HEU44"/>
      <c r="HEV44"/>
      <c r="HEW44"/>
      <c r="HEX44"/>
      <c r="HEY44"/>
      <c r="HEZ44"/>
      <c r="HFA44"/>
      <c r="HFB44"/>
      <c r="HFC44"/>
      <c r="HFD44"/>
      <c r="HFE44"/>
      <c r="HFF44"/>
      <c r="HFG44"/>
      <c r="HFH44"/>
      <c r="HFI44"/>
      <c r="HFJ44"/>
      <c r="HFK44"/>
      <c r="HFL44"/>
      <c r="HFM44"/>
      <c r="HFN44"/>
      <c r="HFO44"/>
      <c r="HFP44"/>
      <c r="HFQ44"/>
      <c r="HFR44"/>
      <c r="HFS44"/>
      <c r="HFT44"/>
      <c r="HFU44"/>
      <c r="HFV44"/>
      <c r="HFW44"/>
      <c r="HFX44"/>
      <c r="HFY44"/>
      <c r="HFZ44"/>
      <c r="HGA44"/>
      <c r="HGB44"/>
      <c r="HGC44"/>
      <c r="HGD44"/>
      <c r="HGE44"/>
      <c r="HGF44"/>
      <c r="HGG44"/>
      <c r="HGH44"/>
      <c r="HGI44"/>
      <c r="HGJ44"/>
      <c r="HGK44"/>
      <c r="HGL44"/>
      <c r="HGM44"/>
      <c r="HGN44"/>
      <c r="HGO44"/>
      <c r="HGP44"/>
      <c r="HGQ44"/>
      <c r="HGR44"/>
      <c r="HGS44"/>
      <c r="HGT44"/>
      <c r="HGU44"/>
      <c r="HGV44"/>
      <c r="HGW44"/>
      <c r="HGX44"/>
      <c r="HGY44"/>
      <c r="HGZ44"/>
      <c r="HHA44"/>
      <c r="HHB44"/>
      <c r="HHC44"/>
      <c r="HHD44"/>
      <c r="HHE44"/>
      <c r="HHF44"/>
      <c r="HHG44"/>
      <c r="HHH44"/>
      <c r="HHI44"/>
      <c r="HHJ44"/>
      <c r="HHK44"/>
      <c r="HHL44"/>
      <c r="HHM44"/>
      <c r="HHN44"/>
      <c r="HHO44"/>
      <c r="HHP44"/>
      <c r="HHQ44"/>
      <c r="HHR44"/>
      <c r="HHS44"/>
      <c r="HHT44"/>
      <c r="HHU44"/>
      <c r="HHV44"/>
      <c r="HHW44"/>
      <c r="HHX44"/>
      <c r="HHY44"/>
      <c r="HHZ44"/>
      <c r="HIA44"/>
      <c r="HIB44"/>
      <c r="HIC44"/>
      <c r="HID44"/>
      <c r="HIE44"/>
      <c r="HIF44"/>
      <c r="HIG44"/>
      <c r="HIH44"/>
      <c r="HII44"/>
      <c r="HIJ44"/>
      <c r="HIK44"/>
      <c r="HIL44"/>
      <c r="HIM44"/>
      <c r="HIN44"/>
      <c r="HIO44"/>
      <c r="HIP44"/>
      <c r="HIQ44"/>
      <c r="HIR44"/>
      <c r="HIS44"/>
      <c r="HIT44"/>
      <c r="HIU44"/>
      <c r="HIV44"/>
      <c r="HIW44"/>
      <c r="HIX44"/>
      <c r="HIY44"/>
      <c r="HIZ44"/>
      <c r="HJA44"/>
      <c r="HJB44"/>
      <c r="HJC44"/>
      <c r="HJD44"/>
      <c r="HJE44"/>
      <c r="HJF44"/>
      <c r="HJG44"/>
      <c r="HJH44"/>
      <c r="HJI44"/>
      <c r="HJJ44"/>
      <c r="HJK44"/>
      <c r="HJL44"/>
      <c r="HJM44"/>
      <c r="HJN44"/>
      <c r="HJO44"/>
      <c r="HJP44"/>
      <c r="HJQ44"/>
      <c r="HJR44"/>
      <c r="HJS44"/>
      <c r="HJT44"/>
      <c r="HJU44"/>
      <c r="HJV44"/>
      <c r="HJW44"/>
      <c r="HJX44"/>
      <c r="HJY44"/>
      <c r="HJZ44"/>
      <c r="HKA44"/>
      <c r="HKB44"/>
      <c r="HKC44"/>
      <c r="HKD44"/>
      <c r="HKE44"/>
      <c r="HKF44"/>
      <c r="HKG44"/>
      <c r="HKH44"/>
      <c r="HKI44"/>
      <c r="HKJ44"/>
      <c r="HKK44"/>
      <c r="HKL44"/>
      <c r="HKM44"/>
      <c r="HKN44"/>
      <c r="HKO44"/>
      <c r="HKP44"/>
      <c r="HKQ44"/>
      <c r="HKR44"/>
      <c r="HKS44"/>
      <c r="HKT44"/>
      <c r="HKU44"/>
      <c r="HKV44"/>
      <c r="HKW44"/>
      <c r="HKX44"/>
      <c r="HKY44"/>
      <c r="HKZ44"/>
      <c r="HLA44"/>
      <c r="HLB44"/>
      <c r="HLC44"/>
      <c r="HLD44"/>
      <c r="HLE44"/>
      <c r="HLF44"/>
      <c r="HLG44"/>
      <c r="HLH44"/>
      <c r="HLI44"/>
      <c r="HLJ44"/>
      <c r="HLK44"/>
      <c r="HLL44"/>
      <c r="HLM44"/>
      <c r="HLN44"/>
      <c r="HLO44"/>
      <c r="HLP44"/>
      <c r="HLQ44"/>
      <c r="HLR44"/>
      <c r="HLS44"/>
      <c r="HLT44"/>
      <c r="HLU44"/>
      <c r="HLV44"/>
      <c r="HLW44"/>
      <c r="HLX44"/>
      <c r="HLY44"/>
      <c r="HLZ44"/>
      <c r="HMA44"/>
      <c r="HMB44"/>
      <c r="HMC44"/>
      <c r="HMD44"/>
      <c r="HME44"/>
      <c r="HMF44"/>
      <c r="HMG44"/>
      <c r="HMH44"/>
      <c r="HMI44"/>
      <c r="HMJ44"/>
      <c r="HMK44"/>
      <c r="HML44"/>
      <c r="HMM44"/>
      <c r="HMN44"/>
      <c r="HMO44"/>
      <c r="HMP44"/>
      <c r="HMQ44"/>
      <c r="HMR44"/>
      <c r="HMS44"/>
      <c r="HMT44"/>
      <c r="HMU44"/>
      <c r="HMV44"/>
      <c r="HMW44"/>
      <c r="HMX44"/>
      <c r="HMY44"/>
      <c r="HMZ44"/>
      <c r="HNA44"/>
      <c r="HNB44"/>
      <c r="HNC44"/>
      <c r="HND44"/>
      <c r="HNE44"/>
      <c r="HNF44"/>
      <c r="HNG44"/>
      <c r="HNH44"/>
      <c r="HNI44"/>
      <c r="HNJ44"/>
      <c r="HNK44"/>
      <c r="HNL44"/>
      <c r="HNM44"/>
      <c r="HNN44"/>
      <c r="HNO44"/>
      <c r="HNP44"/>
      <c r="HNQ44"/>
      <c r="HNR44"/>
      <c r="HNS44"/>
      <c r="HNT44"/>
      <c r="HNU44"/>
      <c r="HNV44"/>
      <c r="HNW44"/>
      <c r="HNX44"/>
      <c r="HNY44"/>
      <c r="HNZ44"/>
      <c r="HOA44"/>
      <c r="HOB44"/>
      <c r="HOC44"/>
      <c r="HOD44"/>
      <c r="HOE44"/>
      <c r="HOF44"/>
      <c r="HOG44"/>
      <c r="HOH44"/>
      <c r="HOI44"/>
      <c r="HOJ44"/>
      <c r="HOK44"/>
      <c r="HOL44"/>
      <c r="HOM44"/>
      <c r="HON44"/>
      <c r="HOO44"/>
      <c r="HOP44"/>
      <c r="HOQ44"/>
      <c r="HOR44"/>
      <c r="HOS44"/>
      <c r="HOT44"/>
      <c r="HOU44"/>
      <c r="HOV44"/>
      <c r="HOW44"/>
      <c r="HOX44"/>
      <c r="HOY44"/>
      <c r="HOZ44"/>
      <c r="HPA44"/>
      <c r="HPB44"/>
      <c r="HPC44"/>
      <c r="HPD44"/>
      <c r="HPE44"/>
      <c r="HPF44"/>
      <c r="HPG44"/>
      <c r="HPH44"/>
      <c r="HPI44"/>
      <c r="HPJ44"/>
      <c r="HPK44"/>
      <c r="HPL44"/>
      <c r="HPM44"/>
      <c r="HPN44"/>
      <c r="HPO44"/>
      <c r="HPP44"/>
      <c r="HPQ44"/>
      <c r="HPR44"/>
      <c r="HPS44"/>
      <c r="HPT44"/>
      <c r="HPU44"/>
      <c r="HPV44"/>
      <c r="HPW44"/>
      <c r="HPX44"/>
      <c r="HPY44"/>
      <c r="HPZ44"/>
      <c r="HQA44"/>
      <c r="HQB44"/>
      <c r="HQC44"/>
      <c r="HQD44"/>
      <c r="HQE44"/>
      <c r="HQF44"/>
      <c r="HQG44"/>
      <c r="HQH44"/>
      <c r="HQI44"/>
      <c r="HQJ44"/>
      <c r="HQK44"/>
      <c r="HQL44"/>
      <c r="HQM44"/>
      <c r="HQN44"/>
      <c r="HQO44"/>
      <c r="HQP44"/>
      <c r="HQQ44"/>
      <c r="HQR44"/>
      <c r="HQS44"/>
      <c r="HQT44"/>
      <c r="HQU44"/>
      <c r="HQV44"/>
      <c r="HQW44"/>
      <c r="HQX44"/>
      <c r="HQY44"/>
      <c r="HQZ44"/>
      <c r="HRA44"/>
      <c r="HRB44"/>
      <c r="HRC44"/>
      <c r="HRD44"/>
      <c r="HRE44"/>
      <c r="HRF44"/>
      <c r="HRG44"/>
      <c r="HRH44"/>
      <c r="HRI44"/>
      <c r="HRJ44"/>
      <c r="HRK44"/>
      <c r="HRL44"/>
      <c r="HRM44"/>
      <c r="HRN44"/>
      <c r="HRO44"/>
      <c r="HRP44"/>
      <c r="HRQ44"/>
      <c r="HRR44"/>
      <c r="HRS44"/>
      <c r="HRT44"/>
      <c r="HRU44"/>
      <c r="HRV44"/>
      <c r="HRW44"/>
      <c r="HRX44"/>
      <c r="HRY44"/>
      <c r="HRZ44"/>
      <c r="HSA44"/>
      <c r="HSB44"/>
      <c r="HSC44"/>
      <c r="HSD44"/>
      <c r="HSE44"/>
      <c r="HSF44"/>
      <c r="HSG44"/>
      <c r="HSH44"/>
      <c r="HSI44"/>
      <c r="HSJ44"/>
      <c r="HSK44"/>
      <c r="HSL44"/>
      <c r="HSM44"/>
      <c r="HSN44"/>
      <c r="HSO44"/>
      <c r="HSP44"/>
      <c r="HSQ44"/>
      <c r="HSR44"/>
      <c r="HSS44"/>
      <c r="HST44"/>
      <c r="HSU44"/>
      <c r="HSV44"/>
      <c r="HSW44"/>
      <c r="HSX44"/>
      <c r="HSY44"/>
      <c r="HSZ44"/>
      <c r="HTA44"/>
      <c r="HTB44"/>
      <c r="HTC44"/>
      <c r="HTD44"/>
      <c r="HTE44"/>
      <c r="HTF44"/>
      <c r="HTG44"/>
      <c r="HTH44"/>
      <c r="HTI44"/>
      <c r="HTJ44"/>
      <c r="HTK44"/>
      <c r="HTL44"/>
      <c r="HTM44"/>
      <c r="HTN44"/>
      <c r="HTO44"/>
      <c r="HTP44"/>
      <c r="HTQ44"/>
      <c r="HTR44"/>
      <c r="HTS44"/>
      <c r="HTT44"/>
      <c r="HTU44"/>
      <c r="HTV44"/>
      <c r="HTW44"/>
      <c r="HTX44"/>
      <c r="HTY44"/>
      <c r="HTZ44"/>
      <c r="HUA44"/>
      <c r="HUB44"/>
      <c r="HUC44"/>
      <c r="HUD44"/>
      <c r="HUE44"/>
      <c r="HUF44"/>
      <c r="HUG44"/>
      <c r="HUH44"/>
      <c r="HUI44"/>
      <c r="HUJ44"/>
      <c r="HUK44"/>
      <c r="HUL44"/>
      <c r="HUM44"/>
      <c r="HUN44"/>
      <c r="HUO44"/>
      <c r="HUP44"/>
      <c r="HUQ44"/>
      <c r="HUR44"/>
      <c r="HUS44"/>
      <c r="HUT44"/>
      <c r="HUU44"/>
      <c r="HUV44"/>
      <c r="HUW44"/>
      <c r="HUX44"/>
      <c r="HUY44"/>
      <c r="HUZ44"/>
      <c r="HVA44"/>
      <c r="HVB44"/>
      <c r="HVC44"/>
      <c r="HVD44"/>
      <c r="HVE44"/>
      <c r="HVF44"/>
      <c r="HVG44"/>
      <c r="HVH44"/>
      <c r="HVI44"/>
      <c r="HVJ44"/>
      <c r="HVK44"/>
      <c r="HVL44"/>
      <c r="HVM44"/>
      <c r="HVN44"/>
      <c r="HVO44"/>
      <c r="HVP44"/>
      <c r="HVQ44"/>
      <c r="HVR44"/>
      <c r="HVS44"/>
      <c r="HVT44"/>
      <c r="HVU44"/>
      <c r="HVV44"/>
      <c r="HVW44"/>
      <c r="HVX44"/>
      <c r="HVY44"/>
      <c r="HVZ44"/>
      <c r="HWA44"/>
      <c r="HWB44"/>
      <c r="HWC44"/>
      <c r="HWD44"/>
      <c r="HWE44"/>
      <c r="HWF44"/>
      <c r="HWG44"/>
      <c r="HWH44"/>
      <c r="HWI44"/>
      <c r="HWJ44"/>
      <c r="HWK44"/>
      <c r="HWL44"/>
      <c r="HWM44"/>
      <c r="HWN44"/>
      <c r="HWO44"/>
      <c r="HWP44"/>
      <c r="HWQ44"/>
      <c r="HWR44"/>
      <c r="HWS44"/>
      <c r="HWT44"/>
      <c r="HWU44"/>
      <c r="HWV44"/>
      <c r="HWW44"/>
      <c r="HWX44"/>
      <c r="HWY44"/>
      <c r="HWZ44"/>
      <c r="HXA44"/>
      <c r="HXB44"/>
      <c r="HXC44"/>
      <c r="HXD44"/>
      <c r="HXE44"/>
      <c r="HXF44"/>
      <c r="HXG44"/>
      <c r="HXH44"/>
      <c r="HXI44"/>
      <c r="HXJ44"/>
      <c r="HXK44"/>
      <c r="HXL44"/>
      <c r="HXM44"/>
      <c r="HXN44"/>
      <c r="HXO44"/>
      <c r="HXP44"/>
      <c r="HXQ44"/>
      <c r="HXR44"/>
      <c r="HXS44"/>
      <c r="HXT44"/>
      <c r="HXU44"/>
      <c r="HXV44"/>
      <c r="HXW44"/>
      <c r="HXX44"/>
      <c r="HXY44"/>
      <c r="HXZ44"/>
      <c r="HYA44"/>
      <c r="HYB44"/>
      <c r="HYC44"/>
      <c r="HYD44"/>
      <c r="HYE44"/>
      <c r="HYF44"/>
      <c r="HYG44"/>
      <c r="HYH44"/>
      <c r="HYI44"/>
      <c r="HYJ44"/>
      <c r="HYK44"/>
      <c r="HYL44"/>
      <c r="HYM44"/>
      <c r="HYN44"/>
      <c r="HYO44"/>
      <c r="HYP44"/>
      <c r="HYQ44"/>
      <c r="HYR44"/>
      <c r="HYS44"/>
      <c r="HYT44"/>
      <c r="HYU44"/>
      <c r="HYV44"/>
      <c r="HYW44"/>
      <c r="HYX44"/>
      <c r="HYY44"/>
      <c r="HYZ44"/>
      <c r="HZA44"/>
      <c r="HZB44"/>
      <c r="HZC44"/>
      <c r="HZD44"/>
      <c r="HZE44"/>
      <c r="HZF44"/>
      <c r="HZG44"/>
      <c r="HZH44"/>
      <c r="HZI44"/>
      <c r="HZJ44"/>
      <c r="HZK44"/>
      <c r="HZL44"/>
      <c r="HZM44"/>
      <c r="HZN44"/>
      <c r="HZO44"/>
      <c r="HZP44"/>
      <c r="HZQ44"/>
      <c r="HZR44"/>
      <c r="HZS44"/>
      <c r="HZT44"/>
      <c r="HZU44"/>
      <c r="HZV44"/>
      <c r="HZW44"/>
      <c r="HZX44"/>
      <c r="HZY44"/>
      <c r="HZZ44"/>
      <c r="IAA44"/>
      <c r="IAB44"/>
      <c r="IAC44"/>
      <c r="IAD44"/>
      <c r="IAE44"/>
      <c r="IAF44"/>
      <c r="IAG44"/>
      <c r="IAH44"/>
      <c r="IAI44"/>
      <c r="IAJ44"/>
      <c r="IAK44"/>
      <c r="IAL44"/>
      <c r="IAM44"/>
      <c r="IAN44"/>
      <c r="IAO44"/>
      <c r="IAP44"/>
      <c r="IAQ44"/>
      <c r="IAR44"/>
      <c r="IAS44"/>
      <c r="IAT44"/>
      <c r="IAU44"/>
      <c r="IAV44"/>
      <c r="IAW44"/>
      <c r="IAX44"/>
      <c r="IAY44"/>
      <c r="IAZ44"/>
      <c r="IBA44"/>
      <c r="IBB44"/>
      <c r="IBC44"/>
      <c r="IBD44"/>
      <c r="IBE44"/>
      <c r="IBF44"/>
      <c r="IBG44"/>
      <c r="IBH44"/>
      <c r="IBI44"/>
      <c r="IBJ44"/>
      <c r="IBK44"/>
      <c r="IBL44"/>
      <c r="IBM44"/>
      <c r="IBN44"/>
      <c r="IBO44"/>
      <c r="IBP44"/>
      <c r="IBQ44"/>
      <c r="IBR44"/>
      <c r="IBS44"/>
      <c r="IBT44"/>
      <c r="IBU44"/>
      <c r="IBV44"/>
      <c r="IBW44"/>
      <c r="IBX44"/>
      <c r="IBY44"/>
      <c r="IBZ44"/>
      <c r="ICA44"/>
      <c r="ICB44"/>
      <c r="ICC44"/>
      <c r="ICD44"/>
      <c r="ICE44"/>
      <c r="ICF44"/>
      <c r="ICG44"/>
      <c r="ICH44"/>
      <c r="ICI44"/>
      <c r="ICJ44"/>
      <c r="ICK44"/>
      <c r="ICL44"/>
      <c r="ICM44"/>
      <c r="ICN44"/>
      <c r="ICO44"/>
      <c r="ICP44"/>
      <c r="ICQ44"/>
      <c r="ICR44"/>
      <c r="ICS44"/>
      <c r="ICT44"/>
      <c r="ICU44"/>
      <c r="ICV44"/>
      <c r="ICW44"/>
      <c r="ICX44"/>
      <c r="ICY44"/>
      <c r="ICZ44"/>
      <c r="IDA44"/>
      <c r="IDB44"/>
      <c r="IDC44"/>
      <c r="IDD44"/>
      <c r="IDE44"/>
      <c r="IDF44"/>
      <c r="IDG44"/>
      <c r="IDH44"/>
      <c r="IDI44"/>
      <c r="IDJ44"/>
      <c r="IDK44"/>
      <c r="IDL44"/>
      <c r="IDM44"/>
      <c r="IDN44"/>
      <c r="IDO44"/>
      <c r="IDP44"/>
      <c r="IDQ44"/>
      <c r="IDR44"/>
      <c r="IDS44"/>
      <c r="IDT44"/>
      <c r="IDU44"/>
      <c r="IDV44"/>
      <c r="IDW44"/>
      <c r="IDX44"/>
      <c r="IDY44"/>
      <c r="IDZ44"/>
      <c r="IEA44"/>
      <c r="IEB44"/>
      <c r="IEC44"/>
      <c r="IED44"/>
      <c r="IEE44"/>
      <c r="IEF44"/>
      <c r="IEG44"/>
      <c r="IEH44"/>
      <c r="IEI44"/>
      <c r="IEJ44"/>
      <c r="IEK44"/>
      <c r="IEL44"/>
      <c r="IEM44"/>
      <c r="IEN44"/>
      <c r="IEO44"/>
      <c r="IEP44"/>
      <c r="IEQ44"/>
      <c r="IER44"/>
      <c r="IES44"/>
      <c r="IET44"/>
      <c r="IEU44"/>
      <c r="IEV44"/>
      <c r="IEW44"/>
      <c r="IEX44"/>
      <c r="IEY44"/>
      <c r="IEZ44"/>
      <c r="IFA44"/>
      <c r="IFB44"/>
      <c r="IFC44"/>
      <c r="IFD44"/>
      <c r="IFE44"/>
      <c r="IFF44"/>
      <c r="IFG44"/>
      <c r="IFH44"/>
      <c r="IFI44"/>
      <c r="IFJ44"/>
      <c r="IFK44"/>
      <c r="IFL44"/>
      <c r="IFM44"/>
      <c r="IFN44"/>
      <c r="IFO44"/>
      <c r="IFP44"/>
      <c r="IFQ44"/>
      <c r="IFR44"/>
      <c r="IFS44"/>
      <c r="IFT44"/>
      <c r="IFU44"/>
      <c r="IFV44"/>
      <c r="IFW44"/>
      <c r="IFX44"/>
      <c r="IFY44"/>
      <c r="IFZ44"/>
      <c r="IGA44"/>
      <c r="IGB44"/>
      <c r="IGC44"/>
      <c r="IGD44"/>
      <c r="IGE44"/>
      <c r="IGF44"/>
      <c r="IGG44"/>
      <c r="IGH44"/>
      <c r="IGI44"/>
      <c r="IGJ44"/>
      <c r="IGK44"/>
      <c r="IGL44"/>
      <c r="IGM44"/>
      <c r="IGN44"/>
      <c r="IGO44"/>
      <c r="IGP44"/>
      <c r="IGQ44"/>
      <c r="IGR44"/>
      <c r="IGS44"/>
      <c r="IGT44"/>
      <c r="IGU44"/>
      <c r="IGV44"/>
      <c r="IGW44"/>
      <c r="IGX44"/>
      <c r="IGY44"/>
      <c r="IGZ44"/>
      <c r="IHA44"/>
      <c r="IHB44"/>
      <c r="IHC44"/>
      <c r="IHD44"/>
      <c r="IHE44"/>
      <c r="IHF44"/>
      <c r="IHG44"/>
      <c r="IHH44"/>
      <c r="IHI44"/>
      <c r="IHJ44"/>
      <c r="IHK44"/>
      <c r="IHL44"/>
      <c r="IHM44"/>
      <c r="IHN44"/>
      <c r="IHO44"/>
      <c r="IHP44"/>
      <c r="IHQ44"/>
      <c r="IHR44"/>
      <c r="IHS44"/>
      <c r="IHT44"/>
      <c r="IHU44"/>
      <c r="IHV44"/>
      <c r="IHW44"/>
      <c r="IHX44"/>
      <c r="IHY44"/>
      <c r="IHZ44"/>
      <c r="IIA44"/>
      <c r="IIB44"/>
      <c r="IIC44"/>
      <c r="IID44"/>
      <c r="IIE44"/>
      <c r="IIF44"/>
      <c r="IIG44"/>
      <c r="IIH44"/>
      <c r="III44"/>
      <c r="IIJ44"/>
      <c r="IIK44"/>
      <c r="IIL44"/>
      <c r="IIM44"/>
      <c r="IIN44"/>
      <c r="IIO44"/>
      <c r="IIP44"/>
      <c r="IIQ44"/>
      <c r="IIR44"/>
      <c r="IIS44"/>
      <c r="IIT44"/>
      <c r="IIU44"/>
      <c r="IIV44"/>
      <c r="IIW44"/>
      <c r="IIX44"/>
      <c r="IIY44"/>
      <c r="IIZ44"/>
      <c r="IJA44"/>
      <c r="IJB44"/>
      <c r="IJC44"/>
      <c r="IJD44"/>
      <c r="IJE44"/>
      <c r="IJF44"/>
      <c r="IJG44"/>
      <c r="IJH44"/>
      <c r="IJI44"/>
      <c r="IJJ44"/>
      <c r="IJK44"/>
      <c r="IJL44"/>
      <c r="IJM44"/>
      <c r="IJN44"/>
      <c r="IJO44"/>
      <c r="IJP44"/>
      <c r="IJQ44"/>
      <c r="IJR44"/>
      <c r="IJS44"/>
      <c r="IJT44"/>
      <c r="IJU44"/>
      <c r="IJV44"/>
      <c r="IJW44"/>
      <c r="IJX44"/>
      <c r="IJY44"/>
      <c r="IJZ44"/>
      <c r="IKA44"/>
      <c r="IKB44"/>
      <c r="IKC44"/>
      <c r="IKD44"/>
      <c r="IKE44"/>
      <c r="IKF44"/>
      <c r="IKG44"/>
      <c r="IKH44"/>
      <c r="IKI44"/>
      <c r="IKJ44"/>
      <c r="IKK44"/>
      <c r="IKL44"/>
      <c r="IKM44"/>
      <c r="IKN44"/>
      <c r="IKO44"/>
      <c r="IKP44"/>
      <c r="IKQ44"/>
      <c r="IKR44"/>
      <c r="IKS44"/>
      <c r="IKT44"/>
      <c r="IKU44"/>
      <c r="IKV44"/>
      <c r="IKW44"/>
      <c r="IKX44"/>
      <c r="IKY44"/>
      <c r="IKZ44"/>
      <c r="ILA44"/>
      <c r="ILB44"/>
      <c r="ILC44"/>
      <c r="ILD44"/>
      <c r="ILE44"/>
      <c r="ILF44"/>
      <c r="ILG44"/>
      <c r="ILH44"/>
      <c r="ILI44"/>
      <c r="ILJ44"/>
      <c r="ILK44"/>
      <c r="ILL44"/>
      <c r="ILM44"/>
      <c r="ILN44"/>
      <c r="ILO44"/>
      <c r="ILP44"/>
      <c r="ILQ44"/>
      <c r="ILR44"/>
      <c r="ILS44"/>
      <c r="ILT44"/>
      <c r="ILU44"/>
      <c r="ILV44"/>
      <c r="ILW44"/>
      <c r="ILX44"/>
      <c r="ILY44"/>
      <c r="ILZ44"/>
      <c r="IMA44"/>
      <c r="IMB44"/>
      <c r="IMC44"/>
      <c r="IMD44"/>
      <c r="IME44"/>
      <c r="IMF44"/>
      <c r="IMG44"/>
      <c r="IMH44"/>
      <c r="IMI44"/>
      <c r="IMJ44"/>
      <c r="IMK44"/>
      <c r="IML44"/>
      <c r="IMM44"/>
      <c r="IMN44"/>
      <c r="IMO44"/>
      <c r="IMP44"/>
      <c r="IMQ44"/>
      <c r="IMR44"/>
      <c r="IMS44"/>
      <c r="IMT44"/>
      <c r="IMU44"/>
      <c r="IMV44"/>
      <c r="IMW44"/>
      <c r="IMX44"/>
      <c r="IMY44"/>
      <c r="IMZ44"/>
      <c r="INA44"/>
      <c r="INB44"/>
      <c r="INC44"/>
      <c r="IND44"/>
      <c r="INE44"/>
      <c r="INF44"/>
      <c r="ING44"/>
      <c r="INH44"/>
      <c r="INI44"/>
      <c r="INJ44"/>
      <c r="INK44"/>
      <c r="INL44"/>
      <c r="INM44"/>
      <c r="INN44"/>
      <c r="INO44"/>
      <c r="INP44"/>
      <c r="INQ44"/>
      <c r="INR44"/>
      <c r="INS44"/>
      <c r="INT44"/>
      <c r="INU44"/>
      <c r="INV44"/>
      <c r="INW44"/>
      <c r="INX44"/>
      <c r="INY44"/>
      <c r="INZ44"/>
      <c r="IOA44"/>
      <c r="IOB44"/>
      <c r="IOC44"/>
      <c r="IOD44"/>
      <c r="IOE44"/>
      <c r="IOF44"/>
      <c r="IOG44"/>
      <c r="IOH44"/>
      <c r="IOI44"/>
      <c r="IOJ44"/>
      <c r="IOK44"/>
      <c r="IOL44"/>
      <c r="IOM44"/>
      <c r="ION44"/>
      <c r="IOO44"/>
      <c r="IOP44"/>
      <c r="IOQ44"/>
      <c r="IOR44"/>
      <c r="IOS44"/>
      <c r="IOT44"/>
      <c r="IOU44"/>
      <c r="IOV44"/>
      <c r="IOW44"/>
      <c r="IOX44"/>
      <c r="IOY44"/>
      <c r="IOZ44"/>
      <c r="IPA44"/>
      <c r="IPB44"/>
      <c r="IPC44"/>
      <c r="IPD44"/>
      <c r="IPE44"/>
      <c r="IPF44"/>
      <c r="IPG44"/>
      <c r="IPH44"/>
      <c r="IPI44"/>
      <c r="IPJ44"/>
      <c r="IPK44"/>
      <c r="IPL44"/>
      <c r="IPM44"/>
      <c r="IPN44"/>
      <c r="IPO44"/>
      <c r="IPP44"/>
      <c r="IPQ44"/>
      <c r="IPR44"/>
      <c r="IPS44"/>
      <c r="IPT44"/>
      <c r="IPU44"/>
      <c r="IPV44"/>
      <c r="IPW44"/>
      <c r="IPX44"/>
      <c r="IPY44"/>
      <c r="IPZ44"/>
      <c r="IQA44"/>
      <c r="IQB44"/>
      <c r="IQC44"/>
      <c r="IQD44"/>
      <c r="IQE44"/>
      <c r="IQF44"/>
      <c r="IQG44"/>
      <c r="IQH44"/>
      <c r="IQI44"/>
      <c r="IQJ44"/>
      <c r="IQK44"/>
      <c r="IQL44"/>
      <c r="IQM44"/>
      <c r="IQN44"/>
      <c r="IQO44"/>
      <c r="IQP44"/>
      <c r="IQQ44"/>
      <c r="IQR44"/>
      <c r="IQS44"/>
      <c r="IQT44"/>
      <c r="IQU44"/>
      <c r="IQV44"/>
      <c r="IQW44"/>
      <c r="IQX44"/>
      <c r="IQY44"/>
      <c r="IQZ44"/>
      <c r="IRA44"/>
      <c r="IRB44"/>
      <c r="IRC44"/>
      <c r="IRD44"/>
      <c r="IRE44"/>
      <c r="IRF44"/>
      <c r="IRG44"/>
      <c r="IRH44"/>
      <c r="IRI44"/>
      <c r="IRJ44"/>
      <c r="IRK44"/>
      <c r="IRL44"/>
      <c r="IRM44"/>
      <c r="IRN44"/>
      <c r="IRO44"/>
      <c r="IRP44"/>
      <c r="IRQ44"/>
      <c r="IRR44"/>
      <c r="IRS44"/>
      <c r="IRT44"/>
      <c r="IRU44"/>
      <c r="IRV44"/>
      <c r="IRW44"/>
      <c r="IRX44"/>
      <c r="IRY44"/>
      <c r="IRZ44"/>
      <c r="ISA44"/>
      <c r="ISB44"/>
      <c r="ISC44"/>
      <c r="ISD44"/>
      <c r="ISE44"/>
      <c r="ISF44"/>
      <c r="ISG44"/>
      <c r="ISH44"/>
      <c r="ISI44"/>
      <c r="ISJ44"/>
      <c r="ISK44"/>
      <c r="ISL44"/>
      <c r="ISM44"/>
      <c r="ISN44"/>
      <c r="ISO44"/>
      <c r="ISP44"/>
      <c r="ISQ44"/>
      <c r="ISR44"/>
      <c r="ISS44"/>
      <c r="IST44"/>
      <c r="ISU44"/>
      <c r="ISV44"/>
      <c r="ISW44"/>
      <c r="ISX44"/>
      <c r="ISY44"/>
      <c r="ISZ44"/>
      <c r="ITA44"/>
      <c r="ITB44"/>
      <c r="ITC44"/>
      <c r="ITD44"/>
      <c r="ITE44"/>
      <c r="ITF44"/>
      <c r="ITG44"/>
      <c r="ITH44"/>
      <c r="ITI44"/>
      <c r="ITJ44"/>
      <c r="ITK44"/>
      <c r="ITL44"/>
      <c r="ITM44"/>
      <c r="ITN44"/>
      <c r="ITO44"/>
      <c r="ITP44"/>
      <c r="ITQ44"/>
      <c r="ITR44"/>
      <c r="ITS44"/>
      <c r="ITT44"/>
      <c r="ITU44"/>
      <c r="ITV44"/>
      <c r="ITW44"/>
      <c r="ITX44"/>
      <c r="ITY44"/>
      <c r="ITZ44"/>
      <c r="IUA44"/>
      <c r="IUB44"/>
      <c r="IUC44"/>
      <c r="IUD44"/>
      <c r="IUE44"/>
      <c r="IUF44"/>
      <c r="IUG44"/>
      <c r="IUH44"/>
      <c r="IUI44"/>
      <c r="IUJ44"/>
      <c r="IUK44"/>
      <c r="IUL44"/>
      <c r="IUM44"/>
      <c r="IUN44"/>
      <c r="IUO44"/>
      <c r="IUP44"/>
      <c r="IUQ44"/>
      <c r="IUR44"/>
      <c r="IUS44"/>
      <c r="IUT44"/>
      <c r="IUU44"/>
      <c r="IUV44"/>
      <c r="IUW44"/>
      <c r="IUX44"/>
      <c r="IUY44"/>
      <c r="IUZ44"/>
      <c r="IVA44"/>
      <c r="IVB44"/>
      <c r="IVC44"/>
      <c r="IVD44"/>
      <c r="IVE44"/>
      <c r="IVF44"/>
      <c r="IVG44"/>
      <c r="IVH44"/>
      <c r="IVI44"/>
      <c r="IVJ44"/>
      <c r="IVK44"/>
      <c r="IVL44"/>
      <c r="IVM44"/>
      <c r="IVN44"/>
      <c r="IVO44"/>
      <c r="IVP44"/>
      <c r="IVQ44"/>
      <c r="IVR44"/>
      <c r="IVS44"/>
      <c r="IVT44"/>
      <c r="IVU44"/>
      <c r="IVV44"/>
      <c r="IVW44"/>
      <c r="IVX44"/>
      <c r="IVY44"/>
      <c r="IVZ44"/>
      <c r="IWA44"/>
      <c r="IWB44"/>
      <c r="IWC44"/>
      <c r="IWD44"/>
      <c r="IWE44"/>
      <c r="IWF44"/>
      <c r="IWG44"/>
      <c r="IWH44"/>
      <c r="IWI44"/>
      <c r="IWJ44"/>
      <c r="IWK44"/>
      <c r="IWL44"/>
      <c r="IWM44"/>
      <c r="IWN44"/>
      <c r="IWO44"/>
      <c r="IWP44"/>
      <c r="IWQ44"/>
      <c r="IWR44"/>
      <c r="IWS44"/>
      <c r="IWT44"/>
      <c r="IWU44"/>
      <c r="IWV44"/>
      <c r="IWW44"/>
      <c r="IWX44"/>
      <c r="IWY44"/>
      <c r="IWZ44"/>
      <c r="IXA44"/>
      <c r="IXB44"/>
      <c r="IXC44"/>
      <c r="IXD44"/>
      <c r="IXE44"/>
      <c r="IXF44"/>
      <c r="IXG44"/>
      <c r="IXH44"/>
      <c r="IXI44"/>
      <c r="IXJ44"/>
      <c r="IXK44"/>
      <c r="IXL44"/>
      <c r="IXM44"/>
      <c r="IXN44"/>
      <c r="IXO44"/>
      <c r="IXP44"/>
      <c r="IXQ44"/>
      <c r="IXR44"/>
      <c r="IXS44"/>
      <c r="IXT44"/>
      <c r="IXU44"/>
      <c r="IXV44"/>
      <c r="IXW44"/>
      <c r="IXX44"/>
      <c r="IXY44"/>
      <c r="IXZ44"/>
      <c r="IYA44"/>
      <c r="IYB44"/>
      <c r="IYC44"/>
      <c r="IYD44"/>
      <c r="IYE44"/>
      <c r="IYF44"/>
      <c r="IYG44"/>
      <c r="IYH44"/>
      <c r="IYI44"/>
      <c r="IYJ44"/>
      <c r="IYK44"/>
      <c r="IYL44"/>
      <c r="IYM44"/>
      <c r="IYN44"/>
      <c r="IYO44"/>
      <c r="IYP44"/>
      <c r="IYQ44"/>
      <c r="IYR44"/>
      <c r="IYS44"/>
      <c r="IYT44"/>
      <c r="IYU44"/>
      <c r="IYV44"/>
      <c r="IYW44"/>
      <c r="IYX44"/>
      <c r="IYY44"/>
      <c r="IYZ44"/>
      <c r="IZA44"/>
      <c r="IZB44"/>
      <c r="IZC44"/>
      <c r="IZD44"/>
      <c r="IZE44"/>
      <c r="IZF44"/>
      <c r="IZG44"/>
      <c r="IZH44"/>
      <c r="IZI44"/>
      <c r="IZJ44"/>
      <c r="IZK44"/>
      <c r="IZL44"/>
      <c r="IZM44"/>
      <c r="IZN44"/>
      <c r="IZO44"/>
      <c r="IZP44"/>
      <c r="IZQ44"/>
      <c r="IZR44"/>
      <c r="IZS44"/>
      <c r="IZT44"/>
      <c r="IZU44"/>
      <c r="IZV44"/>
      <c r="IZW44"/>
      <c r="IZX44"/>
      <c r="IZY44"/>
      <c r="IZZ44"/>
      <c r="JAA44"/>
      <c r="JAB44"/>
      <c r="JAC44"/>
      <c r="JAD44"/>
      <c r="JAE44"/>
      <c r="JAF44"/>
      <c r="JAG44"/>
      <c r="JAH44"/>
      <c r="JAI44"/>
      <c r="JAJ44"/>
      <c r="JAK44"/>
      <c r="JAL44"/>
      <c r="JAM44"/>
      <c r="JAN44"/>
      <c r="JAO44"/>
      <c r="JAP44"/>
      <c r="JAQ44"/>
      <c r="JAR44"/>
      <c r="JAS44"/>
      <c r="JAT44"/>
      <c r="JAU44"/>
      <c r="JAV44"/>
      <c r="JAW44"/>
      <c r="JAX44"/>
      <c r="JAY44"/>
      <c r="JAZ44"/>
      <c r="JBA44"/>
      <c r="JBB44"/>
      <c r="JBC44"/>
      <c r="JBD44"/>
      <c r="JBE44"/>
      <c r="JBF44"/>
      <c r="JBG44"/>
      <c r="JBH44"/>
      <c r="JBI44"/>
      <c r="JBJ44"/>
      <c r="JBK44"/>
      <c r="JBL44"/>
      <c r="JBM44"/>
      <c r="JBN44"/>
      <c r="JBO44"/>
      <c r="JBP44"/>
      <c r="JBQ44"/>
      <c r="JBR44"/>
      <c r="JBS44"/>
      <c r="JBT44"/>
      <c r="JBU44"/>
      <c r="JBV44"/>
      <c r="JBW44"/>
      <c r="JBX44"/>
      <c r="JBY44"/>
      <c r="JBZ44"/>
      <c r="JCA44"/>
      <c r="JCB44"/>
      <c r="JCC44"/>
      <c r="JCD44"/>
      <c r="JCE44"/>
      <c r="JCF44"/>
      <c r="JCG44"/>
      <c r="JCH44"/>
      <c r="JCI44"/>
      <c r="JCJ44"/>
      <c r="JCK44"/>
      <c r="JCL44"/>
      <c r="JCM44"/>
      <c r="JCN44"/>
      <c r="JCO44"/>
      <c r="JCP44"/>
      <c r="JCQ44"/>
      <c r="JCR44"/>
      <c r="JCS44"/>
      <c r="JCT44"/>
      <c r="JCU44"/>
      <c r="JCV44"/>
      <c r="JCW44"/>
      <c r="JCX44"/>
      <c r="JCY44"/>
      <c r="JCZ44"/>
      <c r="JDA44"/>
      <c r="JDB44"/>
      <c r="JDC44"/>
      <c r="JDD44"/>
      <c r="JDE44"/>
      <c r="JDF44"/>
      <c r="JDG44"/>
      <c r="JDH44"/>
      <c r="JDI44"/>
      <c r="JDJ44"/>
      <c r="JDK44"/>
      <c r="JDL44"/>
      <c r="JDM44"/>
      <c r="JDN44"/>
      <c r="JDO44"/>
      <c r="JDP44"/>
      <c r="JDQ44"/>
      <c r="JDR44"/>
      <c r="JDS44"/>
      <c r="JDT44"/>
      <c r="JDU44"/>
      <c r="JDV44"/>
      <c r="JDW44"/>
      <c r="JDX44"/>
      <c r="JDY44"/>
      <c r="JDZ44"/>
      <c r="JEA44"/>
      <c r="JEB44"/>
      <c r="JEC44"/>
      <c r="JED44"/>
      <c r="JEE44"/>
      <c r="JEF44"/>
      <c r="JEG44"/>
      <c r="JEH44"/>
      <c r="JEI44"/>
      <c r="JEJ44"/>
      <c r="JEK44"/>
      <c r="JEL44"/>
      <c r="JEM44"/>
      <c r="JEN44"/>
      <c r="JEO44"/>
      <c r="JEP44"/>
      <c r="JEQ44"/>
      <c r="JER44"/>
      <c r="JES44"/>
      <c r="JET44"/>
      <c r="JEU44"/>
      <c r="JEV44"/>
      <c r="JEW44"/>
      <c r="JEX44"/>
      <c r="JEY44"/>
      <c r="JEZ44"/>
      <c r="JFA44"/>
      <c r="JFB44"/>
      <c r="JFC44"/>
      <c r="JFD44"/>
      <c r="JFE44"/>
      <c r="JFF44"/>
      <c r="JFG44"/>
      <c r="JFH44"/>
      <c r="JFI44"/>
      <c r="JFJ44"/>
      <c r="JFK44"/>
      <c r="JFL44"/>
      <c r="JFM44"/>
      <c r="JFN44"/>
      <c r="JFO44"/>
      <c r="JFP44"/>
      <c r="JFQ44"/>
      <c r="JFR44"/>
      <c r="JFS44"/>
      <c r="JFT44"/>
      <c r="JFU44"/>
      <c r="JFV44"/>
      <c r="JFW44"/>
      <c r="JFX44"/>
      <c r="JFY44"/>
      <c r="JFZ44"/>
      <c r="JGA44"/>
      <c r="JGB44"/>
      <c r="JGC44"/>
      <c r="JGD44"/>
      <c r="JGE44"/>
      <c r="JGF44"/>
      <c r="JGG44"/>
      <c r="JGH44"/>
      <c r="JGI44"/>
      <c r="JGJ44"/>
      <c r="JGK44"/>
      <c r="JGL44"/>
      <c r="JGM44"/>
      <c r="JGN44"/>
      <c r="JGO44"/>
      <c r="JGP44"/>
      <c r="JGQ44"/>
      <c r="JGR44"/>
      <c r="JGS44"/>
      <c r="JGT44"/>
      <c r="JGU44"/>
      <c r="JGV44"/>
      <c r="JGW44"/>
      <c r="JGX44"/>
      <c r="JGY44"/>
      <c r="JGZ44"/>
      <c r="JHA44"/>
      <c r="JHB44"/>
      <c r="JHC44"/>
      <c r="JHD44"/>
      <c r="JHE44"/>
      <c r="JHF44"/>
      <c r="JHG44"/>
      <c r="JHH44"/>
      <c r="JHI44"/>
      <c r="JHJ44"/>
      <c r="JHK44"/>
      <c r="JHL44"/>
      <c r="JHM44"/>
      <c r="JHN44"/>
      <c r="JHO44"/>
      <c r="JHP44"/>
      <c r="JHQ44"/>
      <c r="JHR44"/>
      <c r="JHS44"/>
      <c r="JHT44"/>
      <c r="JHU44"/>
      <c r="JHV44"/>
      <c r="JHW44"/>
      <c r="JHX44"/>
      <c r="JHY44"/>
      <c r="JHZ44"/>
      <c r="JIA44"/>
      <c r="JIB44"/>
      <c r="JIC44"/>
      <c r="JID44"/>
      <c r="JIE44"/>
      <c r="JIF44"/>
      <c r="JIG44"/>
      <c r="JIH44"/>
      <c r="JII44"/>
      <c r="JIJ44"/>
      <c r="JIK44"/>
      <c r="JIL44"/>
      <c r="JIM44"/>
      <c r="JIN44"/>
      <c r="JIO44"/>
      <c r="JIP44"/>
      <c r="JIQ44"/>
      <c r="JIR44"/>
      <c r="JIS44"/>
      <c r="JIT44"/>
      <c r="JIU44"/>
      <c r="JIV44"/>
      <c r="JIW44"/>
      <c r="JIX44"/>
      <c r="JIY44"/>
      <c r="JIZ44"/>
      <c r="JJA44"/>
      <c r="JJB44"/>
      <c r="JJC44"/>
      <c r="JJD44"/>
      <c r="JJE44"/>
      <c r="JJF44"/>
      <c r="JJG44"/>
      <c r="JJH44"/>
      <c r="JJI44"/>
      <c r="JJJ44"/>
      <c r="JJK44"/>
      <c r="JJL44"/>
      <c r="JJM44"/>
      <c r="JJN44"/>
      <c r="JJO44"/>
      <c r="JJP44"/>
      <c r="JJQ44"/>
      <c r="JJR44"/>
      <c r="JJS44"/>
      <c r="JJT44"/>
      <c r="JJU44"/>
      <c r="JJV44"/>
      <c r="JJW44"/>
      <c r="JJX44"/>
      <c r="JJY44"/>
      <c r="JJZ44"/>
      <c r="JKA44"/>
      <c r="JKB44"/>
      <c r="JKC44"/>
      <c r="JKD44"/>
      <c r="JKE44"/>
      <c r="JKF44"/>
      <c r="JKG44"/>
      <c r="JKH44"/>
      <c r="JKI44"/>
      <c r="JKJ44"/>
      <c r="JKK44"/>
      <c r="JKL44"/>
      <c r="JKM44"/>
      <c r="JKN44"/>
      <c r="JKO44"/>
      <c r="JKP44"/>
      <c r="JKQ44"/>
      <c r="JKR44"/>
      <c r="JKS44"/>
      <c r="JKT44"/>
      <c r="JKU44"/>
      <c r="JKV44"/>
      <c r="JKW44"/>
      <c r="JKX44"/>
      <c r="JKY44"/>
      <c r="JKZ44"/>
      <c r="JLA44"/>
      <c r="JLB44"/>
      <c r="JLC44"/>
      <c r="JLD44"/>
      <c r="JLE44"/>
      <c r="JLF44"/>
      <c r="JLG44"/>
      <c r="JLH44"/>
      <c r="JLI44"/>
      <c r="JLJ44"/>
      <c r="JLK44"/>
      <c r="JLL44"/>
      <c r="JLM44"/>
      <c r="JLN44"/>
      <c r="JLO44"/>
      <c r="JLP44"/>
      <c r="JLQ44"/>
      <c r="JLR44"/>
      <c r="JLS44"/>
      <c r="JLT44"/>
      <c r="JLU44"/>
      <c r="JLV44"/>
      <c r="JLW44"/>
      <c r="JLX44"/>
      <c r="JLY44"/>
      <c r="JLZ44"/>
      <c r="JMA44"/>
      <c r="JMB44"/>
      <c r="JMC44"/>
      <c r="JMD44"/>
      <c r="JME44"/>
      <c r="JMF44"/>
      <c r="JMG44"/>
      <c r="JMH44"/>
      <c r="JMI44"/>
      <c r="JMJ44"/>
      <c r="JMK44"/>
      <c r="JML44"/>
      <c r="JMM44"/>
      <c r="JMN44"/>
      <c r="JMO44"/>
      <c r="JMP44"/>
      <c r="JMQ44"/>
      <c r="JMR44"/>
      <c r="JMS44"/>
      <c r="JMT44"/>
      <c r="JMU44"/>
      <c r="JMV44"/>
      <c r="JMW44"/>
      <c r="JMX44"/>
      <c r="JMY44"/>
      <c r="JMZ44"/>
      <c r="JNA44"/>
      <c r="JNB44"/>
      <c r="JNC44"/>
      <c r="JND44"/>
      <c r="JNE44"/>
      <c r="JNF44"/>
      <c r="JNG44"/>
      <c r="JNH44"/>
      <c r="JNI44"/>
      <c r="JNJ44"/>
      <c r="JNK44"/>
      <c r="JNL44"/>
      <c r="JNM44"/>
      <c r="JNN44"/>
      <c r="JNO44"/>
      <c r="JNP44"/>
      <c r="JNQ44"/>
      <c r="JNR44"/>
      <c r="JNS44"/>
      <c r="JNT44"/>
      <c r="JNU44"/>
      <c r="JNV44"/>
      <c r="JNW44"/>
      <c r="JNX44"/>
      <c r="JNY44"/>
      <c r="JNZ44"/>
      <c r="JOA44"/>
      <c r="JOB44"/>
      <c r="JOC44"/>
      <c r="JOD44"/>
      <c r="JOE44"/>
      <c r="JOF44"/>
      <c r="JOG44"/>
      <c r="JOH44"/>
      <c r="JOI44"/>
      <c r="JOJ44"/>
      <c r="JOK44"/>
      <c r="JOL44"/>
      <c r="JOM44"/>
      <c r="JON44"/>
      <c r="JOO44"/>
      <c r="JOP44"/>
      <c r="JOQ44"/>
      <c r="JOR44"/>
      <c r="JOS44"/>
      <c r="JOT44"/>
      <c r="JOU44"/>
      <c r="JOV44"/>
      <c r="JOW44"/>
      <c r="JOX44"/>
      <c r="JOY44"/>
      <c r="JOZ44"/>
      <c r="JPA44"/>
      <c r="JPB44"/>
      <c r="JPC44"/>
      <c r="JPD44"/>
      <c r="JPE44"/>
      <c r="JPF44"/>
      <c r="JPG44"/>
      <c r="JPH44"/>
      <c r="JPI44"/>
      <c r="JPJ44"/>
      <c r="JPK44"/>
      <c r="JPL44"/>
      <c r="JPM44"/>
      <c r="JPN44"/>
      <c r="JPO44"/>
      <c r="JPP44"/>
      <c r="JPQ44"/>
      <c r="JPR44"/>
      <c r="JPS44"/>
      <c r="JPT44"/>
      <c r="JPU44"/>
      <c r="JPV44"/>
      <c r="JPW44"/>
      <c r="JPX44"/>
      <c r="JPY44"/>
      <c r="JPZ44"/>
      <c r="JQA44"/>
      <c r="JQB44"/>
      <c r="JQC44"/>
      <c r="JQD44"/>
      <c r="JQE44"/>
      <c r="JQF44"/>
      <c r="JQG44"/>
      <c r="JQH44"/>
      <c r="JQI44"/>
      <c r="JQJ44"/>
      <c r="JQK44"/>
      <c r="JQL44"/>
      <c r="JQM44"/>
      <c r="JQN44"/>
      <c r="JQO44"/>
      <c r="JQP44"/>
      <c r="JQQ44"/>
      <c r="JQR44"/>
      <c r="JQS44"/>
      <c r="JQT44"/>
      <c r="JQU44"/>
      <c r="JQV44"/>
      <c r="JQW44"/>
      <c r="JQX44"/>
      <c r="JQY44"/>
      <c r="JQZ44"/>
      <c r="JRA44"/>
      <c r="JRB44"/>
      <c r="JRC44"/>
      <c r="JRD44"/>
      <c r="JRE44"/>
      <c r="JRF44"/>
      <c r="JRG44"/>
      <c r="JRH44"/>
      <c r="JRI44"/>
      <c r="JRJ44"/>
      <c r="JRK44"/>
      <c r="JRL44"/>
      <c r="JRM44"/>
      <c r="JRN44"/>
      <c r="JRO44"/>
      <c r="JRP44"/>
      <c r="JRQ44"/>
      <c r="JRR44"/>
      <c r="JRS44"/>
      <c r="JRT44"/>
      <c r="JRU44"/>
      <c r="JRV44"/>
      <c r="JRW44"/>
      <c r="JRX44"/>
      <c r="JRY44"/>
      <c r="JRZ44"/>
      <c r="JSA44"/>
      <c r="JSB44"/>
      <c r="JSC44"/>
      <c r="JSD44"/>
      <c r="JSE44"/>
      <c r="JSF44"/>
      <c r="JSG44"/>
      <c r="JSH44"/>
      <c r="JSI44"/>
      <c r="JSJ44"/>
      <c r="JSK44"/>
      <c r="JSL44"/>
      <c r="JSM44"/>
      <c r="JSN44"/>
      <c r="JSO44"/>
      <c r="JSP44"/>
      <c r="JSQ44"/>
      <c r="JSR44"/>
      <c r="JSS44"/>
      <c r="JST44"/>
      <c r="JSU44"/>
      <c r="JSV44"/>
      <c r="JSW44"/>
      <c r="JSX44"/>
      <c r="JSY44"/>
      <c r="JSZ44"/>
      <c r="JTA44"/>
      <c r="JTB44"/>
      <c r="JTC44"/>
      <c r="JTD44"/>
      <c r="JTE44"/>
      <c r="JTF44"/>
      <c r="JTG44"/>
      <c r="JTH44"/>
      <c r="JTI44"/>
      <c r="JTJ44"/>
      <c r="JTK44"/>
      <c r="JTL44"/>
      <c r="JTM44"/>
      <c r="JTN44"/>
      <c r="JTO44"/>
      <c r="JTP44"/>
      <c r="JTQ44"/>
      <c r="JTR44"/>
      <c r="JTS44"/>
      <c r="JTT44"/>
      <c r="JTU44"/>
      <c r="JTV44"/>
      <c r="JTW44"/>
      <c r="JTX44"/>
      <c r="JTY44"/>
      <c r="JTZ44"/>
      <c r="JUA44"/>
      <c r="JUB44"/>
      <c r="JUC44"/>
      <c r="JUD44"/>
      <c r="JUE44"/>
      <c r="JUF44"/>
      <c r="JUG44"/>
      <c r="JUH44"/>
      <c r="JUI44"/>
      <c r="JUJ44"/>
      <c r="JUK44"/>
      <c r="JUL44"/>
      <c r="JUM44"/>
      <c r="JUN44"/>
      <c r="JUO44"/>
      <c r="JUP44"/>
      <c r="JUQ44"/>
      <c r="JUR44"/>
      <c r="JUS44"/>
      <c r="JUT44"/>
      <c r="JUU44"/>
      <c r="JUV44"/>
      <c r="JUW44"/>
      <c r="JUX44"/>
      <c r="JUY44"/>
      <c r="JUZ44"/>
      <c r="JVA44"/>
      <c r="JVB44"/>
      <c r="JVC44"/>
      <c r="JVD44"/>
      <c r="JVE44"/>
      <c r="JVF44"/>
      <c r="JVG44"/>
      <c r="JVH44"/>
      <c r="JVI44"/>
      <c r="JVJ44"/>
      <c r="JVK44"/>
      <c r="JVL44"/>
      <c r="JVM44"/>
      <c r="JVN44"/>
      <c r="JVO44"/>
      <c r="JVP44"/>
      <c r="JVQ44"/>
      <c r="JVR44"/>
      <c r="JVS44"/>
      <c r="JVT44"/>
      <c r="JVU44"/>
      <c r="JVV44"/>
      <c r="JVW44"/>
      <c r="JVX44"/>
      <c r="JVY44"/>
      <c r="JVZ44"/>
      <c r="JWA44"/>
      <c r="JWB44"/>
      <c r="JWC44"/>
      <c r="JWD44"/>
      <c r="JWE44"/>
      <c r="JWF44"/>
      <c r="JWG44"/>
      <c r="JWH44"/>
      <c r="JWI44"/>
      <c r="JWJ44"/>
      <c r="JWK44"/>
      <c r="JWL44"/>
      <c r="JWM44"/>
      <c r="JWN44"/>
      <c r="JWO44"/>
      <c r="JWP44"/>
      <c r="JWQ44"/>
      <c r="JWR44"/>
      <c r="JWS44"/>
      <c r="JWT44"/>
      <c r="JWU44"/>
      <c r="JWV44"/>
      <c r="JWW44"/>
      <c r="JWX44"/>
      <c r="JWY44"/>
      <c r="JWZ44"/>
      <c r="JXA44"/>
      <c r="JXB44"/>
      <c r="JXC44"/>
      <c r="JXD44"/>
      <c r="JXE44"/>
      <c r="JXF44"/>
      <c r="JXG44"/>
      <c r="JXH44"/>
      <c r="JXI44"/>
      <c r="JXJ44"/>
      <c r="JXK44"/>
      <c r="JXL44"/>
      <c r="JXM44"/>
      <c r="JXN44"/>
      <c r="JXO44"/>
      <c r="JXP44"/>
      <c r="JXQ44"/>
      <c r="JXR44"/>
      <c r="JXS44"/>
      <c r="JXT44"/>
      <c r="JXU44"/>
      <c r="JXV44"/>
      <c r="JXW44"/>
      <c r="JXX44"/>
      <c r="JXY44"/>
      <c r="JXZ44"/>
      <c r="JYA44"/>
      <c r="JYB44"/>
      <c r="JYC44"/>
      <c r="JYD44"/>
      <c r="JYE44"/>
      <c r="JYF44"/>
      <c r="JYG44"/>
      <c r="JYH44"/>
      <c r="JYI44"/>
      <c r="JYJ44"/>
      <c r="JYK44"/>
      <c r="JYL44"/>
      <c r="JYM44"/>
      <c r="JYN44"/>
      <c r="JYO44"/>
      <c r="JYP44"/>
      <c r="JYQ44"/>
      <c r="JYR44"/>
      <c r="JYS44"/>
      <c r="JYT44"/>
      <c r="JYU44"/>
      <c r="JYV44"/>
      <c r="JYW44"/>
      <c r="JYX44"/>
      <c r="JYY44"/>
      <c r="JYZ44"/>
      <c r="JZA44"/>
      <c r="JZB44"/>
      <c r="JZC44"/>
      <c r="JZD44"/>
      <c r="JZE44"/>
      <c r="JZF44"/>
      <c r="JZG44"/>
      <c r="JZH44"/>
      <c r="JZI44"/>
      <c r="JZJ44"/>
      <c r="JZK44"/>
      <c r="JZL44"/>
      <c r="JZM44"/>
      <c r="JZN44"/>
      <c r="JZO44"/>
      <c r="JZP44"/>
      <c r="JZQ44"/>
      <c r="JZR44"/>
      <c r="JZS44"/>
      <c r="JZT44"/>
      <c r="JZU44"/>
      <c r="JZV44"/>
      <c r="JZW44"/>
      <c r="JZX44"/>
      <c r="JZY44"/>
      <c r="JZZ44"/>
      <c r="KAA44"/>
      <c r="KAB44"/>
      <c r="KAC44"/>
      <c r="KAD44"/>
      <c r="KAE44"/>
      <c r="KAF44"/>
      <c r="KAG44"/>
      <c r="KAH44"/>
      <c r="KAI44"/>
      <c r="KAJ44"/>
      <c r="KAK44"/>
      <c r="KAL44"/>
      <c r="KAM44"/>
      <c r="KAN44"/>
      <c r="KAO44"/>
      <c r="KAP44"/>
      <c r="KAQ44"/>
      <c r="KAR44"/>
      <c r="KAS44"/>
      <c r="KAT44"/>
      <c r="KAU44"/>
      <c r="KAV44"/>
      <c r="KAW44"/>
      <c r="KAX44"/>
      <c r="KAY44"/>
      <c r="KAZ44"/>
      <c r="KBA44"/>
      <c r="KBB44"/>
      <c r="KBC44"/>
      <c r="KBD44"/>
      <c r="KBE44"/>
      <c r="KBF44"/>
      <c r="KBG44"/>
      <c r="KBH44"/>
      <c r="KBI44"/>
      <c r="KBJ44"/>
      <c r="KBK44"/>
      <c r="KBL44"/>
      <c r="KBM44"/>
      <c r="KBN44"/>
      <c r="KBO44"/>
      <c r="KBP44"/>
      <c r="KBQ44"/>
      <c r="KBR44"/>
      <c r="KBS44"/>
      <c r="KBT44"/>
      <c r="KBU44"/>
      <c r="KBV44"/>
      <c r="KBW44"/>
      <c r="KBX44"/>
      <c r="KBY44"/>
      <c r="KBZ44"/>
      <c r="KCA44"/>
      <c r="KCB44"/>
      <c r="KCC44"/>
      <c r="KCD44"/>
      <c r="KCE44"/>
      <c r="KCF44"/>
      <c r="KCG44"/>
      <c r="KCH44"/>
      <c r="KCI44"/>
      <c r="KCJ44"/>
      <c r="KCK44"/>
      <c r="KCL44"/>
      <c r="KCM44"/>
      <c r="KCN44"/>
      <c r="KCO44"/>
      <c r="KCP44"/>
      <c r="KCQ44"/>
      <c r="KCR44"/>
      <c r="KCS44"/>
      <c r="KCT44"/>
      <c r="KCU44"/>
      <c r="KCV44"/>
      <c r="KCW44"/>
      <c r="KCX44"/>
      <c r="KCY44"/>
      <c r="KCZ44"/>
      <c r="KDA44"/>
      <c r="KDB44"/>
      <c r="KDC44"/>
      <c r="KDD44"/>
      <c r="KDE44"/>
      <c r="KDF44"/>
      <c r="KDG44"/>
      <c r="KDH44"/>
      <c r="KDI44"/>
      <c r="KDJ44"/>
      <c r="KDK44"/>
      <c r="KDL44"/>
      <c r="KDM44"/>
      <c r="KDN44"/>
      <c r="KDO44"/>
      <c r="KDP44"/>
      <c r="KDQ44"/>
      <c r="KDR44"/>
      <c r="KDS44"/>
      <c r="KDT44"/>
      <c r="KDU44"/>
      <c r="KDV44"/>
      <c r="KDW44"/>
      <c r="KDX44"/>
      <c r="KDY44"/>
      <c r="KDZ44"/>
      <c r="KEA44"/>
      <c r="KEB44"/>
      <c r="KEC44"/>
      <c r="KED44"/>
      <c r="KEE44"/>
      <c r="KEF44"/>
      <c r="KEG44"/>
      <c r="KEH44"/>
      <c r="KEI44"/>
      <c r="KEJ44"/>
      <c r="KEK44"/>
      <c r="KEL44"/>
      <c r="KEM44"/>
      <c r="KEN44"/>
      <c r="KEO44"/>
      <c r="KEP44"/>
      <c r="KEQ44"/>
      <c r="KER44"/>
      <c r="KES44"/>
      <c r="KET44"/>
      <c r="KEU44"/>
      <c r="KEV44"/>
      <c r="KEW44"/>
      <c r="KEX44"/>
      <c r="KEY44"/>
      <c r="KEZ44"/>
      <c r="KFA44"/>
      <c r="KFB44"/>
      <c r="KFC44"/>
      <c r="KFD44"/>
      <c r="KFE44"/>
      <c r="KFF44"/>
      <c r="KFG44"/>
      <c r="KFH44"/>
      <c r="KFI44"/>
      <c r="KFJ44"/>
      <c r="KFK44"/>
      <c r="KFL44"/>
      <c r="KFM44"/>
      <c r="KFN44"/>
      <c r="KFO44"/>
      <c r="KFP44"/>
      <c r="KFQ44"/>
      <c r="KFR44"/>
      <c r="KFS44"/>
      <c r="KFT44"/>
      <c r="KFU44"/>
      <c r="KFV44"/>
      <c r="KFW44"/>
      <c r="KFX44"/>
      <c r="KFY44"/>
      <c r="KFZ44"/>
      <c r="KGA44"/>
      <c r="KGB44"/>
      <c r="KGC44"/>
      <c r="KGD44"/>
      <c r="KGE44"/>
      <c r="KGF44"/>
      <c r="KGG44"/>
      <c r="KGH44"/>
      <c r="KGI44"/>
      <c r="KGJ44"/>
      <c r="KGK44"/>
      <c r="KGL44"/>
      <c r="KGM44"/>
      <c r="KGN44"/>
      <c r="KGO44"/>
      <c r="KGP44"/>
      <c r="KGQ44"/>
      <c r="KGR44"/>
      <c r="KGS44"/>
      <c r="KGT44"/>
      <c r="KGU44"/>
      <c r="KGV44"/>
      <c r="KGW44"/>
      <c r="KGX44"/>
      <c r="KGY44"/>
      <c r="KGZ44"/>
      <c r="KHA44"/>
      <c r="KHB44"/>
      <c r="KHC44"/>
      <c r="KHD44"/>
      <c r="KHE44"/>
      <c r="KHF44"/>
      <c r="KHG44"/>
      <c r="KHH44"/>
      <c r="KHI44"/>
      <c r="KHJ44"/>
      <c r="KHK44"/>
      <c r="KHL44"/>
      <c r="KHM44"/>
      <c r="KHN44"/>
      <c r="KHO44"/>
      <c r="KHP44"/>
      <c r="KHQ44"/>
      <c r="KHR44"/>
      <c r="KHS44"/>
      <c r="KHT44"/>
      <c r="KHU44"/>
      <c r="KHV44"/>
      <c r="KHW44"/>
      <c r="KHX44"/>
      <c r="KHY44"/>
      <c r="KHZ44"/>
      <c r="KIA44"/>
      <c r="KIB44"/>
      <c r="KIC44"/>
      <c r="KID44"/>
      <c r="KIE44"/>
      <c r="KIF44"/>
      <c r="KIG44"/>
      <c r="KIH44"/>
      <c r="KII44"/>
      <c r="KIJ44"/>
      <c r="KIK44"/>
      <c r="KIL44"/>
      <c r="KIM44"/>
      <c r="KIN44"/>
      <c r="KIO44"/>
      <c r="KIP44"/>
      <c r="KIQ44"/>
      <c r="KIR44"/>
      <c r="KIS44"/>
      <c r="KIT44"/>
      <c r="KIU44"/>
      <c r="KIV44"/>
      <c r="KIW44"/>
      <c r="KIX44"/>
      <c r="KIY44"/>
      <c r="KIZ44"/>
      <c r="KJA44"/>
      <c r="KJB44"/>
      <c r="KJC44"/>
      <c r="KJD44"/>
      <c r="KJE44"/>
      <c r="KJF44"/>
      <c r="KJG44"/>
      <c r="KJH44"/>
      <c r="KJI44"/>
      <c r="KJJ44"/>
      <c r="KJK44"/>
      <c r="KJL44"/>
      <c r="KJM44"/>
      <c r="KJN44"/>
      <c r="KJO44"/>
      <c r="KJP44"/>
      <c r="KJQ44"/>
      <c r="KJR44"/>
      <c r="KJS44"/>
      <c r="KJT44"/>
      <c r="KJU44"/>
      <c r="KJV44"/>
      <c r="KJW44"/>
      <c r="KJX44"/>
      <c r="KJY44"/>
      <c r="KJZ44"/>
      <c r="KKA44"/>
      <c r="KKB44"/>
      <c r="KKC44"/>
      <c r="KKD44"/>
      <c r="KKE44"/>
      <c r="KKF44"/>
      <c r="KKG44"/>
      <c r="KKH44"/>
      <c r="KKI44"/>
      <c r="KKJ44"/>
      <c r="KKK44"/>
      <c r="KKL44"/>
      <c r="KKM44"/>
      <c r="KKN44"/>
      <c r="KKO44"/>
      <c r="KKP44"/>
      <c r="KKQ44"/>
      <c r="KKR44"/>
      <c r="KKS44"/>
      <c r="KKT44"/>
      <c r="KKU44"/>
      <c r="KKV44"/>
      <c r="KKW44"/>
      <c r="KKX44"/>
      <c r="KKY44"/>
      <c r="KKZ44"/>
      <c r="KLA44"/>
      <c r="KLB44"/>
      <c r="KLC44"/>
      <c r="KLD44"/>
      <c r="KLE44"/>
      <c r="KLF44"/>
      <c r="KLG44"/>
      <c r="KLH44"/>
      <c r="KLI44"/>
      <c r="KLJ44"/>
      <c r="KLK44"/>
      <c r="KLL44"/>
      <c r="KLM44"/>
      <c r="KLN44"/>
      <c r="KLO44"/>
      <c r="KLP44"/>
      <c r="KLQ44"/>
      <c r="KLR44"/>
      <c r="KLS44"/>
      <c r="KLT44"/>
      <c r="KLU44"/>
      <c r="KLV44"/>
      <c r="KLW44"/>
      <c r="KLX44"/>
      <c r="KLY44"/>
      <c r="KLZ44"/>
      <c r="KMA44"/>
      <c r="KMB44"/>
      <c r="KMC44"/>
      <c r="KMD44"/>
      <c r="KME44"/>
      <c r="KMF44"/>
      <c r="KMG44"/>
      <c r="KMH44"/>
      <c r="KMI44"/>
      <c r="KMJ44"/>
      <c r="KMK44"/>
      <c r="KML44"/>
      <c r="KMM44"/>
      <c r="KMN44"/>
      <c r="KMO44"/>
      <c r="KMP44"/>
      <c r="KMQ44"/>
      <c r="KMR44"/>
      <c r="KMS44"/>
      <c r="KMT44"/>
      <c r="KMU44"/>
      <c r="KMV44"/>
      <c r="KMW44"/>
      <c r="KMX44"/>
      <c r="KMY44"/>
      <c r="KMZ44"/>
      <c r="KNA44"/>
      <c r="KNB44"/>
      <c r="KNC44"/>
      <c r="KND44"/>
      <c r="KNE44"/>
      <c r="KNF44"/>
      <c r="KNG44"/>
      <c r="KNH44"/>
      <c r="KNI44"/>
      <c r="KNJ44"/>
      <c r="KNK44"/>
      <c r="KNL44"/>
      <c r="KNM44"/>
      <c r="KNN44"/>
      <c r="KNO44"/>
      <c r="KNP44"/>
      <c r="KNQ44"/>
      <c r="KNR44"/>
      <c r="KNS44"/>
      <c r="KNT44"/>
      <c r="KNU44"/>
      <c r="KNV44"/>
      <c r="KNW44"/>
      <c r="KNX44"/>
      <c r="KNY44"/>
      <c r="KNZ44"/>
      <c r="KOA44"/>
      <c r="KOB44"/>
      <c r="KOC44"/>
      <c r="KOD44"/>
      <c r="KOE44"/>
      <c r="KOF44"/>
      <c r="KOG44"/>
      <c r="KOH44"/>
      <c r="KOI44"/>
      <c r="KOJ44"/>
      <c r="KOK44"/>
      <c r="KOL44"/>
      <c r="KOM44"/>
      <c r="KON44"/>
      <c r="KOO44"/>
      <c r="KOP44"/>
      <c r="KOQ44"/>
      <c r="KOR44"/>
      <c r="KOS44"/>
      <c r="KOT44"/>
      <c r="KOU44"/>
      <c r="KOV44"/>
      <c r="KOW44"/>
      <c r="KOX44"/>
      <c r="KOY44"/>
      <c r="KOZ44"/>
      <c r="KPA44"/>
      <c r="KPB44"/>
      <c r="KPC44"/>
      <c r="KPD44"/>
      <c r="KPE44"/>
      <c r="KPF44"/>
      <c r="KPG44"/>
      <c r="KPH44"/>
      <c r="KPI44"/>
      <c r="KPJ44"/>
      <c r="KPK44"/>
      <c r="KPL44"/>
      <c r="KPM44"/>
      <c r="KPN44"/>
      <c r="KPO44"/>
      <c r="KPP44"/>
      <c r="KPQ44"/>
      <c r="KPR44"/>
      <c r="KPS44"/>
      <c r="KPT44"/>
      <c r="KPU44"/>
      <c r="KPV44"/>
      <c r="KPW44"/>
      <c r="KPX44"/>
      <c r="KPY44"/>
      <c r="KPZ44"/>
      <c r="KQA44"/>
      <c r="KQB44"/>
      <c r="KQC44"/>
      <c r="KQD44"/>
      <c r="KQE44"/>
      <c r="KQF44"/>
      <c r="KQG44"/>
      <c r="KQH44"/>
      <c r="KQI44"/>
      <c r="KQJ44"/>
      <c r="KQK44"/>
      <c r="KQL44"/>
      <c r="KQM44"/>
      <c r="KQN44"/>
      <c r="KQO44"/>
      <c r="KQP44"/>
      <c r="KQQ44"/>
      <c r="KQR44"/>
      <c r="KQS44"/>
      <c r="KQT44"/>
      <c r="KQU44"/>
      <c r="KQV44"/>
      <c r="KQW44"/>
      <c r="KQX44"/>
      <c r="KQY44"/>
      <c r="KQZ44"/>
      <c r="KRA44"/>
      <c r="KRB44"/>
      <c r="KRC44"/>
      <c r="KRD44"/>
      <c r="KRE44"/>
      <c r="KRF44"/>
      <c r="KRG44"/>
      <c r="KRH44"/>
      <c r="KRI44"/>
      <c r="KRJ44"/>
      <c r="KRK44"/>
      <c r="KRL44"/>
      <c r="KRM44"/>
      <c r="KRN44"/>
      <c r="KRO44"/>
      <c r="KRP44"/>
      <c r="KRQ44"/>
      <c r="KRR44"/>
      <c r="KRS44"/>
      <c r="KRT44"/>
      <c r="KRU44"/>
      <c r="KRV44"/>
      <c r="KRW44"/>
      <c r="KRX44"/>
      <c r="KRY44"/>
      <c r="KRZ44"/>
      <c r="KSA44"/>
      <c r="KSB44"/>
      <c r="KSC44"/>
      <c r="KSD44"/>
      <c r="KSE44"/>
      <c r="KSF44"/>
      <c r="KSG44"/>
      <c r="KSH44"/>
      <c r="KSI44"/>
      <c r="KSJ44"/>
      <c r="KSK44"/>
      <c r="KSL44"/>
      <c r="KSM44"/>
      <c r="KSN44"/>
      <c r="KSO44"/>
      <c r="KSP44"/>
      <c r="KSQ44"/>
      <c r="KSR44"/>
      <c r="KSS44"/>
      <c r="KST44"/>
      <c r="KSU44"/>
      <c r="KSV44"/>
      <c r="KSW44"/>
      <c r="KSX44"/>
      <c r="KSY44"/>
      <c r="KSZ44"/>
      <c r="KTA44"/>
      <c r="KTB44"/>
      <c r="KTC44"/>
      <c r="KTD44"/>
      <c r="KTE44"/>
      <c r="KTF44"/>
      <c r="KTG44"/>
      <c r="KTH44"/>
      <c r="KTI44"/>
      <c r="KTJ44"/>
      <c r="KTK44"/>
      <c r="KTL44"/>
      <c r="KTM44"/>
      <c r="KTN44"/>
      <c r="KTO44"/>
      <c r="KTP44"/>
      <c r="KTQ44"/>
      <c r="KTR44"/>
      <c r="KTS44"/>
      <c r="KTT44"/>
      <c r="KTU44"/>
      <c r="KTV44"/>
      <c r="KTW44"/>
      <c r="KTX44"/>
      <c r="KTY44"/>
      <c r="KTZ44"/>
      <c r="KUA44"/>
      <c r="KUB44"/>
      <c r="KUC44"/>
      <c r="KUD44"/>
      <c r="KUE44"/>
      <c r="KUF44"/>
      <c r="KUG44"/>
      <c r="KUH44"/>
      <c r="KUI44"/>
      <c r="KUJ44"/>
      <c r="KUK44"/>
      <c r="KUL44"/>
      <c r="KUM44"/>
      <c r="KUN44"/>
      <c r="KUO44"/>
      <c r="KUP44"/>
      <c r="KUQ44"/>
      <c r="KUR44"/>
      <c r="KUS44"/>
      <c r="KUT44"/>
      <c r="KUU44"/>
      <c r="KUV44"/>
      <c r="KUW44"/>
      <c r="KUX44"/>
      <c r="KUY44"/>
      <c r="KUZ44"/>
      <c r="KVA44"/>
      <c r="KVB44"/>
      <c r="KVC44"/>
      <c r="KVD44"/>
      <c r="KVE44"/>
      <c r="KVF44"/>
      <c r="KVG44"/>
      <c r="KVH44"/>
      <c r="KVI44"/>
      <c r="KVJ44"/>
      <c r="KVK44"/>
      <c r="KVL44"/>
      <c r="KVM44"/>
      <c r="KVN44"/>
      <c r="KVO44"/>
      <c r="KVP44"/>
      <c r="KVQ44"/>
      <c r="KVR44"/>
      <c r="KVS44"/>
      <c r="KVT44"/>
      <c r="KVU44"/>
      <c r="KVV44"/>
      <c r="KVW44"/>
      <c r="KVX44"/>
      <c r="KVY44"/>
      <c r="KVZ44"/>
      <c r="KWA44"/>
      <c r="KWB44"/>
      <c r="KWC44"/>
      <c r="KWD44"/>
      <c r="KWE44"/>
      <c r="KWF44"/>
      <c r="KWG44"/>
      <c r="KWH44"/>
      <c r="KWI44"/>
      <c r="KWJ44"/>
      <c r="KWK44"/>
      <c r="KWL44"/>
      <c r="KWM44"/>
      <c r="KWN44"/>
      <c r="KWO44"/>
      <c r="KWP44"/>
      <c r="KWQ44"/>
      <c r="KWR44"/>
      <c r="KWS44"/>
      <c r="KWT44"/>
      <c r="KWU44"/>
      <c r="KWV44"/>
      <c r="KWW44"/>
      <c r="KWX44"/>
      <c r="KWY44"/>
      <c r="KWZ44"/>
      <c r="KXA44"/>
      <c r="KXB44"/>
      <c r="KXC44"/>
      <c r="KXD44"/>
      <c r="KXE44"/>
      <c r="KXF44"/>
      <c r="KXG44"/>
      <c r="KXH44"/>
      <c r="KXI44"/>
      <c r="KXJ44"/>
      <c r="KXK44"/>
      <c r="KXL44"/>
      <c r="KXM44"/>
      <c r="KXN44"/>
      <c r="KXO44"/>
      <c r="KXP44"/>
      <c r="KXQ44"/>
      <c r="KXR44"/>
      <c r="KXS44"/>
      <c r="KXT44"/>
      <c r="KXU44"/>
      <c r="KXV44"/>
      <c r="KXW44"/>
      <c r="KXX44"/>
      <c r="KXY44"/>
      <c r="KXZ44"/>
      <c r="KYA44"/>
      <c r="KYB44"/>
      <c r="KYC44"/>
      <c r="KYD44"/>
      <c r="KYE44"/>
      <c r="KYF44"/>
      <c r="KYG44"/>
      <c r="KYH44"/>
      <c r="KYI44"/>
      <c r="KYJ44"/>
      <c r="KYK44"/>
      <c r="KYL44"/>
      <c r="KYM44"/>
      <c r="KYN44"/>
      <c r="KYO44"/>
      <c r="KYP44"/>
      <c r="KYQ44"/>
      <c r="KYR44"/>
      <c r="KYS44"/>
      <c r="KYT44"/>
      <c r="KYU44"/>
      <c r="KYV44"/>
      <c r="KYW44"/>
      <c r="KYX44"/>
      <c r="KYY44"/>
      <c r="KYZ44"/>
      <c r="KZA44"/>
      <c r="KZB44"/>
      <c r="KZC44"/>
      <c r="KZD44"/>
      <c r="KZE44"/>
      <c r="KZF44"/>
      <c r="KZG44"/>
      <c r="KZH44"/>
      <c r="KZI44"/>
      <c r="KZJ44"/>
      <c r="KZK44"/>
      <c r="KZL44"/>
      <c r="KZM44"/>
      <c r="KZN44"/>
      <c r="KZO44"/>
      <c r="KZP44"/>
      <c r="KZQ44"/>
      <c r="KZR44"/>
      <c r="KZS44"/>
      <c r="KZT44"/>
      <c r="KZU44"/>
      <c r="KZV44"/>
      <c r="KZW44"/>
      <c r="KZX44"/>
      <c r="KZY44"/>
      <c r="KZZ44"/>
      <c r="LAA44"/>
      <c r="LAB44"/>
      <c r="LAC44"/>
      <c r="LAD44"/>
      <c r="LAE44"/>
      <c r="LAF44"/>
      <c r="LAG44"/>
      <c r="LAH44"/>
      <c r="LAI44"/>
      <c r="LAJ44"/>
      <c r="LAK44"/>
      <c r="LAL44"/>
      <c r="LAM44"/>
      <c r="LAN44"/>
      <c r="LAO44"/>
      <c r="LAP44"/>
      <c r="LAQ44"/>
      <c r="LAR44"/>
      <c r="LAS44"/>
      <c r="LAT44"/>
      <c r="LAU44"/>
      <c r="LAV44"/>
      <c r="LAW44"/>
      <c r="LAX44"/>
      <c r="LAY44"/>
      <c r="LAZ44"/>
      <c r="LBA44"/>
      <c r="LBB44"/>
      <c r="LBC44"/>
      <c r="LBD44"/>
      <c r="LBE44"/>
      <c r="LBF44"/>
      <c r="LBG44"/>
      <c r="LBH44"/>
      <c r="LBI44"/>
      <c r="LBJ44"/>
      <c r="LBK44"/>
      <c r="LBL44"/>
      <c r="LBM44"/>
      <c r="LBN44"/>
      <c r="LBO44"/>
      <c r="LBP44"/>
      <c r="LBQ44"/>
      <c r="LBR44"/>
      <c r="LBS44"/>
      <c r="LBT44"/>
      <c r="LBU44"/>
      <c r="LBV44"/>
      <c r="LBW44"/>
      <c r="LBX44"/>
      <c r="LBY44"/>
      <c r="LBZ44"/>
      <c r="LCA44"/>
      <c r="LCB44"/>
      <c r="LCC44"/>
      <c r="LCD44"/>
      <c r="LCE44"/>
      <c r="LCF44"/>
      <c r="LCG44"/>
      <c r="LCH44"/>
      <c r="LCI44"/>
      <c r="LCJ44"/>
      <c r="LCK44"/>
      <c r="LCL44"/>
      <c r="LCM44"/>
      <c r="LCN44"/>
      <c r="LCO44"/>
      <c r="LCP44"/>
      <c r="LCQ44"/>
      <c r="LCR44"/>
      <c r="LCS44"/>
      <c r="LCT44"/>
      <c r="LCU44"/>
      <c r="LCV44"/>
      <c r="LCW44"/>
      <c r="LCX44"/>
      <c r="LCY44"/>
      <c r="LCZ44"/>
      <c r="LDA44"/>
      <c r="LDB44"/>
      <c r="LDC44"/>
      <c r="LDD44"/>
      <c r="LDE44"/>
      <c r="LDF44"/>
      <c r="LDG44"/>
      <c r="LDH44"/>
      <c r="LDI44"/>
      <c r="LDJ44"/>
      <c r="LDK44"/>
      <c r="LDL44"/>
      <c r="LDM44"/>
      <c r="LDN44"/>
      <c r="LDO44"/>
      <c r="LDP44"/>
      <c r="LDQ44"/>
      <c r="LDR44"/>
      <c r="LDS44"/>
      <c r="LDT44"/>
      <c r="LDU44"/>
      <c r="LDV44"/>
      <c r="LDW44"/>
      <c r="LDX44"/>
      <c r="LDY44"/>
      <c r="LDZ44"/>
      <c r="LEA44"/>
      <c r="LEB44"/>
      <c r="LEC44"/>
      <c r="LED44"/>
      <c r="LEE44"/>
      <c r="LEF44"/>
      <c r="LEG44"/>
      <c r="LEH44"/>
      <c r="LEI44"/>
      <c r="LEJ44"/>
      <c r="LEK44"/>
      <c r="LEL44"/>
      <c r="LEM44"/>
      <c r="LEN44"/>
      <c r="LEO44"/>
      <c r="LEP44"/>
      <c r="LEQ44"/>
      <c r="LER44"/>
      <c r="LES44"/>
      <c r="LET44"/>
      <c r="LEU44"/>
      <c r="LEV44"/>
      <c r="LEW44"/>
      <c r="LEX44"/>
      <c r="LEY44"/>
      <c r="LEZ44"/>
      <c r="LFA44"/>
      <c r="LFB44"/>
      <c r="LFC44"/>
      <c r="LFD44"/>
      <c r="LFE44"/>
      <c r="LFF44"/>
      <c r="LFG44"/>
      <c r="LFH44"/>
      <c r="LFI44"/>
      <c r="LFJ44"/>
      <c r="LFK44"/>
      <c r="LFL44"/>
      <c r="LFM44"/>
      <c r="LFN44"/>
      <c r="LFO44"/>
      <c r="LFP44"/>
      <c r="LFQ44"/>
      <c r="LFR44"/>
      <c r="LFS44"/>
      <c r="LFT44"/>
      <c r="LFU44"/>
      <c r="LFV44"/>
      <c r="LFW44"/>
      <c r="LFX44"/>
      <c r="LFY44"/>
      <c r="LFZ44"/>
      <c r="LGA44"/>
      <c r="LGB44"/>
      <c r="LGC44"/>
      <c r="LGD44"/>
      <c r="LGE44"/>
      <c r="LGF44"/>
      <c r="LGG44"/>
      <c r="LGH44"/>
      <c r="LGI44"/>
      <c r="LGJ44"/>
      <c r="LGK44"/>
      <c r="LGL44"/>
      <c r="LGM44"/>
      <c r="LGN44"/>
      <c r="LGO44"/>
      <c r="LGP44"/>
      <c r="LGQ44"/>
      <c r="LGR44"/>
      <c r="LGS44"/>
      <c r="LGT44"/>
      <c r="LGU44"/>
      <c r="LGV44"/>
      <c r="LGW44"/>
      <c r="LGX44"/>
      <c r="LGY44"/>
      <c r="LGZ44"/>
      <c r="LHA44"/>
      <c r="LHB44"/>
      <c r="LHC44"/>
      <c r="LHD44"/>
      <c r="LHE44"/>
      <c r="LHF44"/>
      <c r="LHG44"/>
      <c r="LHH44"/>
      <c r="LHI44"/>
      <c r="LHJ44"/>
      <c r="LHK44"/>
      <c r="LHL44"/>
      <c r="LHM44"/>
      <c r="LHN44"/>
      <c r="LHO44"/>
      <c r="LHP44"/>
      <c r="LHQ44"/>
      <c r="LHR44"/>
      <c r="LHS44"/>
      <c r="LHT44"/>
      <c r="LHU44"/>
      <c r="LHV44"/>
      <c r="LHW44"/>
      <c r="LHX44"/>
      <c r="LHY44"/>
      <c r="LHZ44"/>
      <c r="LIA44"/>
      <c r="LIB44"/>
      <c r="LIC44"/>
      <c r="LID44"/>
      <c r="LIE44"/>
      <c r="LIF44"/>
      <c r="LIG44"/>
      <c r="LIH44"/>
      <c r="LII44"/>
      <c r="LIJ44"/>
      <c r="LIK44"/>
      <c r="LIL44"/>
      <c r="LIM44"/>
      <c r="LIN44"/>
      <c r="LIO44"/>
      <c r="LIP44"/>
      <c r="LIQ44"/>
      <c r="LIR44"/>
      <c r="LIS44"/>
      <c r="LIT44"/>
      <c r="LIU44"/>
      <c r="LIV44"/>
      <c r="LIW44"/>
      <c r="LIX44"/>
      <c r="LIY44"/>
      <c r="LIZ44"/>
      <c r="LJA44"/>
      <c r="LJB44"/>
      <c r="LJC44"/>
      <c r="LJD44"/>
      <c r="LJE44"/>
      <c r="LJF44"/>
      <c r="LJG44"/>
      <c r="LJH44"/>
      <c r="LJI44"/>
      <c r="LJJ44"/>
      <c r="LJK44"/>
      <c r="LJL44"/>
      <c r="LJM44"/>
      <c r="LJN44"/>
      <c r="LJO44"/>
      <c r="LJP44"/>
      <c r="LJQ44"/>
      <c r="LJR44"/>
      <c r="LJS44"/>
      <c r="LJT44"/>
      <c r="LJU44"/>
      <c r="LJV44"/>
      <c r="LJW44"/>
      <c r="LJX44"/>
      <c r="LJY44"/>
      <c r="LJZ44"/>
      <c r="LKA44"/>
      <c r="LKB44"/>
      <c r="LKC44"/>
      <c r="LKD44"/>
      <c r="LKE44"/>
      <c r="LKF44"/>
      <c r="LKG44"/>
      <c r="LKH44"/>
      <c r="LKI44"/>
      <c r="LKJ44"/>
      <c r="LKK44"/>
      <c r="LKL44"/>
      <c r="LKM44"/>
      <c r="LKN44"/>
      <c r="LKO44"/>
      <c r="LKP44"/>
      <c r="LKQ44"/>
      <c r="LKR44"/>
      <c r="LKS44"/>
      <c r="LKT44"/>
      <c r="LKU44"/>
      <c r="LKV44"/>
      <c r="LKW44"/>
      <c r="LKX44"/>
      <c r="LKY44"/>
      <c r="LKZ44"/>
      <c r="LLA44"/>
      <c r="LLB44"/>
      <c r="LLC44"/>
      <c r="LLD44"/>
      <c r="LLE44"/>
      <c r="LLF44"/>
      <c r="LLG44"/>
      <c r="LLH44"/>
      <c r="LLI44"/>
      <c r="LLJ44"/>
      <c r="LLK44"/>
      <c r="LLL44"/>
      <c r="LLM44"/>
      <c r="LLN44"/>
      <c r="LLO44"/>
      <c r="LLP44"/>
      <c r="LLQ44"/>
      <c r="LLR44"/>
      <c r="LLS44"/>
      <c r="LLT44"/>
      <c r="LLU44"/>
      <c r="LLV44"/>
      <c r="LLW44"/>
      <c r="LLX44"/>
      <c r="LLY44"/>
      <c r="LLZ44"/>
      <c r="LMA44"/>
      <c r="LMB44"/>
      <c r="LMC44"/>
      <c r="LMD44"/>
      <c r="LME44"/>
      <c r="LMF44"/>
      <c r="LMG44"/>
      <c r="LMH44"/>
      <c r="LMI44"/>
      <c r="LMJ44"/>
      <c r="LMK44"/>
      <c r="LML44"/>
      <c r="LMM44"/>
      <c r="LMN44"/>
      <c r="LMO44"/>
      <c r="LMP44"/>
      <c r="LMQ44"/>
      <c r="LMR44"/>
      <c r="LMS44"/>
      <c r="LMT44"/>
      <c r="LMU44"/>
      <c r="LMV44"/>
      <c r="LMW44"/>
      <c r="LMX44"/>
      <c r="LMY44"/>
      <c r="LMZ44"/>
      <c r="LNA44"/>
      <c r="LNB44"/>
      <c r="LNC44"/>
      <c r="LND44"/>
      <c r="LNE44"/>
      <c r="LNF44"/>
      <c r="LNG44"/>
      <c r="LNH44"/>
      <c r="LNI44"/>
      <c r="LNJ44"/>
      <c r="LNK44"/>
      <c r="LNL44"/>
      <c r="LNM44"/>
      <c r="LNN44"/>
      <c r="LNO44"/>
      <c r="LNP44"/>
      <c r="LNQ44"/>
      <c r="LNR44"/>
      <c r="LNS44"/>
      <c r="LNT44"/>
      <c r="LNU44"/>
      <c r="LNV44"/>
      <c r="LNW44"/>
      <c r="LNX44"/>
      <c r="LNY44"/>
      <c r="LNZ44"/>
      <c r="LOA44"/>
      <c r="LOB44"/>
      <c r="LOC44"/>
      <c r="LOD44"/>
      <c r="LOE44"/>
      <c r="LOF44"/>
      <c r="LOG44"/>
      <c r="LOH44"/>
      <c r="LOI44"/>
      <c r="LOJ44"/>
      <c r="LOK44"/>
      <c r="LOL44"/>
      <c r="LOM44"/>
      <c r="LON44"/>
      <c r="LOO44"/>
      <c r="LOP44"/>
      <c r="LOQ44"/>
      <c r="LOR44"/>
      <c r="LOS44"/>
      <c r="LOT44"/>
      <c r="LOU44"/>
      <c r="LOV44"/>
      <c r="LOW44"/>
      <c r="LOX44"/>
      <c r="LOY44"/>
      <c r="LOZ44"/>
      <c r="LPA44"/>
      <c r="LPB44"/>
      <c r="LPC44"/>
      <c r="LPD44"/>
      <c r="LPE44"/>
      <c r="LPF44"/>
      <c r="LPG44"/>
      <c r="LPH44"/>
      <c r="LPI44"/>
      <c r="LPJ44"/>
      <c r="LPK44"/>
      <c r="LPL44"/>
      <c r="LPM44"/>
      <c r="LPN44"/>
      <c r="LPO44"/>
      <c r="LPP44"/>
      <c r="LPQ44"/>
      <c r="LPR44"/>
      <c r="LPS44"/>
      <c r="LPT44"/>
      <c r="LPU44"/>
      <c r="LPV44"/>
      <c r="LPW44"/>
      <c r="LPX44"/>
      <c r="LPY44"/>
      <c r="LPZ44"/>
      <c r="LQA44"/>
      <c r="LQB44"/>
      <c r="LQC44"/>
      <c r="LQD44"/>
      <c r="LQE44"/>
      <c r="LQF44"/>
      <c r="LQG44"/>
      <c r="LQH44"/>
      <c r="LQI44"/>
      <c r="LQJ44"/>
      <c r="LQK44"/>
      <c r="LQL44"/>
      <c r="LQM44"/>
      <c r="LQN44"/>
      <c r="LQO44"/>
      <c r="LQP44"/>
      <c r="LQQ44"/>
      <c r="LQR44"/>
      <c r="LQS44"/>
      <c r="LQT44"/>
      <c r="LQU44"/>
      <c r="LQV44"/>
      <c r="LQW44"/>
      <c r="LQX44"/>
      <c r="LQY44"/>
      <c r="LQZ44"/>
      <c r="LRA44"/>
      <c r="LRB44"/>
      <c r="LRC44"/>
      <c r="LRD44"/>
      <c r="LRE44"/>
      <c r="LRF44"/>
      <c r="LRG44"/>
      <c r="LRH44"/>
      <c r="LRI44"/>
      <c r="LRJ44"/>
      <c r="LRK44"/>
      <c r="LRL44"/>
      <c r="LRM44"/>
      <c r="LRN44"/>
      <c r="LRO44"/>
      <c r="LRP44"/>
      <c r="LRQ44"/>
      <c r="LRR44"/>
      <c r="LRS44"/>
      <c r="LRT44"/>
      <c r="LRU44"/>
      <c r="LRV44"/>
      <c r="LRW44"/>
      <c r="LRX44"/>
      <c r="LRY44"/>
      <c r="LRZ44"/>
      <c r="LSA44"/>
      <c r="LSB44"/>
      <c r="LSC44"/>
      <c r="LSD44"/>
      <c r="LSE44"/>
      <c r="LSF44"/>
      <c r="LSG44"/>
      <c r="LSH44"/>
      <c r="LSI44"/>
      <c r="LSJ44"/>
      <c r="LSK44"/>
      <c r="LSL44"/>
      <c r="LSM44"/>
      <c r="LSN44"/>
      <c r="LSO44"/>
      <c r="LSP44"/>
      <c r="LSQ44"/>
      <c r="LSR44"/>
      <c r="LSS44"/>
      <c r="LST44"/>
      <c r="LSU44"/>
      <c r="LSV44"/>
      <c r="LSW44"/>
      <c r="LSX44"/>
      <c r="LSY44"/>
      <c r="LSZ44"/>
      <c r="LTA44"/>
      <c r="LTB44"/>
      <c r="LTC44"/>
      <c r="LTD44"/>
      <c r="LTE44"/>
      <c r="LTF44"/>
      <c r="LTG44"/>
      <c r="LTH44"/>
      <c r="LTI44"/>
      <c r="LTJ44"/>
      <c r="LTK44"/>
      <c r="LTL44"/>
      <c r="LTM44"/>
      <c r="LTN44"/>
      <c r="LTO44"/>
      <c r="LTP44"/>
      <c r="LTQ44"/>
      <c r="LTR44"/>
      <c r="LTS44"/>
      <c r="LTT44"/>
      <c r="LTU44"/>
      <c r="LTV44"/>
      <c r="LTW44"/>
      <c r="LTX44"/>
      <c r="LTY44"/>
      <c r="LTZ44"/>
      <c r="LUA44"/>
      <c r="LUB44"/>
      <c r="LUC44"/>
      <c r="LUD44"/>
      <c r="LUE44"/>
      <c r="LUF44"/>
      <c r="LUG44"/>
      <c r="LUH44"/>
      <c r="LUI44"/>
      <c r="LUJ44"/>
      <c r="LUK44"/>
      <c r="LUL44"/>
      <c r="LUM44"/>
      <c r="LUN44"/>
      <c r="LUO44"/>
      <c r="LUP44"/>
      <c r="LUQ44"/>
      <c r="LUR44"/>
      <c r="LUS44"/>
      <c r="LUT44"/>
      <c r="LUU44"/>
      <c r="LUV44"/>
      <c r="LUW44"/>
      <c r="LUX44"/>
      <c r="LUY44"/>
      <c r="LUZ44"/>
      <c r="LVA44"/>
      <c r="LVB44"/>
      <c r="LVC44"/>
      <c r="LVD44"/>
      <c r="LVE44"/>
      <c r="LVF44"/>
      <c r="LVG44"/>
      <c r="LVH44"/>
      <c r="LVI44"/>
      <c r="LVJ44"/>
      <c r="LVK44"/>
      <c r="LVL44"/>
      <c r="LVM44"/>
      <c r="LVN44"/>
      <c r="LVO44"/>
      <c r="LVP44"/>
      <c r="LVQ44"/>
      <c r="LVR44"/>
      <c r="LVS44"/>
      <c r="LVT44"/>
      <c r="LVU44"/>
      <c r="LVV44"/>
      <c r="LVW44"/>
      <c r="LVX44"/>
      <c r="LVY44"/>
      <c r="LVZ44"/>
      <c r="LWA44"/>
      <c r="LWB44"/>
      <c r="LWC44"/>
      <c r="LWD44"/>
      <c r="LWE44"/>
      <c r="LWF44"/>
      <c r="LWG44"/>
      <c r="LWH44"/>
      <c r="LWI44"/>
      <c r="LWJ44"/>
      <c r="LWK44"/>
      <c r="LWL44"/>
      <c r="LWM44"/>
      <c r="LWN44"/>
      <c r="LWO44"/>
      <c r="LWP44"/>
      <c r="LWQ44"/>
      <c r="LWR44"/>
      <c r="LWS44"/>
      <c r="LWT44"/>
      <c r="LWU44"/>
      <c r="LWV44"/>
      <c r="LWW44"/>
      <c r="LWX44"/>
      <c r="LWY44"/>
      <c r="LWZ44"/>
      <c r="LXA44"/>
      <c r="LXB44"/>
      <c r="LXC44"/>
      <c r="LXD44"/>
      <c r="LXE44"/>
      <c r="LXF44"/>
      <c r="LXG44"/>
      <c r="LXH44"/>
      <c r="LXI44"/>
      <c r="LXJ44"/>
      <c r="LXK44"/>
      <c r="LXL44"/>
      <c r="LXM44"/>
      <c r="LXN44"/>
      <c r="LXO44"/>
      <c r="LXP44"/>
      <c r="LXQ44"/>
      <c r="LXR44"/>
      <c r="LXS44"/>
      <c r="LXT44"/>
      <c r="LXU44"/>
      <c r="LXV44"/>
      <c r="LXW44"/>
      <c r="LXX44"/>
      <c r="LXY44"/>
      <c r="LXZ44"/>
      <c r="LYA44"/>
      <c r="LYB44"/>
      <c r="LYC44"/>
      <c r="LYD44"/>
      <c r="LYE44"/>
      <c r="LYF44"/>
      <c r="LYG44"/>
      <c r="LYH44"/>
      <c r="LYI44"/>
      <c r="LYJ44"/>
      <c r="LYK44"/>
      <c r="LYL44"/>
      <c r="LYM44"/>
      <c r="LYN44"/>
      <c r="LYO44"/>
      <c r="LYP44"/>
      <c r="LYQ44"/>
      <c r="LYR44"/>
      <c r="LYS44"/>
      <c r="LYT44"/>
      <c r="LYU44"/>
      <c r="LYV44"/>
      <c r="LYW44"/>
      <c r="LYX44"/>
      <c r="LYY44"/>
      <c r="LYZ44"/>
      <c r="LZA44"/>
      <c r="LZB44"/>
      <c r="LZC44"/>
      <c r="LZD44"/>
      <c r="LZE44"/>
      <c r="LZF44"/>
      <c r="LZG44"/>
      <c r="LZH44"/>
      <c r="LZI44"/>
      <c r="LZJ44"/>
      <c r="LZK44"/>
      <c r="LZL44"/>
      <c r="LZM44"/>
      <c r="LZN44"/>
      <c r="LZO44"/>
      <c r="LZP44"/>
      <c r="LZQ44"/>
      <c r="LZR44"/>
      <c r="LZS44"/>
      <c r="LZT44"/>
      <c r="LZU44"/>
      <c r="LZV44"/>
      <c r="LZW44"/>
      <c r="LZX44"/>
      <c r="LZY44"/>
      <c r="LZZ44"/>
      <c r="MAA44"/>
      <c r="MAB44"/>
      <c r="MAC44"/>
      <c r="MAD44"/>
      <c r="MAE44"/>
      <c r="MAF44"/>
      <c r="MAG44"/>
      <c r="MAH44"/>
      <c r="MAI44"/>
      <c r="MAJ44"/>
      <c r="MAK44"/>
      <c r="MAL44"/>
      <c r="MAM44"/>
      <c r="MAN44"/>
      <c r="MAO44"/>
      <c r="MAP44"/>
      <c r="MAQ44"/>
      <c r="MAR44"/>
      <c r="MAS44"/>
      <c r="MAT44"/>
      <c r="MAU44"/>
      <c r="MAV44"/>
      <c r="MAW44"/>
      <c r="MAX44"/>
      <c r="MAY44"/>
      <c r="MAZ44"/>
      <c r="MBA44"/>
      <c r="MBB44"/>
      <c r="MBC44"/>
      <c r="MBD44"/>
      <c r="MBE44"/>
      <c r="MBF44"/>
      <c r="MBG44"/>
      <c r="MBH44"/>
      <c r="MBI44"/>
      <c r="MBJ44"/>
      <c r="MBK44"/>
      <c r="MBL44"/>
      <c r="MBM44"/>
      <c r="MBN44"/>
      <c r="MBO44"/>
      <c r="MBP44"/>
      <c r="MBQ44"/>
      <c r="MBR44"/>
      <c r="MBS44"/>
      <c r="MBT44"/>
      <c r="MBU44"/>
      <c r="MBV44"/>
      <c r="MBW44"/>
      <c r="MBX44"/>
      <c r="MBY44"/>
      <c r="MBZ44"/>
      <c r="MCA44"/>
      <c r="MCB44"/>
      <c r="MCC44"/>
      <c r="MCD44"/>
      <c r="MCE44"/>
      <c r="MCF44"/>
      <c r="MCG44"/>
      <c r="MCH44"/>
      <c r="MCI44"/>
      <c r="MCJ44"/>
      <c r="MCK44"/>
      <c r="MCL44"/>
      <c r="MCM44"/>
      <c r="MCN44"/>
      <c r="MCO44"/>
      <c r="MCP44"/>
      <c r="MCQ44"/>
      <c r="MCR44"/>
      <c r="MCS44"/>
      <c r="MCT44"/>
      <c r="MCU44"/>
      <c r="MCV44"/>
      <c r="MCW44"/>
      <c r="MCX44"/>
      <c r="MCY44"/>
      <c r="MCZ44"/>
      <c r="MDA44"/>
      <c r="MDB44"/>
      <c r="MDC44"/>
      <c r="MDD44"/>
      <c r="MDE44"/>
      <c r="MDF44"/>
      <c r="MDG44"/>
      <c r="MDH44"/>
      <c r="MDI44"/>
      <c r="MDJ44"/>
      <c r="MDK44"/>
      <c r="MDL44"/>
      <c r="MDM44"/>
      <c r="MDN44"/>
      <c r="MDO44"/>
      <c r="MDP44"/>
      <c r="MDQ44"/>
      <c r="MDR44"/>
      <c r="MDS44"/>
      <c r="MDT44"/>
      <c r="MDU44"/>
      <c r="MDV44"/>
      <c r="MDW44"/>
      <c r="MDX44"/>
      <c r="MDY44"/>
      <c r="MDZ44"/>
      <c r="MEA44"/>
      <c r="MEB44"/>
      <c r="MEC44"/>
      <c r="MED44"/>
      <c r="MEE44"/>
      <c r="MEF44"/>
      <c r="MEG44"/>
      <c r="MEH44"/>
      <c r="MEI44"/>
      <c r="MEJ44"/>
      <c r="MEK44"/>
      <c r="MEL44"/>
      <c r="MEM44"/>
      <c r="MEN44"/>
      <c r="MEO44"/>
      <c r="MEP44"/>
      <c r="MEQ44"/>
      <c r="MER44"/>
      <c r="MES44"/>
      <c r="MET44"/>
      <c r="MEU44"/>
      <c r="MEV44"/>
      <c r="MEW44"/>
      <c r="MEX44"/>
      <c r="MEY44"/>
      <c r="MEZ44"/>
      <c r="MFA44"/>
      <c r="MFB44"/>
      <c r="MFC44"/>
      <c r="MFD44"/>
      <c r="MFE44"/>
      <c r="MFF44"/>
      <c r="MFG44"/>
      <c r="MFH44"/>
      <c r="MFI44"/>
      <c r="MFJ44"/>
      <c r="MFK44"/>
      <c r="MFL44"/>
      <c r="MFM44"/>
      <c r="MFN44"/>
      <c r="MFO44"/>
      <c r="MFP44"/>
      <c r="MFQ44"/>
      <c r="MFR44"/>
      <c r="MFS44"/>
      <c r="MFT44"/>
      <c r="MFU44"/>
      <c r="MFV44"/>
      <c r="MFW44"/>
      <c r="MFX44"/>
      <c r="MFY44"/>
      <c r="MFZ44"/>
      <c r="MGA44"/>
      <c r="MGB44"/>
      <c r="MGC44"/>
      <c r="MGD44"/>
      <c r="MGE44"/>
      <c r="MGF44"/>
      <c r="MGG44"/>
      <c r="MGH44"/>
      <c r="MGI44"/>
      <c r="MGJ44"/>
      <c r="MGK44"/>
      <c r="MGL44"/>
      <c r="MGM44"/>
      <c r="MGN44"/>
      <c r="MGO44"/>
      <c r="MGP44"/>
      <c r="MGQ44"/>
      <c r="MGR44"/>
      <c r="MGS44"/>
      <c r="MGT44"/>
      <c r="MGU44"/>
      <c r="MGV44"/>
      <c r="MGW44"/>
      <c r="MGX44"/>
      <c r="MGY44"/>
      <c r="MGZ44"/>
      <c r="MHA44"/>
      <c r="MHB44"/>
      <c r="MHC44"/>
      <c r="MHD44"/>
      <c r="MHE44"/>
      <c r="MHF44"/>
      <c r="MHG44"/>
      <c r="MHH44"/>
      <c r="MHI44"/>
      <c r="MHJ44"/>
      <c r="MHK44"/>
      <c r="MHL44"/>
      <c r="MHM44"/>
      <c r="MHN44"/>
      <c r="MHO44"/>
      <c r="MHP44"/>
      <c r="MHQ44"/>
      <c r="MHR44"/>
      <c r="MHS44"/>
      <c r="MHT44"/>
      <c r="MHU44"/>
      <c r="MHV44"/>
      <c r="MHW44"/>
      <c r="MHX44"/>
      <c r="MHY44"/>
      <c r="MHZ44"/>
      <c r="MIA44"/>
      <c r="MIB44"/>
      <c r="MIC44"/>
      <c r="MID44"/>
      <c r="MIE44"/>
      <c r="MIF44"/>
      <c r="MIG44"/>
      <c r="MIH44"/>
      <c r="MII44"/>
      <c r="MIJ44"/>
      <c r="MIK44"/>
      <c r="MIL44"/>
      <c r="MIM44"/>
      <c r="MIN44"/>
      <c r="MIO44"/>
      <c r="MIP44"/>
      <c r="MIQ44"/>
      <c r="MIR44"/>
      <c r="MIS44"/>
      <c r="MIT44"/>
      <c r="MIU44"/>
      <c r="MIV44"/>
      <c r="MIW44"/>
      <c r="MIX44"/>
      <c r="MIY44"/>
      <c r="MIZ44"/>
      <c r="MJA44"/>
      <c r="MJB44"/>
      <c r="MJC44"/>
      <c r="MJD44"/>
      <c r="MJE44"/>
      <c r="MJF44"/>
      <c r="MJG44"/>
      <c r="MJH44"/>
      <c r="MJI44"/>
      <c r="MJJ44"/>
      <c r="MJK44"/>
      <c r="MJL44"/>
      <c r="MJM44"/>
      <c r="MJN44"/>
      <c r="MJO44"/>
      <c r="MJP44"/>
      <c r="MJQ44"/>
      <c r="MJR44"/>
      <c r="MJS44"/>
      <c r="MJT44"/>
      <c r="MJU44"/>
      <c r="MJV44"/>
      <c r="MJW44"/>
      <c r="MJX44"/>
      <c r="MJY44"/>
      <c r="MJZ44"/>
      <c r="MKA44"/>
      <c r="MKB44"/>
      <c r="MKC44"/>
      <c r="MKD44"/>
      <c r="MKE44"/>
      <c r="MKF44"/>
      <c r="MKG44"/>
      <c r="MKH44"/>
      <c r="MKI44"/>
      <c r="MKJ44"/>
      <c r="MKK44"/>
      <c r="MKL44"/>
      <c r="MKM44"/>
      <c r="MKN44"/>
      <c r="MKO44"/>
      <c r="MKP44"/>
      <c r="MKQ44"/>
      <c r="MKR44"/>
      <c r="MKS44"/>
      <c r="MKT44"/>
      <c r="MKU44"/>
      <c r="MKV44"/>
      <c r="MKW44"/>
      <c r="MKX44"/>
      <c r="MKY44"/>
      <c r="MKZ44"/>
      <c r="MLA44"/>
      <c r="MLB44"/>
      <c r="MLC44"/>
      <c r="MLD44"/>
      <c r="MLE44"/>
      <c r="MLF44"/>
      <c r="MLG44"/>
      <c r="MLH44"/>
      <c r="MLI44"/>
      <c r="MLJ44"/>
      <c r="MLK44"/>
      <c r="MLL44"/>
      <c r="MLM44"/>
      <c r="MLN44"/>
      <c r="MLO44"/>
      <c r="MLP44"/>
      <c r="MLQ44"/>
      <c r="MLR44"/>
      <c r="MLS44"/>
      <c r="MLT44"/>
      <c r="MLU44"/>
      <c r="MLV44"/>
      <c r="MLW44"/>
      <c r="MLX44"/>
      <c r="MLY44"/>
      <c r="MLZ44"/>
      <c r="MMA44"/>
      <c r="MMB44"/>
      <c r="MMC44"/>
      <c r="MMD44"/>
      <c r="MME44"/>
      <c r="MMF44"/>
      <c r="MMG44"/>
      <c r="MMH44"/>
      <c r="MMI44"/>
      <c r="MMJ44"/>
      <c r="MMK44"/>
      <c r="MML44"/>
      <c r="MMM44"/>
      <c r="MMN44"/>
      <c r="MMO44"/>
      <c r="MMP44"/>
      <c r="MMQ44"/>
      <c r="MMR44"/>
      <c r="MMS44"/>
      <c r="MMT44"/>
      <c r="MMU44"/>
      <c r="MMV44"/>
      <c r="MMW44"/>
      <c r="MMX44"/>
      <c r="MMY44"/>
      <c r="MMZ44"/>
      <c r="MNA44"/>
      <c r="MNB44"/>
      <c r="MNC44"/>
      <c r="MND44"/>
      <c r="MNE44"/>
      <c r="MNF44"/>
      <c r="MNG44"/>
      <c r="MNH44"/>
      <c r="MNI44"/>
      <c r="MNJ44"/>
      <c r="MNK44"/>
      <c r="MNL44"/>
      <c r="MNM44"/>
      <c r="MNN44"/>
      <c r="MNO44"/>
      <c r="MNP44"/>
      <c r="MNQ44"/>
      <c r="MNR44"/>
      <c r="MNS44"/>
      <c r="MNT44"/>
      <c r="MNU44"/>
      <c r="MNV44"/>
      <c r="MNW44"/>
      <c r="MNX44"/>
      <c r="MNY44"/>
      <c r="MNZ44"/>
      <c r="MOA44"/>
      <c r="MOB44"/>
      <c r="MOC44"/>
      <c r="MOD44"/>
      <c r="MOE44"/>
      <c r="MOF44"/>
      <c r="MOG44"/>
      <c r="MOH44"/>
      <c r="MOI44"/>
      <c r="MOJ44"/>
      <c r="MOK44"/>
      <c r="MOL44"/>
      <c r="MOM44"/>
      <c r="MON44"/>
      <c r="MOO44"/>
      <c r="MOP44"/>
      <c r="MOQ44"/>
      <c r="MOR44"/>
      <c r="MOS44"/>
      <c r="MOT44"/>
      <c r="MOU44"/>
      <c r="MOV44"/>
      <c r="MOW44"/>
      <c r="MOX44"/>
      <c r="MOY44"/>
      <c r="MOZ44"/>
      <c r="MPA44"/>
      <c r="MPB44"/>
      <c r="MPC44"/>
      <c r="MPD44"/>
      <c r="MPE44"/>
      <c r="MPF44"/>
      <c r="MPG44"/>
      <c r="MPH44"/>
      <c r="MPI44"/>
      <c r="MPJ44"/>
      <c r="MPK44"/>
      <c r="MPL44"/>
      <c r="MPM44"/>
      <c r="MPN44"/>
      <c r="MPO44"/>
      <c r="MPP44"/>
      <c r="MPQ44"/>
      <c r="MPR44"/>
      <c r="MPS44"/>
      <c r="MPT44"/>
      <c r="MPU44"/>
      <c r="MPV44"/>
      <c r="MPW44"/>
      <c r="MPX44"/>
      <c r="MPY44"/>
      <c r="MPZ44"/>
      <c r="MQA44"/>
      <c r="MQB44"/>
      <c r="MQC44"/>
      <c r="MQD44"/>
      <c r="MQE44"/>
      <c r="MQF44"/>
      <c r="MQG44"/>
      <c r="MQH44"/>
      <c r="MQI44"/>
      <c r="MQJ44"/>
      <c r="MQK44"/>
      <c r="MQL44"/>
      <c r="MQM44"/>
      <c r="MQN44"/>
      <c r="MQO44"/>
      <c r="MQP44"/>
      <c r="MQQ44"/>
      <c r="MQR44"/>
      <c r="MQS44"/>
      <c r="MQT44"/>
      <c r="MQU44"/>
      <c r="MQV44"/>
      <c r="MQW44"/>
      <c r="MQX44"/>
      <c r="MQY44"/>
      <c r="MQZ44"/>
      <c r="MRA44"/>
      <c r="MRB44"/>
      <c r="MRC44"/>
      <c r="MRD44"/>
      <c r="MRE44"/>
      <c r="MRF44"/>
      <c r="MRG44"/>
      <c r="MRH44"/>
      <c r="MRI44"/>
      <c r="MRJ44"/>
      <c r="MRK44"/>
      <c r="MRL44"/>
      <c r="MRM44"/>
      <c r="MRN44"/>
      <c r="MRO44"/>
      <c r="MRP44"/>
      <c r="MRQ44"/>
      <c r="MRR44"/>
      <c r="MRS44"/>
      <c r="MRT44"/>
      <c r="MRU44"/>
      <c r="MRV44"/>
      <c r="MRW44"/>
      <c r="MRX44"/>
      <c r="MRY44"/>
      <c r="MRZ44"/>
      <c r="MSA44"/>
      <c r="MSB44"/>
      <c r="MSC44"/>
      <c r="MSD44"/>
      <c r="MSE44"/>
      <c r="MSF44"/>
      <c r="MSG44"/>
      <c r="MSH44"/>
      <c r="MSI44"/>
      <c r="MSJ44"/>
      <c r="MSK44"/>
      <c r="MSL44"/>
      <c r="MSM44"/>
      <c r="MSN44"/>
      <c r="MSO44"/>
      <c r="MSP44"/>
      <c r="MSQ44"/>
      <c r="MSR44"/>
      <c r="MSS44"/>
      <c r="MST44"/>
      <c r="MSU44"/>
      <c r="MSV44"/>
      <c r="MSW44"/>
      <c r="MSX44"/>
      <c r="MSY44"/>
      <c r="MSZ44"/>
      <c r="MTA44"/>
      <c r="MTB44"/>
      <c r="MTC44"/>
      <c r="MTD44"/>
      <c r="MTE44"/>
      <c r="MTF44"/>
      <c r="MTG44"/>
      <c r="MTH44"/>
      <c r="MTI44"/>
      <c r="MTJ44"/>
      <c r="MTK44"/>
      <c r="MTL44"/>
      <c r="MTM44"/>
      <c r="MTN44"/>
      <c r="MTO44"/>
      <c r="MTP44"/>
      <c r="MTQ44"/>
      <c r="MTR44"/>
      <c r="MTS44"/>
      <c r="MTT44"/>
      <c r="MTU44"/>
      <c r="MTV44"/>
      <c r="MTW44"/>
      <c r="MTX44"/>
      <c r="MTY44"/>
      <c r="MTZ44"/>
      <c r="MUA44"/>
      <c r="MUB44"/>
      <c r="MUC44"/>
      <c r="MUD44"/>
      <c r="MUE44"/>
      <c r="MUF44"/>
      <c r="MUG44"/>
      <c r="MUH44"/>
      <c r="MUI44"/>
      <c r="MUJ44"/>
      <c r="MUK44"/>
      <c r="MUL44"/>
      <c r="MUM44"/>
      <c r="MUN44"/>
      <c r="MUO44"/>
      <c r="MUP44"/>
      <c r="MUQ44"/>
      <c r="MUR44"/>
      <c r="MUS44"/>
      <c r="MUT44"/>
      <c r="MUU44"/>
      <c r="MUV44"/>
      <c r="MUW44"/>
      <c r="MUX44"/>
      <c r="MUY44"/>
      <c r="MUZ44"/>
      <c r="MVA44"/>
      <c r="MVB44"/>
      <c r="MVC44"/>
      <c r="MVD44"/>
      <c r="MVE44"/>
      <c r="MVF44"/>
      <c r="MVG44"/>
      <c r="MVH44"/>
      <c r="MVI44"/>
      <c r="MVJ44"/>
      <c r="MVK44"/>
      <c r="MVL44"/>
      <c r="MVM44"/>
      <c r="MVN44"/>
      <c r="MVO44"/>
      <c r="MVP44"/>
      <c r="MVQ44"/>
      <c r="MVR44"/>
      <c r="MVS44"/>
      <c r="MVT44"/>
      <c r="MVU44"/>
      <c r="MVV44"/>
      <c r="MVW44"/>
      <c r="MVX44"/>
      <c r="MVY44"/>
      <c r="MVZ44"/>
      <c r="MWA44"/>
      <c r="MWB44"/>
      <c r="MWC44"/>
      <c r="MWD44"/>
      <c r="MWE44"/>
      <c r="MWF44"/>
      <c r="MWG44"/>
      <c r="MWH44"/>
      <c r="MWI44"/>
      <c r="MWJ44"/>
      <c r="MWK44"/>
      <c r="MWL44"/>
      <c r="MWM44"/>
      <c r="MWN44"/>
      <c r="MWO44"/>
      <c r="MWP44"/>
      <c r="MWQ44"/>
      <c r="MWR44"/>
      <c r="MWS44"/>
      <c r="MWT44"/>
      <c r="MWU44"/>
      <c r="MWV44"/>
      <c r="MWW44"/>
      <c r="MWX44"/>
      <c r="MWY44"/>
      <c r="MWZ44"/>
      <c r="MXA44"/>
      <c r="MXB44"/>
      <c r="MXC44"/>
      <c r="MXD44"/>
      <c r="MXE44"/>
      <c r="MXF44"/>
      <c r="MXG44"/>
      <c r="MXH44"/>
      <c r="MXI44"/>
      <c r="MXJ44"/>
      <c r="MXK44"/>
      <c r="MXL44"/>
      <c r="MXM44"/>
      <c r="MXN44"/>
      <c r="MXO44"/>
      <c r="MXP44"/>
      <c r="MXQ44"/>
      <c r="MXR44"/>
      <c r="MXS44"/>
      <c r="MXT44"/>
      <c r="MXU44"/>
      <c r="MXV44"/>
      <c r="MXW44"/>
      <c r="MXX44"/>
      <c r="MXY44"/>
      <c r="MXZ44"/>
      <c r="MYA44"/>
      <c r="MYB44"/>
      <c r="MYC44"/>
      <c r="MYD44"/>
      <c r="MYE44"/>
      <c r="MYF44"/>
      <c r="MYG44"/>
      <c r="MYH44"/>
      <c r="MYI44"/>
      <c r="MYJ44"/>
      <c r="MYK44"/>
      <c r="MYL44"/>
      <c r="MYM44"/>
      <c r="MYN44"/>
      <c r="MYO44"/>
      <c r="MYP44"/>
      <c r="MYQ44"/>
      <c r="MYR44"/>
      <c r="MYS44"/>
      <c r="MYT44"/>
      <c r="MYU44"/>
      <c r="MYV44"/>
      <c r="MYW44"/>
      <c r="MYX44"/>
      <c r="MYY44"/>
      <c r="MYZ44"/>
      <c r="MZA44"/>
      <c r="MZB44"/>
      <c r="MZC44"/>
      <c r="MZD44"/>
      <c r="MZE44"/>
      <c r="MZF44"/>
      <c r="MZG44"/>
      <c r="MZH44"/>
      <c r="MZI44"/>
      <c r="MZJ44"/>
      <c r="MZK44"/>
      <c r="MZL44"/>
      <c r="MZM44"/>
      <c r="MZN44"/>
      <c r="MZO44"/>
      <c r="MZP44"/>
      <c r="MZQ44"/>
      <c r="MZR44"/>
      <c r="MZS44"/>
      <c r="MZT44"/>
      <c r="MZU44"/>
      <c r="MZV44"/>
      <c r="MZW44"/>
      <c r="MZX44"/>
      <c r="MZY44"/>
      <c r="MZZ44"/>
      <c r="NAA44"/>
      <c r="NAB44"/>
      <c r="NAC44"/>
      <c r="NAD44"/>
      <c r="NAE44"/>
      <c r="NAF44"/>
      <c r="NAG44"/>
      <c r="NAH44"/>
      <c r="NAI44"/>
      <c r="NAJ44"/>
      <c r="NAK44"/>
      <c r="NAL44"/>
      <c r="NAM44"/>
      <c r="NAN44"/>
      <c r="NAO44"/>
      <c r="NAP44"/>
      <c r="NAQ44"/>
      <c r="NAR44"/>
      <c r="NAS44"/>
      <c r="NAT44"/>
      <c r="NAU44"/>
      <c r="NAV44"/>
      <c r="NAW44"/>
      <c r="NAX44"/>
      <c r="NAY44"/>
      <c r="NAZ44"/>
      <c r="NBA44"/>
      <c r="NBB44"/>
      <c r="NBC44"/>
      <c r="NBD44"/>
      <c r="NBE44"/>
      <c r="NBF44"/>
      <c r="NBG44"/>
      <c r="NBH44"/>
      <c r="NBI44"/>
      <c r="NBJ44"/>
      <c r="NBK44"/>
      <c r="NBL44"/>
      <c r="NBM44"/>
      <c r="NBN44"/>
      <c r="NBO44"/>
      <c r="NBP44"/>
      <c r="NBQ44"/>
      <c r="NBR44"/>
      <c r="NBS44"/>
      <c r="NBT44"/>
      <c r="NBU44"/>
      <c r="NBV44"/>
      <c r="NBW44"/>
      <c r="NBX44"/>
      <c r="NBY44"/>
      <c r="NBZ44"/>
      <c r="NCA44"/>
      <c r="NCB44"/>
      <c r="NCC44"/>
      <c r="NCD44"/>
      <c r="NCE44"/>
      <c r="NCF44"/>
      <c r="NCG44"/>
      <c r="NCH44"/>
      <c r="NCI44"/>
      <c r="NCJ44"/>
      <c r="NCK44"/>
      <c r="NCL44"/>
      <c r="NCM44"/>
      <c r="NCN44"/>
      <c r="NCO44"/>
      <c r="NCP44"/>
      <c r="NCQ44"/>
      <c r="NCR44"/>
      <c r="NCS44"/>
      <c r="NCT44"/>
      <c r="NCU44"/>
      <c r="NCV44"/>
      <c r="NCW44"/>
      <c r="NCX44"/>
      <c r="NCY44"/>
      <c r="NCZ44"/>
      <c r="NDA44"/>
      <c r="NDB44"/>
      <c r="NDC44"/>
      <c r="NDD44"/>
      <c r="NDE44"/>
      <c r="NDF44"/>
      <c r="NDG44"/>
      <c r="NDH44"/>
      <c r="NDI44"/>
      <c r="NDJ44"/>
      <c r="NDK44"/>
      <c r="NDL44"/>
      <c r="NDM44"/>
      <c r="NDN44"/>
      <c r="NDO44"/>
      <c r="NDP44"/>
      <c r="NDQ44"/>
      <c r="NDR44"/>
      <c r="NDS44"/>
      <c r="NDT44"/>
      <c r="NDU44"/>
      <c r="NDV44"/>
      <c r="NDW44"/>
      <c r="NDX44"/>
      <c r="NDY44"/>
      <c r="NDZ44"/>
      <c r="NEA44"/>
      <c r="NEB44"/>
      <c r="NEC44"/>
      <c r="NED44"/>
      <c r="NEE44"/>
      <c r="NEF44"/>
      <c r="NEG44"/>
      <c r="NEH44"/>
      <c r="NEI44"/>
      <c r="NEJ44"/>
      <c r="NEK44"/>
      <c r="NEL44"/>
      <c r="NEM44"/>
      <c r="NEN44"/>
      <c r="NEO44"/>
      <c r="NEP44"/>
      <c r="NEQ44"/>
      <c r="NER44"/>
      <c r="NES44"/>
      <c r="NET44"/>
      <c r="NEU44"/>
      <c r="NEV44"/>
      <c r="NEW44"/>
      <c r="NEX44"/>
      <c r="NEY44"/>
      <c r="NEZ44"/>
      <c r="NFA44"/>
      <c r="NFB44"/>
      <c r="NFC44"/>
      <c r="NFD44"/>
      <c r="NFE44"/>
      <c r="NFF44"/>
      <c r="NFG44"/>
      <c r="NFH44"/>
      <c r="NFI44"/>
      <c r="NFJ44"/>
      <c r="NFK44"/>
      <c r="NFL44"/>
      <c r="NFM44"/>
      <c r="NFN44"/>
      <c r="NFO44"/>
      <c r="NFP44"/>
      <c r="NFQ44"/>
      <c r="NFR44"/>
      <c r="NFS44"/>
      <c r="NFT44"/>
      <c r="NFU44"/>
      <c r="NFV44"/>
      <c r="NFW44"/>
      <c r="NFX44"/>
      <c r="NFY44"/>
      <c r="NFZ44"/>
      <c r="NGA44"/>
      <c r="NGB44"/>
      <c r="NGC44"/>
      <c r="NGD44"/>
      <c r="NGE44"/>
      <c r="NGF44"/>
      <c r="NGG44"/>
      <c r="NGH44"/>
      <c r="NGI44"/>
      <c r="NGJ44"/>
      <c r="NGK44"/>
      <c r="NGL44"/>
      <c r="NGM44"/>
      <c r="NGN44"/>
      <c r="NGO44"/>
      <c r="NGP44"/>
      <c r="NGQ44"/>
      <c r="NGR44"/>
      <c r="NGS44"/>
      <c r="NGT44"/>
      <c r="NGU44"/>
      <c r="NGV44"/>
      <c r="NGW44"/>
      <c r="NGX44"/>
      <c r="NGY44"/>
      <c r="NGZ44"/>
      <c r="NHA44"/>
      <c r="NHB44"/>
      <c r="NHC44"/>
      <c r="NHD44"/>
      <c r="NHE44"/>
      <c r="NHF44"/>
      <c r="NHG44"/>
      <c r="NHH44"/>
      <c r="NHI44"/>
      <c r="NHJ44"/>
      <c r="NHK44"/>
      <c r="NHL44"/>
      <c r="NHM44"/>
      <c r="NHN44"/>
      <c r="NHO44"/>
      <c r="NHP44"/>
      <c r="NHQ44"/>
      <c r="NHR44"/>
      <c r="NHS44"/>
      <c r="NHT44"/>
      <c r="NHU44"/>
      <c r="NHV44"/>
      <c r="NHW44"/>
      <c r="NHX44"/>
      <c r="NHY44"/>
      <c r="NHZ44"/>
      <c r="NIA44"/>
      <c r="NIB44"/>
      <c r="NIC44"/>
      <c r="NID44"/>
      <c r="NIE44"/>
      <c r="NIF44"/>
      <c r="NIG44"/>
      <c r="NIH44"/>
      <c r="NII44"/>
      <c r="NIJ44"/>
      <c r="NIK44"/>
      <c r="NIL44"/>
      <c r="NIM44"/>
      <c r="NIN44"/>
      <c r="NIO44"/>
      <c r="NIP44"/>
      <c r="NIQ44"/>
      <c r="NIR44"/>
      <c r="NIS44"/>
      <c r="NIT44"/>
      <c r="NIU44"/>
      <c r="NIV44"/>
      <c r="NIW44"/>
      <c r="NIX44"/>
      <c r="NIY44"/>
      <c r="NIZ44"/>
      <c r="NJA44"/>
      <c r="NJB44"/>
      <c r="NJC44"/>
      <c r="NJD44"/>
      <c r="NJE44"/>
      <c r="NJF44"/>
      <c r="NJG44"/>
      <c r="NJH44"/>
      <c r="NJI44"/>
      <c r="NJJ44"/>
      <c r="NJK44"/>
      <c r="NJL44"/>
      <c r="NJM44"/>
      <c r="NJN44"/>
      <c r="NJO44"/>
      <c r="NJP44"/>
      <c r="NJQ44"/>
      <c r="NJR44"/>
      <c r="NJS44"/>
      <c r="NJT44"/>
      <c r="NJU44"/>
      <c r="NJV44"/>
      <c r="NJW44"/>
      <c r="NJX44"/>
      <c r="NJY44"/>
      <c r="NJZ44"/>
      <c r="NKA44"/>
      <c r="NKB44"/>
      <c r="NKC44"/>
      <c r="NKD44"/>
      <c r="NKE44"/>
      <c r="NKF44"/>
      <c r="NKG44"/>
      <c r="NKH44"/>
      <c r="NKI44"/>
      <c r="NKJ44"/>
      <c r="NKK44"/>
      <c r="NKL44"/>
      <c r="NKM44"/>
      <c r="NKN44"/>
      <c r="NKO44"/>
      <c r="NKP44"/>
      <c r="NKQ44"/>
      <c r="NKR44"/>
      <c r="NKS44"/>
      <c r="NKT44"/>
      <c r="NKU44"/>
      <c r="NKV44"/>
      <c r="NKW44"/>
      <c r="NKX44"/>
      <c r="NKY44"/>
      <c r="NKZ44"/>
      <c r="NLA44"/>
      <c r="NLB44"/>
      <c r="NLC44"/>
      <c r="NLD44"/>
      <c r="NLE44"/>
      <c r="NLF44"/>
      <c r="NLG44"/>
      <c r="NLH44"/>
      <c r="NLI44"/>
      <c r="NLJ44"/>
      <c r="NLK44"/>
      <c r="NLL44"/>
      <c r="NLM44"/>
      <c r="NLN44"/>
      <c r="NLO44"/>
      <c r="NLP44"/>
      <c r="NLQ44"/>
      <c r="NLR44"/>
      <c r="NLS44"/>
      <c r="NLT44"/>
      <c r="NLU44"/>
      <c r="NLV44"/>
      <c r="NLW44"/>
      <c r="NLX44"/>
      <c r="NLY44"/>
      <c r="NLZ44"/>
      <c r="NMA44"/>
      <c r="NMB44"/>
      <c r="NMC44"/>
      <c r="NMD44"/>
      <c r="NME44"/>
      <c r="NMF44"/>
      <c r="NMG44"/>
      <c r="NMH44"/>
      <c r="NMI44"/>
      <c r="NMJ44"/>
      <c r="NMK44"/>
      <c r="NML44"/>
      <c r="NMM44"/>
      <c r="NMN44"/>
      <c r="NMO44"/>
      <c r="NMP44"/>
      <c r="NMQ44"/>
      <c r="NMR44"/>
      <c r="NMS44"/>
      <c r="NMT44"/>
      <c r="NMU44"/>
      <c r="NMV44"/>
      <c r="NMW44"/>
      <c r="NMX44"/>
      <c r="NMY44"/>
      <c r="NMZ44"/>
      <c r="NNA44"/>
      <c r="NNB44"/>
      <c r="NNC44"/>
      <c r="NND44"/>
      <c r="NNE44"/>
      <c r="NNF44"/>
      <c r="NNG44"/>
      <c r="NNH44"/>
      <c r="NNI44"/>
      <c r="NNJ44"/>
      <c r="NNK44"/>
      <c r="NNL44"/>
      <c r="NNM44"/>
      <c r="NNN44"/>
      <c r="NNO44"/>
      <c r="NNP44"/>
      <c r="NNQ44"/>
      <c r="NNR44"/>
      <c r="NNS44"/>
      <c r="NNT44"/>
      <c r="NNU44"/>
      <c r="NNV44"/>
      <c r="NNW44"/>
      <c r="NNX44"/>
      <c r="NNY44"/>
      <c r="NNZ44"/>
      <c r="NOA44"/>
      <c r="NOB44"/>
      <c r="NOC44"/>
      <c r="NOD44"/>
      <c r="NOE44"/>
      <c r="NOF44"/>
      <c r="NOG44"/>
      <c r="NOH44"/>
      <c r="NOI44"/>
      <c r="NOJ44"/>
      <c r="NOK44"/>
      <c r="NOL44"/>
      <c r="NOM44"/>
      <c r="NON44"/>
      <c r="NOO44"/>
      <c r="NOP44"/>
      <c r="NOQ44"/>
      <c r="NOR44"/>
      <c r="NOS44"/>
      <c r="NOT44"/>
      <c r="NOU44"/>
      <c r="NOV44"/>
      <c r="NOW44"/>
      <c r="NOX44"/>
      <c r="NOY44"/>
      <c r="NOZ44"/>
      <c r="NPA44"/>
      <c r="NPB44"/>
      <c r="NPC44"/>
      <c r="NPD44"/>
      <c r="NPE44"/>
      <c r="NPF44"/>
      <c r="NPG44"/>
      <c r="NPH44"/>
      <c r="NPI44"/>
      <c r="NPJ44"/>
      <c r="NPK44"/>
      <c r="NPL44"/>
      <c r="NPM44"/>
      <c r="NPN44"/>
      <c r="NPO44"/>
      <c r="NPP44"/>
      <c r="NPQ44"/>
      <c r="NPR44"/>
      <c r="NPS44"/>
      <c r="NPT44"/>
      <c r="NPU44"/>
      <c r="NPV44"/>
      <c r="NPW44"/>
      <c r="NPX44"/>
      <c r="NPY44"/>
      <c r="NPZ44"/>
      <c r="NQA44"/>
      <c r="NQB44"/>
      <c r="NQC44"/>
      <c r="NQD44"/>
      <c r="NQE44"/>
      <c r="NQF44"/>
      <c r="NQG44"/>
      <c r="NQH44"/>
      <c r="NQI44"/>
      <c r="NQJ44"/>
      <c r="NQK44"/>
      <c r="NQL44"/>
      <c r="NQM44"/>
      <c r="NQN44"/>
      <c r="NQO44"/>
      <c r="NQP44"/>
      <c r="NQQ44"/>
      <c r="NQR44"/>
      <c r="NQS44"/>
      <c r="NQT44"/>
      <c r="NQU44"/>
      <c r="NQV44"/>
      <c r="NQW44"/>
      <c r="NQX44"/>
      <c r="NQY44"/>
      <c r="NQZ44"/>
      <c r="NRA44"/>
      <c r="NRB44"/>
      <c r="NRC44"/>
      <c r="NRD44"/>
      <c r="NRE44"/>
      <c r="NRF44"/>
      <c r="NRG44"/>
      <c r="NRH44"/>
      <c r="NRI44"/>
      <c r="NRJ44"/>
      <c r="NRK44"/>
      <c r="NRL44"/>
      <c r="NRM44"/>
      <c r="NRN44"/>
      <c r="NRO44"/>
      <c r="NRP44"/>
      <c r="NRQ44"/>
      <c r="NRR44"/>
      <c r="NRS44"/>
      <c r="NRT44"/>
      <c r="NRU44"/>
      <c r="NRV44"/>
      <c r="NRW44"/>
      <c r="NRX44"/>
      <c r="NRY44"/>
      <c r="NRZ44"/>
      <c r="NSA44"/>
      <c r="NSB44"/>
      <c r="NSC44"/>
      <c r="NSD44"/>
      <c r="NSE44"/>
      <c r="NSF44"/>
      <c r="NSG44"/>
      <c r="NSH44"/>
      <c r="NSI44"/>
      <c r="NSJ44"/>
      <c r="NSK44"/>
      <c r="NSL44"/>
      <c r="NSM44"/>
      <c r="NSN44"/>
      <c r="NSO44"/>
      <c r="NSP44"/>
      <c r="NSQ44"/>
      <c r="NSR44"/>
      <c r="NSS44"/>
      <c r="NST44"/>
      <c r="NSU44"/>
      <c r="NSV44"/>
      <c r="NSW44"/>
      <c r="NSX44"/>
      <c r="NSY44"/>
      <c r="NSZ44"/>
      <c r="NTA44"/>
      <c r="NTB44"/>
      <c r="NTC44"/>
      <c r="NTD44"/>
      <c r="NTE44"/>
      <c r="NTF44"/>
      <c r="NTG44"/>
      <c r="NTH44"/>
      <c r="NTI44"/>
      <c r="NTJ44"/>
      <c r="NTK44"/>
      <c r="NTL44"/>
      <c r="NTM44"/>
      <c r="NTN44"/>
      <c r="NTO44"/>
      <c r="NTP44"/>
      <c r="NTQ44"/>
      <c r="NTR44"/>
      <c r="NTS44"/>
      <c r="NTT44"/>
      <c r="NTU44"/>
      <c r="NTV44"/>
      <c r="NTW44"/>
      <c r="NTX44"/>
      <c r="NTY44"/>
      <c r="NTZ44"/>
      <c r="NUA44"/>
      <c r="NUB44"/>
      <c r="NUC44"/>
      <c r="NUD44"/>
      <c r="NUE44"/>
      <c r="NUF44"/>
      <c r="NUG44"/>
      <c r="NUH44"/>
      <c r="NUI44"/>
      <c r="NUJ44"/>
      <c r="NUK44"/>
      <c r="NUL44"/>
      <c r="NUM44"/>
      <c r="NUN44"/>
      <c r="NUO44"/>
      <c r="NUP44"/>
      <c r="NUQ44"/>
      <c r="NUR44"/>
      <c r="NUS44"/>
      <c r="NUT44"/>
      <c r="NUU44"/>
      <c r="NUV44"/>
      <c r="NUW44"/>
      <c r="NUX44"/>
      <c r="NUY44"/>
      <c r="NUZ44"/>
      <c r="NVA44"/>
      <c r="NVB44"/>
      <c r="NVC44"/>
      <c r="NVD44"/>
      <c r="NVE44"/>
      <c r="NVF44"/>
      <c r="NVG44"/>
      <c r="NVH44"/>
      <c r="NVI44"/>
      <c r="NVJ44"/>
      <c r="NVK44"/>
      <c r="NVL44"/>
      <c r="NVM44"/>
      <c r="NVN44"/>
      <c r="NVO44"/>
      <c r="NVP44"/>
      <c r="NVQ44"/>
      <c r="NVR44"/>
      <c r="NVS44"/>
      <c r="NVT44"/>
      <c r="NVU44"/>
      <c r="NVV44"/>
      <c r="NVW44"/>
      <c r="NVX44"/>
      <c r="NVY44"/>
      <c r="NVZ44"/>
      <c r="NWA44"/>
      <c r="NWB44"/>
      <c r="NWC44"/>
      <c r="NWD44"/>
      <c r="NWE44"/>
      <c r="NWF44"/>
      <c r="NWG44"/>
      <c r="NWH44"/>
      <c r="NWI44"/>
      <c r="NWJ44"/>
      <c r="NWK44"/>
      <c r="NWL44"/>
      <c r="NWM44"/>
      <c r="NWN44"/>
      <c r="NWO44"/>
      <c r="NWP44"/>
      <c r="NWQ44"/>
      <c r="NWR44"/>
      <c r="NWS44"/>
      <c r="NWT44"/>
      <c r="NWU44"/>
      <c r="NWV44"/>
      <c r="NWW44"/>
      <c r="NWX44"/>
      <c r="NWY44"/>
      <c r="NWZ44"/>
      <c r="NXA44"/>
      <c r="NXB44"/>
      <c r="NXC44"/>
      <c r="NXD44"/>
      <c r="NXE44"/>
      <c r="NXF44"/>
      <c r="NXG44"/>
      <c r="NXH44"/>
      <c r="NXI44"/>
      <c r="NXJ44"/>
      <c r="NXK44"/>
      <c r="NXL44"/>
      <c r="NXM44"/>
      <c r="NXN44"/>
      <c r="NXO44"/>
      <c r="NXP44"/>
      <c r="NXQ44"/>
      <c r="NXR44"/>
      <c r="NXS44"/>
      <c r="NXT44"/>
      <c r="NXU44"/>
      <c r="NXV44"/>
      <c r="NXW44"/>
      <c r="NXX44"/>
      <c r="NXY44"/>
      <c r="NXZ44"/>
      <c r="NYA44"/>
      <c r="NYB44"/>
      <c r="NYC44"/>
      <c r="NYD44"/>
      <c r="NYE44"/>
      <c r="NYF44"/>
      <c r="NYG44"/>
      <c r="NYH44"/>
      <c r="NYI44"/>
      <c r="NYJ44"/>
      <c r="NYK44"/>
      <c r="NYL44"/>
      <c r="NYM44"/>
      <c r="NYN44"/>
      <c r="NYO44"/>
      <c r="NYP44"/>
      <c r="NYQ44"/>
      <c r="NYR44"/>
      <c r="NYS44"/>
      <c r="NYT44"/>
      <c r="NYU44"/>
      <c r="NYV44"/>
      <c r="NYW44"/>
      <c r="NYX44"/>
      <c r="NYY44"/>
      <c r="NYZ44"/>
      <c r="NZA44"/>
      <c r="NZB44"/>
      <c r="NZC44"/>
      <c r="NZD44"/>
      <c r="NZE44"/>
      <c r="NZF44"/>
      <c r="NZG44"/>
      <c r="NZH44"/>
      <c r="NZI44"/>
      <c r="NZJ44"/>
      <c r="NZK44"/>
      <c r="NZL44"/>
      <c r="NZM44"/>
      <c r="NZN44"/>
      <c r="NZO44"/>
      <c r="NZP44"/>
      <c r="NZQ44"/>
      <c r="NZR44"/>
      <c r="NZS44"/>
      <c r="NZT44"/>
      <c r="NZU44"/>
      <c r="NZV44"/>
      <c r="NZW44"/>
      <c r="NZX44"/>
      <c r="NZY44"/>
      <c r="NZZ44"/>
      <c r="OAA44"/>
      <c r="OAB44"/>
      <c r="OAC44"/>
      <c r="OAD44"/>
      <c r="OAE44"/>
      <c r="OAF44"/>
      <c r="OAG44"/>
      <c r="OAH44"/>
      <c r="OAI44"/>
      <c r="OAJ44"/>
      <c r="OAK44"/>
      <c r="OAL44"/>
      <c r="OAM44"/>
      <c r="OAN44"/>
      <c r="OAO44"/>
      <c r="OAP44"/>
      <c r="OAQ44"/>
      <c r="OAR44"/>
      <c r="OAS44"/>
      <c r="OAT44"/>
      <c r="OAU44"/>
      <c r="OAV44"/>
      <c r="OAW44"/>
      <c r="OAX44"/>
      <c r="OAY44"/>
      <c r="OAZ44"/>
      <c r="OBA44"/>
      <c r="OBB44"/>
      <c r="OBC44"/>
      <c r="OBD44"/>
      <c r="OBE44"/>
      <c r="OBF44"/>
      <c r="OBG44"/>
      <c r="OBH44"/>
      <c r="OBI44"/>
      <c r="OBJ44"/>
      <c r="OBK44"/>
      <c r="OBL44"/>
      <c r="OBM44"/>
      <c r="OBN44"/>
      <c r="OBO44"/>
      <c r="OBP44"/>
      <c r="OBQ44"/>
      <c r="OBR44"/>
      <c r="OBS44"/>
      <c r="OBT44"/>
      <c r="OBU44"/>
      <c r="OBV44"/>
      <c r="OBW44"/>
      <c r="OBX44"/>
      <c r="OBY44"/>
      <c r="OBZ44"/>
      <c r="OCA44"/>
      <c r="OCB44"/>
      <c r="OCC44"/>
      <c r="OCD44"/>
      <c r="OCE44"/>
      <c r="OCF44"/>
      <c r="OCG44"/>
      <c r="OCH44"/>
      <c r="OCI44"/>
      <c r="OCJ44"/>
      <c r="OCK44"/>
      <c r="OCL44"/>
      <c r="OCM44"/>
      <c r="OCN44"/>
      <c r="OCO44"/>
      <c r="OCP44"/>
      <c r="OCQ44"/>
      <c r="OCR44"/>
      <c r="OCS44"/>
      <c r="OCT44"/>
      <c r="OCU44"/>
      <c r="OCV44"/>
      <c r="OCW44"/>
      <c r="OCX44"/>
      <c r="OCY44"/>
      <c r="OCZ44"/>
      <c r="ODA44"/>
      <c r="ODB44"/>
      <c r="ODC44"/>
      <c r="ODD44"/>
      <c r="ODE44"/>
      <c r="ODF44"/>
      <c r="ODG44"/>
      <c r="ODH44"/>
      <c r="ODI44"/>
      <c r="ODJ44"/>
      <c r="ODK44"/>
      <c r="ODL44"/>
      <c r="ODM44"/>
      <c r="ODN44"/>
      <c r="ODO44"/>
      <c r="ODP44"/>
      <c r="ODQ44"/>
      <c r="ODR44"/>
      <c r="ODS44"/>
      <c r="ODT44"/>
      <c r="ODU44"/>
      <c r="ODV44"/>
      <c r="ODW44"/>
      <c r="ODX44"/>
      <c r="ODY44"/>
      <c r="ODZ44"/>
      <c r="OEA44"/>
      <c r="OEB44"/>
      <c r="OEC44"/>
      <c r="OED44"/>
      <c r="OEE44"/>
      <c r="OEF44"/>
      <c r="OEG44"/>
      <c r="OEH44"/>
      <c r="OEI44"/>
      <c r="OEJ44"/>
      <c r="OEK44"/>
      <c r="OEL44"/>
      <c r="OEM44"/>
      <c r="OEN44"/>
      <c r="OEO44"/>
      <c r="OEP44"/>
      <c r="OEQ44"/>
      <c r="OER44"/>
      <c r="OES44"/>
      <c r="OET44"/>
      <c r="OEU44"/>
      <c r="OEV44"/>
      <c r="OEW44"/>
      <c r="OEX44"/>
      <c r="OEY44"/>
      <c r="OEZ44"/>
      <c r="OFA44"/>
      <c r="OFB44"/>
      <c r="OFC44"/>
      <c r="OFD44"/>
      <c r="OFE44"/>
      <c r="OFF44"/>
      <c r="OFG44"/>
      <c r="OFH44"/>
      <c r="OFI44"/>
      <c r="OFJ44"/>
      <c r="OFK44"/>
      <c r="OFL44"/>
      <c r="OFM44"/>
      <c r="OFN44"/>
      <c r="OFO44"/>
      <c r="OFP44"/>
      <c r="OFQ44"/>
      <c r="OFR44"/>
      <c r="OFS44"/>
      <c r="OFT44"/>
      <c r="OFU44"/>
      <c r="OFV44"/>
      <c r="OFW44"/>
      <c r="OFX44"/>
      <c r="OFY44"/>
      <c r="OFZ44"/>
      <c r="OGA44"/>
      <c r="OGB44"/>
      <c r="OGC44"/>
      <c r="OGD44"/>
      <c r="OGE44"/>
      <c r="OGF44"/>
      <c r="OGG44"/>
      <c r="OGH44"/>
      <c r="OGI44"/>
      <c r="OGJ44"/>
      <c r="OGK44"/>
      <c r="OGL44"/>
      <c r="OGM44"/>
      <c r="OGN44"/>
      <c r="OGO44"/>
      <c r="OGP44"/>
      <c r="OGQ44"/>
      <c r="OGR44"/>
      <c r="OGS44"/>
      <c r="OGT44"/>
      <c r="OGU44"/>
      <c r="OGV44"/>
      <c r="OGW44"/>
      <c r="OGX44"/>
      <c r="OGY44"/>
      <c r="OGZ44"/>
      <c r="OHA44"/>
      <c r="OHB44"/>
      <c r="OHC44"/>
      <c r="OHD44"/>
      <c r="OHE44"/>
      <c r="OHF44"/>
      <c r="OHG44"/>
      <c r="OHH44"/>
      <c r="OHI44"/>
      <c r="OHJ44"/>
      <c r="OHK44"/>
      <c r="OHL44"/>
      <c r="OHM44"/>
      <c r="OHN44"/>
      <c r="OHO44"/>
      <c r="OHP44"/>
      <c r="OHQ44"/>
      <c r="OHR44"/>
      <c r="OHS44"/>
      <c r="OHT44"/>
      <c r="OHU44"/>
      <c r="OHV44"/>
      <c r="OHW44"/>
      <c r="OHX44"/>
      <c r="OHY44"/>
      <c r="OHZ44"/>
      <c r="OIA44"/>
      <c r="OIB44"/>
      <c r="OIC44"/>
      <c r="OID44"/>
      <c r="OIE44"/>
      <c r="OIF44"/>
      <c r="OIG44"/>
      <c r="OIH44"/>
      <c r="OII44"/>
      <c r="OIJ44"/>
      <c r="OIK44"/>
      <c r="OIL44"/>
      <c r="OIM44"/>
      <c r="OIN44"/>
      <c r="OIO44"/>
      <c r="OIP44"/>
      <c r="OIQ44"/>
      <c r="OIR44"/>
      <c r="OIS44"/>
      <c r="OIT44"/>
      <c r="OIU44"/>
      <c r="OIV44"/>
      <c r="OIW44"/>
      <c r="OIX44"/>
      <c r="OIY44"/>
      <c r="OIZ44"/>
      <c r="OJA44"/>
      <c r="OJB44"/>
      <c r="OJC44"/>
      <c r="OJD44"/>
      <c r="OJE44"/>
      <c r="OJF44"/>
      <c r="OJG44"/>
      <c r="OJH44"/>
      <c r="OJI44"/>
      <c r="OJJ44"/>
      <c r="OJK44"/>
      <c r="OJL44"/>
      <c r="OJM44"/>
      <c r="OJN44"/>
      <c r="OJO44"/>
      <c r="OJP44"/>
      <c r="OJQ44"/>
      <c r="OJR44"/>
      <c r="OJS44"/>
      <c r="OJT44"/>
      <c r="OJU44"/>
      <c r="OJV44"/>
      <c r="OJW44"/>
      <c r="OJX44"/>
      <c r="OJY44"/>
      <c r="OJZ44"/>
      <c r="OKA44"/>
      <c r="OKB44"/>
      <c r="OKC44"/>
      <c r="OKD44"/>
      <c r="OKE44"/>
      <c r="OKF44"/>
      <c r="OKG44"/>
      <c r="OKH44"/>
      <c r="OKI44"/>
      <c r="OKJ44"/>
      <c r="OKK44"/>
      <c r="OKL44"/>
      <c r="OKM44"/>
      <c r="OKN44"/>
      <c r="OKO44"/>
      <c r="OKP44"/>
      <c r="OKQ44"/>
      <c r="OKR44"/>
      <c r="OKS44"/>
      <c r="OKT44"/>
      <c r="OKU44"/>
      <c r="OKV44"/>
      <c r="OKW44"/>
      <c r="OKX44"/>
      <c r="OKY44"/>
      <c r="OKZ44"/>
      <c r="OLA44"/>
      <c r="OLB44"/>
      <c r="OLC44"/>
      <c r="OLD44"/>
      <c r="OLE44"/>
      <c r="OLF44"/>
      <c r="OLG44"/>
      <c r="OLH44"/>
      <c r="OLI44"/>
      <c r="OLJ44"/>
      <c r="OLK44"/>
      <c r="OLL44"/>
      <c r="OLM44"/>
      <c r="OLN44"/>
      <c r="OLO44"/>
      <c r="OLP44"/>
      <c r="OLQ44"/>
      <c r="OLR44"/>
      <c r="OLS44"/>
      <c r="OLT44"/>
      <c r="OLU44"/>
      <c r="OLV44"/>
      <c r="OLW44"/>
      <c r="OLX44"/>
      <c r="OLY44"/>
      <c r="OLZ44"/>
      <c r="OMA44"/>
      <c r="OMB44"/>
      <c r="OMC44"/>
      <c r="OMD44"/>
      <c r="OME44"/>
      <c r="OMF44"/>
      <c r="OMG44"/>
      <c r="OMH44"/>
      <c r="OMI44"/>
      <c r="OMJ44"/>
      <c r="OMK44"/>
      <c r="OML44"/>
      <c r="OMM44"/>
      <c r="OMN44"/>
      <c r="OMO44"/>
      <c r="OMP44"/>
      <c r="OMQ44"/>
      <c r="OMR44"/>
      <c r="OMS44"/>
      <c r="OMT44"/>
      <c r="OMU44"/>
      <c r="OMV44"/>
      <c r="OMW44"/>
      <c r="OMX44"/>
      <c r="OMY44"/>
      <c r="OMZ44"/>
      <c r="ONA44"/>
      <c r="ONB44"/>
      <c r="ONC44"/>
      <c r="OND44"/>
      <c r="ONE44"/>
      <c r="ONF44"/>
      <c r="ONG44"/>
      <c r="ONH44"/>
      <c r="ONI44"/>
      <c r="ONJ44"/>
      <c r="ONK44"/>
      <c r="ONL44"/>
      <c r="ONM44"/>
      <c r="ONN44"/>
      <c r="ONO44"/>
      <c r="ONP44"/>
      <c r="ONQ44"/>
      <c r="ONR44"/>
      <c r="ONS44"/>
      <c r="ONT44"/>
      <c r="ONU44"/>
      <c r="ONV44"/>
      <c r="ONW44"/>
      <c r="ONX44"/>
      <c r="ONY44"/>
      <c r="ONZ44"/>
      <c r="OOA44"/>
      <c r="OOB44"/>
      <c r="OOC44"/>
      <c r="OOD44"/>
      <c r="OOE44"/>
      <c r="OOF44"/>
      <c r="OOG44"/>
      <c r="OOH44"/>
      <c r="OOI44"/>
      <c r="OOJ44"/>
      <c r="OOK44"/>
      <c r="OOL44"/>
      <c r="OOM44"/>
      <c r="OON44"/>
      <c r="OOO44"/>
      <c r="OOP44"/>
      <c r="OOQ44"/>
      <c r="OOR44"/>
      <c r="OOS44"/>
      <c r="OOT44"/>
      <c r="OOU44"/>
      <c r="OOV44"/>
      <c r="OOW44"/>
      <c r="OOX44"/>
      <c r="OOY44"/>
      <c r="OOZ44"/>
      <c r="OPA44"/>
      <c r="OPB44"/>
      <c r="OPC44"/>
      <c r="OPD44"/>
      <c r="OPE44"/>
      <c r="OPF44"/>
      <c r="OPG44"/>
      <c r="OPH44"/>
      <c r="OPI44"/>
      <c r="OPJ44"/>
      <c r="OPK44"/>
      <c r="OPL44"/>
      <c r="OPM44"/>
      <c r="OPN44"/>
      <c r="OPO44"/>
      <c r="OPP44"/>
      <c r="OPQ44"/>
      <c r="OPR44"/>
      <c r="OPS44"/>
      <c r="OPT44"/>
      <c r="OPU44"/>
      <c r="OPV44"/>
      <c r="OPW44"/>
      <c r="OPX44"/>
      <c r="OPY44"/>
      <c r="OPZ44"/>
      <c r="OQA44"/>
      <c r="OQB44"/>
      <c r="OQC44"/>
      <c r="OQD44"/>
      <c r="OQE44"/>
      <c r="OQF44"/>
      <c r="OQG44"/>
      <c r="OQH44"/>
      <c r="OQI44"/>
      <c r="OQJ44"/>
      <c r="OQK44"/>
      <c r="OQL44"/>
      <c r="OQM44"/>
      <c r="OQN44"/>
      <c r="OQO44"/>
      <c r="OQP44"/>
      <c r="OQQ44"/>
      <c r="OQR44"/>
      <c r="OQS44"/>
      <c r="OQT44"/>
      <c r="OQU44"/>
      <c r="OQV44"/>
      <c r="OQW44"/>
      <c r="OQX44"/>
      <c r="OQY44"/>
      <c r="OQZ44"/>
      <c r="ORA44"/>
      <c r="ORB44"/>
      <c r="ORC44"/>
      <c r="ORD44"/>
      <c r="ORE44"/>
      <c r="ORF44"/>
      <c r="ORG44"/>
      <c r="ORH44"/>
      <c r="ORI44"/>
      <c r="ORJ44"/>
      <c r="ORK44"/>
      <c r="ORL44"/>
      <c r="ORM44"/>
      <c r="ORN44"/>
      <c r="ORO44"/>
      <c r="ORP44"/>
      <c r="ORQ44"/>
      <c r="ORR44"/>
      <c r="ORS44"/>
      <c r="ORT44"/>
      <c r="ORU44"/>
      <c r="ORV44"/>
      <c r="ORW44"/>
      <c r="ORX44"/>
      <c r="ORY44"/>
      <c r="ORZ44"/>
      <c r="OSA44"/>
      <c r="OSB44"/>
      <c r="OSC44"/>
      <c r="OSD44"/>
      <c r="OSE44"/>
      <c r="OSF44"/>
      <c r="OSG44"/>
      <c r="OSH44"/>
      <c r="OSI44"/>
      <c r="OSJ44"/>
      <c r="OSK44"/>
      <c r="OSL44"/>
      <c r="OSM44"/>
      <c r="OSN44"/>
      <c r="OSO44"/>
      <c r="OSP44"/>
      <c r="OSQ44"/>
      <c r="OSR44"/>
      <c r="OSS44"/>
      <c r="OST44"/>
      <c r="OSU44"/>
      <c r="OSV44"/>
      <c r="OSW44"/>
      <c r="OSX44"/>
      <c r="OSY44"/>
      <c r="OSZ44"/>
      <c r="OTA44"/>
      <c r="OTB44"/>
      <c r="OTC44"/>
      <c r="OTD44"/>
      <c r="OTE44"/>
      <c r="OTF44"/>
      <c r="OTG44"/>
      <c r="OTH44"/>
      <c r="OTI44"/>
      <c r="OTJ44"/>
      <c r="OTK44"/>
      <c r="OTL44"/>
      <c r="OTM44"/>
      <c r="OTN44"/>
      <c r="OTO44"/>
      <c r="OTP44"/>
      <c r="OTQ44"/>
      <c r="OTR44"/>
      <c r="OTS44"/>
      <c r="OTT44"/>
      <c r="OTU44"/>
      <c r="OTV44"/>
      <c r="OTW44"/>
      <c r="OTX44"/>
      <c r="OTY44"/>
      <c r="OTZ44"/>
      <c r="OUA44"/>
      <c r="OUB44"/>
      <c r="OUC44"/>
      <c r="OUD44"/>
      <c r="OUE44"/>
      <c r="OUF44"/>
      <c r="OUG44"/>
      <c r="OUH44"/>
      <c r="OUI44"/>
      <c r="OUJ44"/>
      <c r="OUK44"/>
      <c r="OUL44"/>
      <c r="OUM44"/>
      <c r="OUN44"/>
      <c r="OUO44"/>
      <c r="OUP44"/>
      <c r="OUQ44"/>
      <c r="OUR44"/>
      <c r="OUS44"/>
      <c r="OUT44"/>
      <c r="OUU44"/>
      <c r="OUV44"/>
      <c r="OUW44"/>
      <c r="OUX44"/>
      <c r="OUY44"/>
      <c r="OUZ44"/>
      <c r="OVA44"/>
      <c r="OVB44"/>
      <c r="OVC44"/>
      <c r="OVD44"/>
      <c r="OVE44"/>
      <c r="OVF44"/>
      <c r="OVG44"/>
      <c r="OVH44"/>
      <c r="OVI44"/>
      <c r="OVJ44"/>
      <c r="OVK44"/>
      <c r="OVL44"/>
      <c r="OVM44"/>
      <c r="OVN44"/>
      <c r="OVO44"/>
      <c r="OVP44"/>
      <c r="OVQ44"/>
      <c r="OVR44"/>
      <c r="OVS44"/>
      <c r="OVT44"/>
      <c r="OVU44"/>
      <c r="OVV44"/>
      <c r="OVW44"/>
      <c r="OVX44"/>
      <c r="OVY44"/>
      <c r="OVZ44"/>
      <c r="OWA44"/>
      <c r="OWB44"/>
      <c r="OWC44"/>
      <c r="OWD44"/>
      <c r="OWE44"/>
      <c r="OWF44"/>
      <c r="OWG44"/>
      <c r="OWH44"/>
      <c r="OWI44"/>
      <c r="OWJ44"/>
      <c r="OWK44"/>
      <c r="OWL44"/>
      <c r="OWM44"/>
      <c r="OWN44"/>
      <c r="OWO44"/>
      <c r="OWP44"/>
      <c r="OWQ44"/>
      <c r="OWR44"/>
      <c r="OWS44"/>
      <c r="OWT44"/>
      <c r="OWU44"/>
      <c r="OWV44"/>
      <c r="OWW44"/>
      <c r="OWX44"/>
      <c r="OWY44"/>
      <c r="OWZ44"/>
      <c r="OXA44"/>
      <c r="OXB44"/>
      <c r="OXC44"/>
      <c r="OXD44"/>
      <c r="OXE44"/>
      <c r="OXF44"/>
      <c r="OXG44"/>
      <c r="OXH44"/>
      <c r="OXI44"/>
      <c r="OXJ44"/>
      <c r="OXK44"/>
      <c r="OXL44"/>
      <c r="OXM44"/>
      <c r="OXN44"/>
      <c r="OXO44"/>
      <c r="OXP44"/>
      <c r="OXQ44"/>
      <c r="OXR44"/>
      <c r="OXS44"/>
      <c r="OXT44"/>
      <c r="OXU44"/>
      <c r="OXV44"/>
      <c r="OXW44"/>
      <c r="OXX44"/>
      <c r="OXY44"/>
      <c r="OXZ44"/>
      <c r="OYA44"/>
      <c r="OYB44"/>
      <c r="OYC44"/>
      <c r="OYD44"/>
      <c r="OYE44"/>
      <c r="OYF44"/>
      <c r="OYG44"/>
      <c r="OYH44"/>
      <c r="OYI44"/>
      <c r="OYJ44"/>
      <c r="OYK44"/>
      <c r="OYL44"/>
      <c r="OYM44"/>
      <c r="OYN44"/>
      <c r="OYO44"/>
      <c r="OYP44"/>
      <c r="OYQ44"/>
      <c r="OYR44"/>
      <c r="OYS44"/>
      <c r="OYT44"/>
      <c r="OYU44"/>
      <c r="OYV44"/>
      <c r="OYW44"/>
      <c r="OYX44"/>
      <c r="OYY44"/>
      <c r="OYZ44"/>
      <c r="OZA44"/>
      <c r="OZB44"/>
      <c r="OZC44"/>
      <c r="OZD44"/>
      <c r="OZE44"/>
      <c r="OZF44"/>
      <c r="OZG44"/>
      <c r="OZH44"/>
      <c r="OZI44"/>
      <c r="OZJ44"/>
      <c r="OZK44"/>
      <c r="OZL44"/>
      <c r="OZM44"/>
      <c r="OZN44"/>
      <c r="OZO44"/>
      <c r="OZP44"/>
      <c r="OZQ44"/>
      <c r="OZR44"/>
      <c r="OZS44"/>
      <c r="OZT44"/>
      <c r="OZU44"/>
      <c r="OZV44"/>
      <c r="OZW44"/>
      <c r="OZX44"/>
      <c r="OZY44"/>
      <c r="OZZ44"/>
      <c r="PAA44"/>
      <c r="PAB44"/>
      <c r="PAC44"/>
      <c r="PAD44"/>
      <c r="PAE44"/>
      <c r="PAF44"/>
      <c r="PAG44"/>
      <c r="PAH44"/>
      <c r="PAI44"/>
      <c r="PAJ44"/>
      <c r="PAK44"/>
      <c r="PAL44"/>
      <c r="PAM44"/>
      <c r="PAN44"/>
      <c r="PAO44"/>
      <c r="PAP44"/>
      <c r="PAQ44"/>
      <c r="PAR44"/>
      <c r="PAS44"/>
      <c r="PAT44"/>
      <c r="PAU44"/>
      <c r="PAV44"/>
      <c r="PAW44"/>
      <c r="PAX44"/>
      <c r="PAY44"/>
      <c r="PAZ44"/>
      <c r="PBA44"/>
      <c r="PBB44"/>
      <c r="PBC44"/>
      <c r="PBD44"/>
      <c r="PBE44"/>
      <c r="PBF44"/>
      <c r="PBG44"/>
      <c r="PBH44"/>
      <c r="PBI44"/>
      <c r="PBJ44"/>
      <c r="PBK44"/>
      <c r="PBL44"/>
      <c r="PBM44"/>
      <c r="PBN44"/>
      <c r="PBO44"/>
      <c r="PBP44"/>
      <c r="PBQ44"/>
      <c r="PBR44"/>
      <c r="PBS44"/>
      <c r="PBT44"/>
      <c r="PBU44"/>
      <c r="PBV44"/>
      <c r="PBW44"/>
      <c r="PBX44"/>
      <c r="PBY44"/>
      <c r="PBZ44"/>
      <c r="PCA44"/>
      <c r="PCB44"/>
      <c r="PCC44"/>
      <c r="PCD44"/>
      <c r="PCE44"/>
      <c r="PCF44"/>
      <c r="PCG44"/>
      <c r="PCH44"/>
      <c r="PCI44"/>
      <c r="PCJ44"/>
      <c r="PCK44"/>
      <c r="PCL44"/>
      <c r="PCM44"/>
      <c r="PCN44"/>
      <c r="PCO44"/>
      <c r="PCP44"/>
      <c r="PCQ44"/>
      <c r="PCR44"/>
      <c r="PCS44"/>
      <c r="PCT44"/>
      <c r="PCU44"/>
      <c r="PCV44"/>
      <c r="PCW44"/>
      <c r="PCX44"/>
      <c r="PCY44"/>
      <c r="PCZ44"/>
      <c r="PDA44"/>
      <c r="PDB44"/>
      <c r="PDC44"/>
      <c r="PDD44"/>
      <c r="PDE44"/>
      <c r="PDF44"/>
      <c r="PDG44"/>
      <c r="PDH44"/>
      <c r="PDI44"/>
      <c r="PDJ44"/>
      <c r="PDK44"/>
      <c r="PDL44"/>
      <c r="PDM44"/>
      <c r="PDN44"/>
      <c r="PDO44"/>
      <c r="PDP44"/>
      <c r="PDQ44"/>
      <c r="PDR44"/>
      <c r="PDS44"/>
      <c r="PDT44"/>
      <c r="PDU44"/>
      <c r="PDV44"/>
      <c r="PDW44"/>
      <c r="PDX44"/>
      <c r="PDY44"/>
      <c r="PDZ44"/>
      <c r="PEA44"/>
      <c r="PEB44"/>
      <c r="PEC44"/>
      <c r="PED44"/>
      <c r="PEE44"/>
      <c r="PEF44"/>
      <c r="PEG44"/>
      <c r="PEH44"/>
      <c r="PEI44"/>
      <c r="PEJ44"/>
      <c r="PEK44"/>
      <c r="PEL44"/>
      <c r="PEM44"/>
      <c r="PEN44"/>
      <c r="PEO44"/>
      <c r="PEP44"/>
      <c r="PEQ44"/>
      <c r="PER44"/>
      <c r="PES44"/>
      <c r="PET44"/>
      <c r="PEU44"/>
      <c r="PEV44"/>
      <c r="PEW44"/>
      <c r="PEX44"/>
      <c r="PEY44"/>
      <c r="PEZ44"/>
      <c r="PFA44"/>
      <c r="PFB44"/>
      <c r="PFC44"/>
      <c r="PFD44"/>
      <c r="PFE44"/>
      <c r="PFF44"/>
      <c r="PFG44"/>
      <c r="PFH44"/>
      <c r="PFI44"/>
      <c r="PFJ44"/>
      <c r="PFK44"/>
      <c r="PFL44"/>
      <c r="PFM44"/>
      <c r="PFN44"/>
      <c r="PFO44"/>
      <c r="PFP44"/>
      <c r="PFQ44"/>
      <c r="PFR44"/>
      <c r="PFS44"/>
      <c r="PFT44"/>
      <c r="PFU44"/>
      <c r="PFV44"/>
      <c r="PFW44"/>
      <c r="PFX44"/>
      <c r="PFY44"/>
      <c r="PFZ44"/>
      <c r="PGA44"/>
      <c r="PGB44"/>
      <c r="PGC44"/>
      <c r="PGD44"/>
      <c r="PGE44"/>
      <c r="PGF44"/>
      <c r="PGG44"/>
      <c r="PGH44"/>
      <c r="PGI44"/>
      <c r="PGJ44"/>
      <c r="PGK44"/>
      <c r="PGL44"/>
      <c r="PGM44"/>
      <c r="PGN44"/>
      <c r="PGO44"/>
      <c r="PGP44"/>
      <c r="PGQ44"/>
      <c r="PGR44"/>
      <c r="PGS44"/>
      <c r="PGT44"/>
      <c r="PGU44"/>
      <c r="PGV44"/>
      <c r="PGW44"/>
      <c r="PGX44"/>
      <c r="PGY44"/>
      <c r="PGZ44"/>
      <c r="PHA44"/>
      <c r="PHB44"/>
      <c r="PHC44"/>
      <c r="PHD44"/>
      <c r="PHE44"/>
      <c r="PHF44"/>
      <c r="PHG44"/>
      <c r="PHH44"/>
      <c r="PHI44"/>
      <c r="PHJ44"/>
      <c r="PHK44"/>
      <c r="PHL44"/>
      <c r="PHM44"/>
      <c r="PHN44"/>
      <c r="PHO44"/>
      <c r="PHP44"/>
      <c r="PHQ44"/>
      <c r="PHR44"/>
      <c r="PHS44"/>
      <c r="PHT44"/>
      <c r="PHU44"/>
      <c r="PHV44"/>
      <c r="PHW44"/>
      <c r="PHX44"/>
      <c r="PHY44"/>
      <c r="PHZ44"/>
      <c r="PIA44"/>
      <c r="PIB44"/>
      <c r="PIC44"/>
      <c r="PID44"/>
      <c r="PIE44"/>
      <c r="PIF44"/>
      <c r="PIG44"/>
      <c r="PIH44"/>
      <c r="PII44"/>
      <c r="PIJ44"/>
      <c r="PIK44"/>
      <c r="PIL44"/>
      <c r="PIM44"/>
      <c r="PIN44"/>
      <c r="PIO44"/>
      <c r="PIP44"/>
      <c r="PIQ44"/>
      <c r="PIR44"/>
      <c r="PIS44"/>
      <c r="PIT44"/>
      <c r="PIU44"/>
      <c r="PIV44"/>
      <c r="PIW44"/>
      <c r="PIX44"/>
      <c r="PIY44"/>
      <c r="PIZ44"/>
      <c r="PJA44"/>
      <c r="PJB44"/>
      <c r="PJC44"/>
      <c r="PJD44"/>
      <c r="PJE44"/>
      <c r="PJF44"/>
      <c r="PJG44"/>
      <c r="PJH44"/>
      <c r="PJI44"/>
      <c r="PJJ44"/>
      <c r="PJK44"/>
      <c r="PJL44"/>
      <c r="PJM44"/>
      <c r="PJN44"/>
      <c r="PJO44"/>
      <c r="PJP44"/>
      <c r="PJQ44"/>
      <c r="PJR44"/>
      <c r="PJS44"/>
      <c r="PJT44"/>
      <c r="PJU44"/>
      <c r="PJV44"/>
      <c r="PJW44"/>
      <c r="PJX44"/>
      <c r="PJY44"/>
      <c r="PJZ44"/>
      <c r="PKA44"/>
      <c r="PKB44"/>
      <c r="PKC44"/>
      <c r="PKD44"/>
      <c r="PKE44"/>
      <c r="PKF44"/>
      <c r="PKG44"/>
      <c r="PKH44"/>
      <c r="PKI44"/>
      <c r="PKJ44"/>
      <c r="PKK44"/>
      <c r="PKL44"/>
      <c r="PKM44"/>
      <c r="PKN44"/>
      <c r="PKO44"/>
      <c r="PKP44"/>
      <c r="PKQ44"/>
      <c r="PKR44"/>
      <c r="PKS44"/>
      <c r="PKT44"/>
      <c r="PKU44"/>
      <c r="PKV44"/>
      <c r="PKW44"/>
      <c r="PKX44"/>
      <c r="PKY44"/>
      <c r="PKZ44"/>
      <c r="PLA44"/>
      <c r="PLB44"/>
      <c r="PLC44"/>
      <c r="PLD44"/>
      <c r="PLE44"/>
      <c r="PLF44"/>
      <c r="PLG44"/>
      <c r="PLH44"/>
      <c r="PLI44"/>
      <c r="PLJ44"/>
      <c r="PLK44"/>
      <c r="PLL44"/>
      <c r="PLM44"/>
      <c r="PLN44"/>
      <c r="PLO44"/>
      <c r="PLP44"/>
      <c r="PLQ44"/>
      <c r="PLR44"/>
      <c r="PLS44"/>
      <c r="PLT44"/>
      <c r="PLU44"/>
      <c r="PLV44"/>
      <c r="PLW44"/>
      <c r="PLX44"/>
      <c r="PLY44"/>
      <c r="PLZ44"/>
      <c r="PMA44"/>
      <c r="PMB44"/>
      <c r="PMC44"/>
      <c r="PMD44"/>
      <c r="PME44"/>
      <c r="PMF44"/>
      <c r="PMG44"/>
      <c r="PMH44"/>
      <c r="PMI44"/>
      <c r="PMJ44"/>
      <c r="PMK44"/>
      <c r="PML44"/>
      <c r="PMM44"/>
      <c r="PMN44"/>
      <c r="PMO44"/>
      <c r="PMP44"/>
      <c r="PMQ44"/>
      <c r="PMR44"/>
      <c r="PMS44"/>
      <c r="PMT44"/>
      <c r="PMU44"/>
      <c r="PMV44"/>
      <c r="PMW44"/>
      <c r="PMX44"/>
      <c r="PMY44"/>
      <c r="PMZ44"/>
      <c r="PNA44"/>
      <c r="PNB44"/>
      <c r="PNC44"/>
      <c r="PND44"/>
      <c r="PNE44"/>
      <c r="PNF44"/>
      <c r="PNG44"/>
      <c r="PNH44"/>
      <c r="PNI44"/>
      <c r="PNJ44"/>
      <c r="PNK44"/>
      <c r="PNL44"/>
      <c r="PNM44"/>
      <c r="PNN44"/>
      <c r="PNO44"/>
      <c r="PNP44"/>
      <c r="PNQ44"/>
      <c r="PNR44"/>
      <c r="PNS44"/>
      <c r="PNT44"/>
      <c r="PNU44"/>
      <c r="PNV44"/>
      <c r="PNW44"/>
      <c r="PNX44"/>
      <c r="PNY44"/>
      <c r="PNZ44"/>
      <c r="POA44"/>
      <c r="POB44"/>
      <c r="POC44"/>
      <c r="POD44"/>
      <c r="POE44"/>
      <c r="POF44"/>
      <c r="POG44"/>
      <c r="POH44"/>
      <c r="POI44"/>
      <c r="POJ44"/>
      <c r="POK44"/>
      <c r="POL44"/>
      <c r="POM44"/>
      <c r="PON44"/>
      <c r="POO44"/>
      <c r="POP44"/>
      <c r="POQ44"/>
      <c r="POR44"/>
      <c r="POS44"/>
      <c r="POT44"/>
      <c r="POU44"/>
      <c r="POV44"/>
      <c r="POW44"/>
      <c r="POX44"/>
      <c r="POY44"/>
      <c r="POZ44"/>
      <c r="PPA44"/>
      <c r="PPB44"/>
      <c r="PPC44"/>
      <c r="PPD44"/>
      <c r="PPE44"/>
      <c r="PPF44"/>
      <c r="PPG44"/>
      <c r="PPH44"/>
      <c r="PPI44"/>
      <c r="PPJ44"/>
      <c r="PPK44"/>
      <c r="PPL44"/>
      <c r="PPM44"/>
      <c r="PPN44"/>
      <c r="PPO44"/>
      <c r="PPP44"/>
      <c r="PPQ44"/>
      <c r="PPR44"/>
      <c r="PPS44"/>
      <c r="PPT44"/>
      <c r="PPU44"/>
      <c r="PPV44"/>
      <c r="PPW44"/>
      <c r="PPX44"/>
      <c r="PPY44"/>
      <c r="PPZ44"/>
      <c r="PQA44"/>
      <c r="PQB44"/>
      <c r="PQC44"/>
      <c r="PQD44"/>
      <c r="PQE44"/>
      <c r="PQF44"/>
      <c r="PQG44"/>
      <c r="PQH44"/>
      <c r="PQI44"/>
      <c r="PQJ44"/>
      <c r="PQK44"/>
      <c r="PQL44"/>
      <c r="PQM44"/>
      <c r="PQN44"/>
      <c r="PQO44"/>
      <c r="PQP44"/>
      <c r="PQQ44"/>
      <c r="PQR44"/>
      <c r="PQS44"/>
      <c r="PQT44"/>
      <c r="PQU44"/>
      <c r="PQV44"/>
      <c r="PQW44"/>
      <c r="PQX44"/>
      <c r="PQY44"/>
      <c r="PQZ44"/>
      <c r="PRA44"/>
      <c r="PRB44"/>
      <c r="PRC44"/>
      <c r="PRD44"/>
      <c r="PRE44"/>
      <c r="PRF44"/>
      <c r="PRG44"/>
      <c r="PRH44"/>
      <c r="PRI44"/>
      <c r="PRJ44"/>
      <c r="PRK44"/>
      <c r="PRL44"/>
      <c r="PRM44"/>
      <c r="PRN44"/>
      <c r="PRO44"/>
      <c r="PRP44"/>
      <c r="PRQ44"/>
      <c r="PRR44"/>
      <c r="PRS44"/>
      <c r="PRT44"/>
      <c r="PRU44"/>
      <c r="PRV44"/>
      <c r="PRW44"/>
      <c r="PRX44"/>
      <c r="PRY44"/>
      <c r="PRZ44"/>
      <c r="PSA44"/>
      <c r="PSB44"/>
      <c r="PSC44"/>
      <c r="PSD44"/>
      <c r="PSE44"/>
      <c r="PSF44"/>
      <c r="PSG44"/>
      <c r="PSH44"/>
      <c r="PSI44"/>
      <c r="PSJ44"/>
      <c r="PSK44"/>
      <c r="PSL44"/>
      <c r="PSM44"/>
      <c r="PSN44"/>
      <c r="PSO44"/>
      <c r="PSP44"/>
      <c r="PSQ44"/>
      <c r="PSR44"/>
      <c r="PSS44"/>
      <c r="PST44"/>
      <c r="PSU44"/>
      <c r="PSV44"/>
      <c r="PSW44"/>
      <c r="PSX44"/>
      <c r="PSY44"/>
      <c r="PSZ44"/>
      <c r="PTA44"/>
      <c r="PTB44"/>
      <c r="PTC44"/>
      <c r="PTD44"/>
      <c r="PTE44"/>
      <c r="PTF44"/>
      <c r="PTG44"/>
      <c r="PTH44"/>
      <c r="PTI44"/>
      <c r="PTJ44"/>
      <c r="PTK44"/>
      <c r="PTL44"/>
      <c r="PTM44"/>
      <c r="PTN44"/>
      <c r="PTO44"/>
      <c r="PTP44"/>
      <c r="PTQ44"/>
      <c r="PTR44"/>
      <c r="PTS44"/>
      <c r="PTT44"/>
      <c r="PTU44"/>
      <c r="PTV44"/>
      <c r="PTW44"/>
      <c r="PTX44"/>
      <c r="PTY44"/>
      <c r="PTZ44"/>
      <c r="PUA44"/>
      <c r="PUB44"/>
      <c r="PUC44"/>
      <c r="PUD44"/>
      <c r="PUE44"/>
      <c r="PUF44"/>
      <c r="PUG44"/>
      <c r="PUH44"/>
      <c r="PUI44"/>
      <c r="PUJ44"/>
      <c r="PUK44"/>
      <c r="PUL44"/>
      <c r="PUM44"/>
      <c r="PUN44"/>
      <c r="PUO44"/>
      <c r="PUP44"/>
      <c r="PUQ44"/>
      <c r="PUR44"/>
      <c r="PUS44"/>
      <c r="PUT44"/>
      <c r="PUU44"/>
      <c r="PUV44"/>
      <c r="PUW44"/>
      <c r="PUX44"/>
      <c r="PUY44"/>
      <c r="PUZ44"/>
      <c r="PVA44"/>
      <c r="PVB44"/>
      <c r="PVC44"/>
      <c r="PVD44"/>
      <c r="PVE44"/>
      <c r="PVF44"/>
      <c r="PVG44"/>
      <c r="PVH44"/>
      <c r="PVI44"/>
      <c r="PVJ44"/>
      <c r="PVK44"/>
      <c r="PVL44"/>
      <c r="PVM44"/>
      <c r="PVN44"/>
      <c r="PVO44"/>
      <c r="PVP44"/>
      <c r="PVQ44"/>
      <c r="PVR44"/>
      <c r="PVS44"/>
      <c r="PVT44"/>
      <c r="PVU44"/>
      <c r="PVV44"/>
      <c r="PVW44"/>
      <c r="PVX44"/>
      <c r="PVY44"/>
      <c r="PVZ44"/>
      <c r="PWA44"/>
      <c r="PWB44"/>
      <c r="PWC44"/>
      <c r="PWD44"/>
      <c r="PWE44"/>
      <c r="PWF44"/>
      <c r="PWG44"/>
      <c r="PWH44"/>
      <c r="PWI44"/>
      <c r="PWJ44"/>
      <c r="PWK44"/>
      <c r="PWL44"/>
      <c r="PWM44"/>
      <c r="PWN44"/>
      <c r="PWO44"/>
      <c r="PWP44"/>
      <c r="PWQ44"/>
      <c r="PWR44"/>
      <c r="PWS44"/>
      <c r="PWT44"/>
      <c r="PWU44"/>
      <c r="PWV44"/>
      <c r="PWW44"/>
      <c r="PWX44"/>
      <c r="PWY44"/>
      <c r="PWZ44"/>
      <c r="PXA44"/>
      <c r="PXB44"/>
      <c r="PXC44"/>
      <c r="PXD44"/>
      <c r="PXE44"/>
      <c r="PXF44"/>
      <c r="PXG44"/>
      <c r="PXH44"/>
      <c r="PXI44"/>
      <c r="PXJ44"/>
      <c r="PXK44"/>
      <c r="PXL44"/>
      <c r="PXM44"/>
      <c r="PXN44"/>
      <c r="PXO44"/>
      <c r="PXP44"/>
      <c r="PXQ44"/>
      <c r="PXR44"/>
      <c r="PXS44"/>
      <c r="PXT44"/>
      <c r="PXU44"/>
      <c r="PXV44"/>
      <c r="PXW44"/>
      <c r="PXX44"/>
      <c r="PXY44"/>
      <c r="PXZ44"/>
      <c r="PYA44"/>
      <c r="PYB44"/>
      <c r="PYC44"/>
      <c r="PYD44"/>
      <c r="PYE44"/>
      <c r="PYF44"/>
      <c r="PYG44"/>
      <c r="PYH44"/>
      <c r="PYI44"/>
      <c r="PYJ44"/>
      <c r="PYK44"/>
      <c r="PYL44"/>
      <c r="PYM44"/>
      <c r="PYN44"/>
      <c r="PYO44"/>
      <c r="PYP44"/>
      <c r="PYQ44"/>
      <c r="PYR44"/>
      <c r="PYS44"/>
      <c r="PYT44"/>
      <c r="PYU44"/>
      <c r="PYV44"/>
      <c r="PYW44"/>
      <c r="PYX44"/>
      <c r="PYY44"/>
      <c r="PYZ44"/>
      <c r="PZA44"/>
      <c r="PZB44"/>
      <c r="PZC44"/>
      <c r="PZD44"/>
      <c r="PZE44"/>
      <c r="PZF44"/>
      <c r="PZG44"/>
      <c r="PZH44"/>
      <c r="PZI44"/>
      <c r="PZJ44"/>
      <c r="PZK44"/>
      <c r="PZL44"/>
      <c r="PZM44"/>
      <c r="PZN44"/>
      <c r="PZO44"/>
      <c r="PZP44"/>
      <c r="PZQ44"/>
      <c r="PZR44"/>
      <c r="PZS44"/>
      <c r="PZT44"/>
      <c r="PZU44"/>
      <c r="PZV44"/>
      <c r="PZW44"/>
      <c r="PZX44"/>
      <c r="PZY44"/>
      <c r="PZZ44"/>
      <c r="QAA44"/>
      <c r="QAB44"/>
      <c r="QAC44"/>
      <c r="QAD44"/>
      <c r="QAE44"/>
      <c r="QAF44"/>
      <c r="QAG44"/>
      <c r="QAH44"/>
      <c r="QAI44"/>
      <c r="QAJ44"/>
      <c r="QAK44"/>
      <c r="QAL44"/>
      <c r="QAM44"/>
      <c r="QAN44"/>
      <c r="QAO44"/>
      <c r="QAP44"/>
      <c r="QAQ44"/>
      <c r="QAR44"/>
      <c r="QAS44"/>
      <c r="QAT44"/>
      <c r="QAU44"/>
      <c r="QAV44"/>
      <c r="QAW44"/>
      <c r="QAX44"/>
      <c r="QAY44"/>
      <c r="QAZ44"/>
      <c r="QBA44"/>
      <c r="QBB44"/>
      <c r="QBC44"/>
      <c r="QBD44"/>
      <c r="QBE44"/>
      <c r="QBF44"/>
      <c r="QBG44"/>
      <c r="QBH44"/>
      <c r="QBI44"/>
      <c r="QBJ44"/>
      <c r="QBK44"/>
      <c r="QBL44"/>
      <c r="QBM44"/>
      <c r="QBN44"/>
      <c r="QBO44"/>
      <c r="QBP44"/>
      <c r="QBQ44"/>
      <c r="QBR44"/>
      <c r="QBS44"/>
      <c r="QBT44"/>
      <c r="QBU44"/>
      <c r="QBV44"/>
      <c r="QBW44"/>
      <c r="QBX44"/>
      <c r="QBY44"/>
      <c r="QBZ44"/>
      <c r="QCA44"/>
      <c r="QCB44"/>
      <c r="QCC44"/>
      <c r="QCD44"/>
      <c r="QCE44"/>
      <c r="QCF44"/>
      <c r="QCG44"/>
      <c r="QCH44"/>
      <c r="QCI44"/>
      <c r="QCJ44"/>
      <c r="QCK44"/>
      <c r="QCL44"/>
      <c r="QCM44"/>
      <c r="QCN44"/>
      <c r="QCO44"/>
      <c r="QCP44"/>
      <c r="QCQ44"/>
      <c r="QCR44"/>
      <c r="QCS44"/>
      <c r="QCT44"/>
      <c r="QCU44"/>
      <c r="QCV44"/>
      <c r="QCW44"/>
      <c r="QCX44"/>
      <c r="QCY44"/>
      <c r="QCZ44"/>
      <c r="QDA44"/>
      <c r="QDB44"/>
      <c r="QDC44"/>
      <c r="QDD44"/>
      <c r="QDE44"/>
      <c r="QDF44"/>
      <c r="QDG44"/>
      <c r="QDH44"/>
      <c r="QDI44"/>
      <c r="QDJ44"/>
      <c r="QDK44"/>
      <c r="QDL44"/>
      <c r="QDM44"/>
      <c r="QDN44"/>
      <c r="QDO44"/>
      <c r="QDP44"/>
      <c r="QDQ44"/>
      <c r="QDR44"/>
      <c r="QDS44"/>
      <c r="QDT44"/>
      <c r="QDU44"/>
      <c r="QDV44"/>
      <c r="QDW44"/>
      <c r="QDX44"/>
      <c r="QDY44"/>
      <c r="QDZ44"/>
      <c r="QEA44"/>
      <c r="QEB44"/>
      <c r="QEC44"/>
      <c r="QED44"/>
      <c r="QEE44"/>
      <c r="QEF44"/>
      <c r="QEG44"/>
      <c r="QEH44"/>
      <c r="QEI44"/>
      <c r="QEJ44"/>
      <c r="QEK44"/>
      <c r="QEL44"/>
      <c r="QEM44"/>
      <c r="QEN44"/>
      <c r="QEO44"/>
      <c r="QEP44"/>
      <c r="QEQ44"/>
      <c r="QER44"/>
      <c r="QES44"/>
      <c r="QET44"/>
      <c r="QEU44"/>
      <c r="QEV44"/>
      <c r="QEW44"/>
      <c r="QEX44"/>
      <c r="QEY44"/>
      <c r="QEZ44"/>
      <c r="QFA44"/>
      <c r="QFB44"/>
      <c r="QFC44"/>
      <c r="QFD44"/>
      <c r="QFE44"/>
      <c r="QFF44"/>
      <c r="QFG44"/>
      <c r="QFH44"/>
      <c r="QFI44"/>
      <c r="QFJ44"/>
      <c r="QFK44"/>
      <c r="QFL44"/>
      <c r="QFM44"/>
      <c r="QFN44"/>
      <c r="QFO44"/>
      <c r="QFP44"/>
      <c r="QFQ44"/>
      <c r="QFR44"/>
      <c r="QFS44"/>
      <c r="QFT44"/>
      <c r="QFU44"/>
      <c r="QFV44"/>
      <c r="QFW44"/>
      <c r="QFX44"/>
      <c r="QFY44"/>
      <c r="QFZ44"/>
      <c r="QGA44"/>
      <c r="QGB44"/>
      <c r="QGC44"/>
      <c r="QGD44"/>
      <c r="QGE44"/>
      <c r="QGF44"/>
      <c r="QGG44"/>
      <c r="QGH44"/>
      <c r="QGI44"/>
      <c r="QGJ44"/>
      <c r="QGK44"/>
      <c r="QGL44"/>
      <c r="QGM44"/>
      <c r="QGN44"/>
      <c r="QGO44"/>
      <c r="QGP44"/>
      <c r="QGQ44"/>
      <c r="QGR44"/>
      <c r="QGS44"/>
      <c r="QGT44"/>
      <c r="QGU44"/>
      <c r="QGV44"/>
      <c r="QGW44"/>
      <c r="QGX44"/>
      <c r="QGY44"/>
      <c r="QGZ44"/>
      <c r="QHA44"/>
      <c r="QHB44"/>
      <c r="QHC44"/>
      <c r="QHD44"/>
      <c r="QHE44"/>
      <c r="QHF44"/>
      <c r="QHG44"/>
      <c r="QHH44"/>
      <c r="QHI44"/>
      <c r="QHJ44"/>
      <c r="QHK44"/>
      <c r="QHL44"/>
      <c r="QHM44"/>
      <c r="QHN44"/>
      <c r="QHO44"/>
      <c r="QHP44"/>
      <c r="QHQ44"/>
      <c r="QHR44"/>
      <c r="QHS44"/>
      <c r="QHT44"/>
      <c r="QHU44"/>
      <c r="QHV44"/>
      <c r="QHW44"/>
      <c r="QHX44"/>
      <c r="QHY44"/>
      <c r="QHZ44"/>
      <c r="QIA44"/>
      <c r="QIB44"/>
      <c r="QIC44"/>
      <c r="QID44"/>
      <c r="QIE44"/>
      <c r="QIF44"/>
      <c r="QIG44"/>
      <c r="QIH44"/>
      <c r="QII44"/>
      <c r="QIJ44"/>
      <c r="QIK44"/>
      <c r="QIL44"/>
      <c r="QIM44"/>
      <c r="QIN44"/>
      <c r="QIO44"/>
      <c r="QIP44"/>
      <c r="QIQ44"/>
      <c r="QIR44"/>
      <c r="QIS44"/>
      <c r="QIT44"/>
      <c r="QIU44"/>
      <c r="QIV44"/>
      <c r="QIW44"/>
      <c r="QIX44"/>
      <c r="QIY44"/>
      <c r="QIZ44"/>
      <c r="QJA44"/>
      <c r="QJB44"/>
      <c r="QJC44"/>
      <c r="QJD44"/>
      <c r="QJE44"/>
      <c r="QJF44"/>
      <c r="QJG44"/>
      <c r="QJH44"/>
      <c r="QJI44"/>
      <c r="QJJ44"/>
      <c r="QJK44"/>
      <c r="QJL44"/>
      <c r="QJM44"/>
      <c r="QJN44"/>
      <c r="QJO44"/>
      <c r="QJP44"/>
      <c r="QJQ44"/>
      <c r="QJR44"/>
      <c r="QJS44"/>
      <c r="QJT44"/>
      <c r="QJU44"/>
      <c r="QJV44"/>
      <c r="QJW44"/>
      <c r="QJX44"/>
      <c r="QJY44"/>
      <c r="QJZ44"/>
      <c r="QKA44"/>
      <c r="QKB44"/>
      <c r="QKC44"/>
      <c r="QKD44"/>
      <c r="QKE44"/>
      <c r="QKF44"/>
      <c r="QKG44"/>
      <c r="QKH44"/>
      <c r="QKI44"/>
      <c r="QKJ44"/>
      <c r="QKK44"/>
      <c r="QKL44"/>
      <c r="QKM44"/>
      <c r="QKN44"/>
      <c r="QKO44"/>
      <c r="QKP44"/>
      <c r="QKQ44"/>
      <c r="QKR44"/>
      <c r="QKS44"/>
      <c r="QKT44"/>
      <c r="QKU44"/>
      <c r="QKV44"/>
      <c r="QKW44"/>
      <c r="QKX44"/>
      <c r="QKY44"/>
      <c r="QKZ44"/>
      <c r="QLA44"/>
      <c r="QLB44"/>
      <c r="QLC44"/>
      <c r="QLD44"/>
      <c r="QLE44"/>
      <c r="QLF44"/>
      <c r="QLG44"/>
      <c r="QLH44"/>
      <c r="QLI44"/>
      <c r="QLJ44"/>
      <c r="QLK44"/>
      <c r="QLL44"/>
      <c r="QLM44"/>
      <c r="QLN44"/>
      <c r="QLO44"/>
      <c r="QLP44"/>
      <c r="QLQ44"/>
      <c r="QLR44"/>
      <c r="QLS44"/>
      <c r="QLT44"/>
      <c r="QLU44"/>
      <c r="QLV44"/>
      <c r="QLW44"/>
      <c r="QLX44"/>
      <c r="QLY44"/>
      <c r="QLZ44"/>
      <c r="QMA44"/>
      <c r="QMB44"/>
      <c r="QMC44"/>
      <c r="QMD44"/>
      <c r="QME44"/>
      <c r="QMF44"/>
      <c r="QMG44"/>
      <c r="QMH44"/>
      <c r="QMI44"/>
      <c r="QMJ44"/>
      <c r="QMK44"/>
      <c r="QML44"/>
      <c r="QMM44"/>
      <c r="QMN44"/>
      <c r="QMO44"/>
      <c r="QMP44"/>
      <c r="QMQ44"/>
      <c r="QMR44"/>
      <c r="QMS44"/>
      <c r="QMT44"/>
      <c r="QMU44"/>
      <c r="QMV44"/>
      <c r="QMW44"/>
      <c r="QMX44"/>
      <c r="QMY44"/>
      <c r="QMZ44"/>
      <c r="QNA44"/>
      <c r="QNB44"/>
      <c r="QNC44"/>
      <c r="QND44"/>
      <c r="QNE44"/>
      <c r="QNF44"/>
      <c r="QNG44"/>
      <c r="QNH44"/>
      <c r="QNI44"/>
      <c r="QNJ44"/>
      <c r="QNK44"/>
      <c r="QNL44"/>
      <c r="QNM44"/>
      <c r="QNN44"/>
      <c r="QNO44"/>
      <c r="QNP44"/>
      <c r="QNQ44"/>
      <c r="QNR44"/>
      <c r="QNS44"/>
      <c r="QNT44"/>
      <c r="QNU44"/>
      <c r="QNV44"/>
      <c r="QNW44"/>
      <c r="QNX44"/>
      <c r="QNY44"/>
      <c r="QNZ44"/>
      <c r="QOA44"/>
      <c r="QOB44"/>
      <c r="QOC44"/>
      <c r="QOD44"/>
      <c r="QOE44"/>
      <c r="QOF44"/>
      <c r="QOG44"/>
      <c r="QOH44"/>
      <c r="QOI44"/>
      <c r="QOJ44"/>
      <c r="QOK44"/>
      <c r="QOL44"/>
      <c r="QOM44"/>
      <c r="QON44"/>
      <c r="QOO44"/>
      <c r="QOP44"/>
      <c r="QOQ44"/>
      <c r="QOR44"/>
      <c r="QOS44"/>
      <c r="QOT44"/>
      <c r="QOU44"/>
      <c r="QOV44"/>
      <c r="QOW44"/>
      <c r="QOX44"/>
      <c r="QOY44"/>
      <c r="QOZ44"/>
      <c r="QPA44"/>
      <c r="QPB44"/>
      <c r="QPC44"/>
      <c r="QPD44"/>
      <c r="QPE44"/>
      <c r="QPF44"/>
      <c r="QPG44"/>
      <c r="QPH44"/>
      <c r="QPI44"/>
      <c r="QPJ44"/>
      <c r="QPK44"/>
      <c r="QPL44"/>
      <c r="QPM44"/>
      <c r="QPN44"/>
      <c r="QPO44"/>
      <c r="QPP44"/>
      <c r="QPQ44"/>
      <c r="QPR44"/>
      <c r="QPS44"/>
      <c r="QPT44"/>
      <c r="QPU44"/>
      <c r="QPV44"/>
      <c r="QPW44"/>
      <c r="QPX44"/>
      <c r="QPY44"/>
      <c r="QPZ44"/>
      <c r="QQA44"/>
      <c r="QQB44"/>
      <c r="QQC44"/>
      <c r="QQD44"/>
      <c r="QQE44"/>
      <c r="QQF44"/>
      <c r="QQG44"/>
      <c r="QQH44"/>
      <c r="QQI44"/>
      <c r="QQJ44"/>
      <c r="QQK44"/>
      <c r="QQL44"/>
      <c r="QQM44"/>
      <c r="QQN44"/>
      <c r="QQO44"/>
      <c r="QQP44"/>
      <c r="QQQ44"/>
      <c r="QQR44"/>
      <c r="QQS44"/>
      <c r="QQT44"/>
      <c r="QQU44"/>
      <c r="QQV44"/>
      <c r="QQW44"/>
      <c r="QQX44"/>
      <c r="QQY44"/>
      <c r="QQZ44"/>
      <c r="QRA44"/>
      <c r="QRB44"/>
      <c r="QRC44"/>
      <c r="QRD44"/>
      <c r="QRE44"/>
      <c r="QRF44"/>
      <c r="QRG44"/>
      <c r="QRH44"/>
      <c r="QRI44"/>
      <c r="QRJ44"/>
      <c r="QRK44"/>
      <c r="QRL44"/>
      <c r="QRM44"/>
      <c r="QRN44"/>
      <c r="QRO44"/>
      <c r="QRP44"/>
      <c r="QRQ44"/>
      <c r="QRR44"/>
      <c r="QRS44"/>
      <c r="QRT44"/>
      <c r="QRU44"/>
      <c r="QRV44"/>
      <c r="QRW44"/>
      <c r="QRX44"/>
      <c r="QRY44"/>
      <c r="QRZ44"/>
      <c r="QSA44"/>
      <c r="QSB44"/>
      <c r="QSC44"/>
      <c r="QSD44"/>
      <c r="QSE44"/>
      <c r="QSF44"/>
      <c r="QSG44"/>
      <c r="QSH44"/>
      <c r="QSI44"/>
      <c r="QSJ44"/>
      <c r="QSK44"/>
      <c r="QSL44"/>
      <c r="QSM44"/>
      <c r="QSN44"/>
      <c r="QSO44"/>
      <c r="QSP44"/>
      <c r="QSQ44"/>
      <c r="QSR44"/>
      <c r="QSS44"/>
      <c r="QST44"/>
      <c r="QSU44"/>
      <c r="QSV44"/>
      <c r="QSW44"/>
      <c r="QSX44"/>
      <c r="QSY44"/>
      <c r="QSZ44"/>
      <c r="QTA44"/>
      <c r="QTB44"/>
      <c r="QTC44"/>
      <c r="QTD44"/>
      <c r="QTE44"/>
      <c r="QTF44"/>
      <c r="QTG44"/>
      <c r="QTH44"/>
      <c r="QTI44"/>
      <c r="QTJ44"/>
      <c r="QTK44"/>
      <c r="QTL44"/>
      <c r="QTM44"/>
      <c r="QTN44"/>
      <c r="QTO44"/>
      <c r="QTP44"/>
      <c r="QTQ44"/>
      <c r="QTR44"/>
      <c r="QTS44"/>
      <c r="QTT44"/>
      <c r="QTU44"/>
      <c r="QTV44"/>
      <c r="QTW44"/>
      <c r="QTX44"/>
      <c r="QTY44"/>
      <c r="QTZ44"/>
      <c r="QUA44"/>
      <c r="QUB44"/>
      <c r="QUC44"/>
      <c r="QUD44"/>
      <c r="QUE44"/>
      <c r="QUF44"/>
      <c r="QUG44"/>
      <c r="QUH44"/>
      <c r="QUI44"/>
      <c r="QUJ44"/>
      <c r="QUK44"/>
      <c r="QUL44"/>
      <c r="QUM44"/>
      <c r="QUN44"/>
      <c r="QUO44"/>
      <c r="QUP44"/>
      <c r="QUQ44"/>
      <c r="QUR44"/>
      <c r="QUS44"/>
      <c r="QUT44"/>
      <c r="QUU44"/>
      <c r="QUV44"/>
      <c r="QUW44"/>
      <c r="QUX44"/>
      <c r="QUY44"/>
      <c r="QUZ44"/>
      <c r="QVA44"/>
      <c r="QVB44"/>
      <c r="QVC44"/>
      <c r="QVD44"/>
      <c r="QVE44"/>
      <c r="QVF44"/>
      <c r="QVG44"/>
      <c r="QVH44"/>
      <c r="QVI44"/>
      <c r="QVJ44"/>
      <c r="QVK44"/>
      <c r="QVL44"/>
      <c r="QVM44"/>
      <c r="QVN44"/>
      <c r="QVO44"/>
      <c r="QVP44"/>
      <c r="QVQ44"/>
      <c r="QVR44"/>
      <c r="QVS44"/>
      <c r="QVT44"/>
      <c r="QVU44"/>
      <c r="QVV44"/>
      <c r="QVW44"/>
      <c r="QVX44"/>
      <c r="QVY44"/>
      <c r="QVZ44"/>
      <c r="QWA44"/>
      <c r="QWB44"/>
      <c r="QWC44"/>
      <c r="QWD44"/>
      <c r="QWE44"/>
      <c r="QWF44"/>
      <c r="QWG44"/>
      <c r="QWH44"/>
      <c r="QWI44"/>
      <c r="QWJ44"/>
      <c r="QWK44"/>
      <c r="QWL44"/>
      <c r="QWM44"/>
      <c r="QWN44"/>
      <c r="QWO44"/>
      <c r="QWP44"/>
      <c r="QWQ44"/>
      <c r="QWR44"/>
      <c r="QWS44"/>
      <c r="QWT44"/>
      <c r="QWU44"/>
      <c r="QWV44"/>
      <c r="QWW44"/>
      <c r="QWX44"/>
      <c r="QWY44"/>
      <c r="QWZ44"/>
      <c r="QXA44"/>
      <c r="QXB44"/>
      <c r="QXC44"/>
      <c r="QXD44"/>
      <c r="QXE44"/>
      <c r="QXF44"/>
      <c r="QXG44"/>
      <c r="QXH44"/>
      <c r="QXI44"/>
      <c r="QXJ44"/>
      <c r="QXK44"/>
      <c r="QXL44"/>
      <c r="QXM44"/>
      <c r="QXN44"/>
      <c r="QXO44"/>
      <c r="QXP44"/>
      <c r="QXQ44"/>
      <c r="QXR44"/>
      <c r="QXS44"/>
      <c r="QXT44"/>
      <c r="QXU44"/>
      <c r="QXV44"/>
      <c r="QXW44"/>
      <c r="QXX44"/>
      <c r="QXY44"/>
      <c r="QXZ44"/>
      <c r="QYA44"/>
      <c r="QYB44"/>
      <c r="QYC44"/>
      <c r="QYD44"/>
      <c r="QYE44"/>
      <c r="QYF44"/>
      <c r="QYG44"/>
      <c r="QYH44"/>
      <c r="QYI44"/>
      <c r="QYJ44"/>
      <c r="QYK44"/>
      <c r="QYL44"/>
      <c r="QYM44"/>
      <c r="QYN44"/>
      <c r="QYO44"/>
      <c r="QYP44"/>
      <c r="QYQ44"/>
      <c r="QYR44"/>
      <c r="QYS44"/>
      <c r="QYT44"/>
      <c r="QYU44"/>
      <c r="QYV44"/>
      <c r="QYW44"/>
      <c r="QYX44"/>
      <c r="QYY44"/>
      <c r="QYZ44"/>
      <c r="QZA44"/>
      <c r="QZB44"/>
      <c r="QZC44"/>
      <c r="QZD44"/>
      <c r="QZE44"/>
      <c r="QZF44"/>
      <c r="QZG44"/>
      <c r="QZH44"/>
      <c r="QZI44"/>
      <c r="QZJ44"/>
      <c r="QZK44"/>
      <c r="QZL44"/>
      <c r="QZM44"/>
      <c r="QZN44"/>
      <c r="QZO44"/>
      <c r="QZP44"/>
      <c r="QZQ44"/>
      <c r="QZR44"/>
      <c r="QZS44"/>
      <c r="QZT44"/>
      <c r="QZU44"/>
      <c r="QZV44"/>
      <c r="QZW44"/>
      <c r="QZX44"/>
      <c r="QZY44"/>
      <c r="QZZ44"/>
      <c r="RAA44"/>
      <c r="RAB44"/>
      <c r="RAC44"/>
      <c r="RAD44"/>
      <c r="RAE44"/>
      <c r="RAF44"/>
      <c r="RAG44"/>
      <c r="RAH44"/>
      <c r="RAI44"/>
      <c r="RAJ44"/>
      <c r="RAK44"/>
      <c r="RAL44"/>
      <c r="RAM44"/>
      <c r="RAN44"/>
      <c r="RAO44"/>
      <c r="RAP44"/>
      <c r="RAQ44"/>
      <c r="RAR44"/>
      <c r="RAS44"/>
      <c r="RAT44"/>
      <c r="RAU44"/>
      <c r="RAV44"/>
      <c r="RAW44"/>
      <c r="RAX44"/>
      <c r="RAY44"/>
      <c r="RAZ44"/>
      <c r="RBA44"/>
      <c r="RBB44"/>
      <c r="RBC44"/>
      <c r="RBD44"/>
      <c r="RBE44"/>
      <c r="RBF44"/>
      <c r="RBG44"/>
      <c r="RBH44"/>
      <c r="RBI44"/>
      <c r="RBJ44"/>
      <c r="RBK44"/>
      <c r="RBL44"/>
      <c r="RBM44"/>
      <c r="RBN44"/>
      <c r="RBO44"/>
      <c r="RBP44"/>
      <c r="RBQ44"/>
      <c r="RBR44"/>
      <c r="RBS44"/>
      <c r="RBT44"/>
      <c r="RBU44"/>
      <c r="RBV44"/>
      <c r="RBW44"/>
      <c r="RBX44"/>
      <c r="RBY44"/>
      <c r="RBZ44"/>
      <c r="RCA44"/>
      <c r="RCB44"/>
      <c r="RCC44"/>
      <c r="RCD44"/>
      <c r="RCE44"/>
      <c r="RCF44"/>
      <c r="RCG44"/>
      <c r="RCH44"/>
      <c r="RCI44"/>
      <c r="RCJ44"/>
      <c r="RCK44"/>
      <c r="RCL44"/>
      <c r="RCM44"/>
      <c r="RCN44"/>
      <c r="RCO44"/>
      <c r="RCP44"/>
      <c r="RCQ44"/>
      <c r="RCR44"/>
      <c r="RCS44"/>
      <c r="RCT44"/>
      <c r="RCU44"/>
      <c r="RCV44"/>
      <c r="RCW44"/>
      <c r="RCX44"/>
      <c r="RCY44"/>
      <c r="RCZ44"/>
      <c r="RDA44"/>
      <c r="RDB44"/>
      <c r="RDC44"/>
      <c r="RDD44"/>
      <c r="RDE44"/>
      <c r="RDF44"/>
      <c r="RDG44"/>
      <c r="RDH44"/>
      <c r="RDI44"/>
      <c r="RDJ44"/>
      <c r="RDK44"/>
      <c r="RDL44"/>
      <c r="RDM44"/>
      <c r="RDN44"/>
      <c r="RDO44"/>
      <c r="RDP44"/>
      <c r="RDQ44"/>
      <c r="RDR44"/>
      <c r="RDS44"/>
      <c r="RDT44"/>
      <c r="RDU44"/>
      <c r="RDV44"/>
      <c r="RDW44"/>
      <c r="RDX44"/>
      <c r="RDY44"/>
      <c r="RDZ44"/>
      <c r="REA44"/>
      <c r="REB44"/>
      <c r="REC44"/>
      <c r="RED44"/>
      <c r="REE44"/>
      <c r="REF44"/>
      <c r="REG44"/>
      <c r="REH44"/>
      <c r="REI44"/>
      <c r="REJ44"/>
      <c r="REK44"/>
      <c r="REL44"/>
      <c r="REM44"/>
      <c r="REN44"/>
      <c r="REO44"/>
      <c r="REP44"/>
      <c r="REQ44"/>
      <c r="RER44"/>
      <c r="RES44"/>
      <c r="RET44"/>
      <c r="REU44"/>
      <c r="REV44"/>
      <c r="REW44"/>
      <c r="REX44"/>
      <c r="REY44"/>
      <c r="REZ44"/>
      <c r="RFA44"/>
      <c r="RFB44"/>
      <c r="RFC44"/>
      <c r="RFD44"/>
      <c r="RFE44"/>
      <c r="RFF44"/>
      <c r="RFG44"/>
      <c r="RFH44"/>
      <c r="RFI44"/>
      <c r="RFJ44"/>
      <c r="RFK44"/>
      <c r="RFL44"/>
      <c r="RFM44"/>
      <c r="RFN44"/>
      <c r="RFO44"/>
      <c r="RFP44"/>
      <c r="RFQ44"/>
      <c r="RFR44"/>
      <c r="RFS44"/>
      <c r="RFT44"/>
      <c r="RFU44"/>
      <c r="RFV44"/>
      <c r="RFW44"/>
      <c r="RFX44"/>
      <c r="RFY44"/>
      <c r="RFZ44"/>
      <c r="RGA44"/>
      <c r="RGB44"/>
      <c r="RGC44"/>
      <c r="RGD44"/>
      <c r="RGE44"/>
      <c r="RGF44"/>
      <c r="RGG44"/>
      <c r="RGH44"/>
      <c r="RGI44"/>
      <c r="RGJ44"/>
      <c r="RGK44"/>
      <c r="RGL44"/>
      <c r="RGM44"/>
      <c r="RGN44"/>
      <c r="RGO44"/>
      <c r="RGP44"/>
      <c r="RGQ44"/>
      <c r="RGR44"/>
      <c r="RGS44"/>
      <c r="RGT44"/>
      <c r="RGU44"/>
      <c r="RGV44"/>
      <c r="RGW44"/>
      <c r="RGX44"/>
      <c r="RGY44"/>
      <c r="RGZ44"/>
      <c r="RHA44"/>
      <c r="RHB44"/>
      <c r="RHC44"/>
      <c r="RHD44"/>
      <c r="RHE44"/>
      <c r="RHF44"/>
      <c r="RHG44"/>
      <c r="RHH44"/>
      <c r="RHI44"/>
      <c r="RHJ44"/>
      <c r="RHK44"/>
      <c r="RHL44"/>
      <c r="RHM44"/>
      <c r="RHN44"/>
      <c r="RHO44"/>
      <c r="RHP44"/>
      <c r="RHQ44"/>
      <c r="RHR44"/>
      <c r="RHS44"/>
      <c r="RHT44"/>
      <c r="RHU44"/>
      <c r="RHV44"/>
      <c r="RHW44"/>
      <c r="RHX44"/>
      <c r="RHY44"/>
      <c r="RHZ44"/>
      <c r="RIA44"/>
      <c r="RIB44"/>
      <c r="RIC44"/>
      <c r="RID44"/>
      <c r="RIE44"/>
      <c r="RIF44"/>
      <c r="RIG44"/>
      <c r="RIH44"/>
      <c r="RII44"/>
      <c r="RIJ44"/>
      <c r="RIK44"/>
      <c r="RIL44"/>
      <c r="RIM44"/>
      <c r="RIN44"/>
      <c r="RIO44"/>
      <c r="RIP44"/>
      <c r="RIQ44"/>
      <c r="RIR44"/>
      <c r="RIS44"/>
      <c r="RIT44"/>
      <c r="RIU44"/>
      <c r="RIV44"/>
      <c r="RIW44"/>
      <c r="RIX44"/>
      <c r="RIY44"/>
      <c r="RIZ44"/>
      <c r="RJA44"/>
      <c r="RJB44"/>
      <c r="RJC44"/>
      <c r="RJD44"/>
      <c r="RJE44"/>
      <c r="RJF44"/>
      <c r="RJG44"/>
      <c r="RJH44"/>
      <c r="RJI44"/>
      <c r="RJJ44"/>
      <c r="RJK44"/>
      <c r="RJL44"/>
      <c r="RJM44"/>
      <c r="RJN44"/>
      <c r="RJO44"/>
      <c r="RJP44"/>
      <c r="RJQ44"/>
      <c r="RJR44"/>
      <c r="RJS44"/>
      <c r="RJT44"/>
      <c r="RJU44"/>
      <c r="RJV44"/>
      <c r="RJW44"/>
      <c r="RJX44"/>
      <c r="RJY44"/>
      <c r="RJZ44"/>
      <c r="RKA44"/>
      <c r="RKB44"/>
      <c r="RKC44"/>
      <c r="RKD44"/>
      <c r="RKE44"/>
      <c r="RKF44"/>
      <c r="RKG44"/>
      <c r="RKH44"/>
      <c r="RKI44"/>
      <c r="RKJ44"/>
      <c r="RKK44"/>
      <c r="RKL44"/>
      <c r="RKM44"/>
      <c r="RKN44"/>
      <c r="RKO44"/>
      <c r="RKP44"/>
      <c r="RKQ44"/>
      <c r="RKR44"/>
      <c r="RKS44"/>
      <c r="RKT44"/>
      <c r="RKU44"/>
      <c r="RKV44"/>
      <c r="RKW44"/>
      <c r="RKX44"/>
      <c r="RKY44"/>
      <c r="RKZ44"/>
      <c r="RLA44"/>
      <c r="RLB44"/>
      <c r="RLC44"/>
      <c r="RLD44"/>
      <c r="RLE44"/>
      <c r="RLF44"/>
      <c r="RLG44"/>
      <c r="RLH44"/>
      <c r="RLI44"/>
      <c r="RLJ44"/>
      <c r="RLK44"/>
      <c r="RLL44"/>
      <c r="RLM44"/>
      <c r="RLN44"/>
      <c r="RLO44"/>
      <c r="RLP44"/>
      <c r="RLQ44"/>
      <c r="RLR44"/>
      <c r="RLS44"/>
      <c r="RLT44"/>
      <c r="RLU44"/>
      <c r="RLV44"/>
      <c r="RLW44"/>
      <c r="RLX44"/>
      <c r="RLY44"/>
      <c r="RLZ44"/>
      <c r="RMA44"/>
      <c r="RMB44"/>
      <c r="RMC44"/>
      <c r="RMD44"/>
      <c r="RME44"/>
      <c r="RMF44"/>
      <c r="RMG44"/>
      <c r="RMH44"/>
      <c r="RMI44"/>
      <c r="RMJ44"/>
      <c r="RMK44"/>
      <c r="RML44"/>
      <c r="RMM44"/>
      <c r="RMN44"/>
      <c r="RMO44"/>
      <c r="RMP44"/>
      <c r="RMQ44"/>
      <c r="RMR44"/>
      <c r="RMS44"/>
      <c r="RMT44"/>
      <c r="RMU44"/>
      <c r="RMV44"/>
      <c r="RMW44"/>
      <c r="RMX44"/>
      <c r="RMY44"/>
      <c r="RMZ44"/>
      <c r="RNA44"/>
      <c r="RNB44"/>
      <c r="RNC44"/>
      <c r="RND44"/>
      <c r="RNE44"/>
      <c r="RNF44"/>
      <c r="RNG44"/>
      <c r="RNH44"/>
      <c r="RNI44"/>
      <c r="RNJ44"/>
      <c r="RNK44"/>
      <c r="RNL44"/>
      <c r="RNM44"/>
      <c r="RNN44"/>
      <c r="RNO44"/>
      <c r="RNP44"/>
      <c r="RNQ44"/>
      <c r="RNR44"/>
      <c r="RNS44"/>
      <c r="RNT44"/>
      <c r="RNU44"/>
      <c r="RNV44"/>
      <c r="RNW44"/>
      <c r="RNX44"/>
      <c r="RNY44"/>
      <c r="RNZ44"/>
      <c r="ROA44"/>
      <c r="ROB44"/>
      <c r="ROC44"/>
      <c r="ROD44"/>
      <c r="ROE44"/>
      <c r="ROF44"/>
      <c r="ROG44"/>
      <c r="ROH44"/>
      <c r="ROI44"/>
      <c r="ROJ44"/>
      <c r="ROK44"/>
      <c r="ROL44"/>
      <c r="ROM44"/>
      <c r="RON44"/>
      <c r="ROO44"/>
      <c r="ROP44"/>
      <c r="ROQ44"/>
      <c r="ROR44"/>
      <c r="ROS44"/>
      <c r="ROT44"/>
      <c r="ROU44"/>
      <c r="ROV44"/>
      <c r="ROW44"/>
      <c r="ROX44"/>
      <c r="ROY44"/>
      <c r="ROZ44"/>
      <c r="RPA44"/>
      <c r="RPB44"/>
      <c r="RPC44"/>
      <c r="RPD44"/>
      <c r="RPE44"/>
      <c r="RPF44"/>
      <c r="RPG44"/>
      <c r="RPH44"/>
      <c r="RPI44"/>
      <c r="RPJ44"/>
      <c r="RPK44"/>
      <c r="RPL44"/>
      <c r="RPM44"/>
      <c r="RPN44"/>
      <c r="RPO44"/>
      <c r="RPP44"/>
      <c r="RPQ44"/>
      <c r="RPR44"/>
      <c r="RPS44"/>
      <c r="RPT44"/>
      <c r="RPU44"/>
      <c r="RPV44"/>
      <c r="RPW44"/>
      <c r="RPX44"/>
      <c r="RPY44"/>
      <c r="RPZ44"/>
      <c r="RQA44"/>
      <c r="RQB44"/>
      <c r="RQC44"/>
      <c r="RQD44"/>
      <c r="RQE44"/>
      <c r="RQF44"/>
      <c r="RQG44"/>
      <c r="RQH44"/>
      <c r="RQI44"/>
      <c r="RQJ44"/>
      <c r="RQK44"/>
      <c r="RQL44"/>
      <c r="RQM44"/>
      <c r="RQN44"/>
      <c r="RQO44"/>
      <c r="RQP44"/>
      <c r="RQQ44"/>
      <c r="RQR44"/>
      <c r="RQS44"/>
      <c r="RQT44"/>
      <c r="RQU44"/>
      <c r="RQV44"/>
      <c r="RQW44"/>
      <c r="RQX44"/>
      <c r="RQY44"/>
      <c r="RQZ44"/>
      <c r="RRA44"/>
      <c r="RRB44"/>
      <c r="RRC44"/>
      <c r="RRD44"/>
      <c r="RRE44"/>
      <c r="RRF44"/>
      <c r="RRG44"/>
      <c r="RRH44"/>
      <c r="RRI44"/>
      <c r="RRJ44"/>
      <c r="RRK44"/>
      <c r="RRL44"/>
      <c r="RRM44"/>
      <c r="RRN44"/>
      <c r="RRO44"/>
      <c r="RRP44"/>
      <c r="RRQ44"/>
      <c r="RRR44"/>
      <c r="RRS44"/>
      <c r="RRT44"/>
      <c r="RRU44"/>
      <c r="RRV44"/>
      <c r="RRW44"/>
      <c r="RRX44"/>
      <c r="RRY44"/>
      <c r="RRZ44"/>
      <c r="RSA44"/>
      <c r="RSB44"/>
      <c r="RSC44"/>
      <c r="RSD44"/>
      <c r="RSE44"/>
      <c r="RSF44"/>
      <c r="RSG44"/>
      <c r="RSH44"/>
      <c r="RSI44"/>
      <c r="RSJ44"/>
      <c r="RSK44"/>
      <c r="RSL44"/>
      <c r="RSM44"/>
      <c r="RSN44"/>
      <c r="RSO44"/>
      <c r="RSP44"/>
      <c r="RSQ44"/>
      <c r="RSR44"/>
      <c r="RSS44"/>
      <c r="RST44"/>
      <c r="RSU44"/>
      <c r="RSV44"/>
      <c r="RSW44"/>
      <c r="RSX44"/>
      <c r="RSY44"/>
      <c r="RSZ44"/>
      <c r="RTA44"/>
      <c r="RTB44"/>
      <c r="RTC44"/>
      <c r="RTD44"/>
      <c r="RTE44"/>
      <c r="RTF44"/>
      <c r="RTG44"/>
      <c r="RTH44"/>
      <c r="RTI44"/>
      <c r="RTJ44"/>
      <c r="RTK44"/>
      <c r="RTL44"/>
      <c r="RTM44"/>
      <c r="RTN44"/>
      <c r="RTO44"/>
      <c r="RTP44"/>
      <c r="RTQ44"/>
      <c r="RTR44"/>
      <c r="RTS44"/>
      <c r="RTT44"/>
      <c r="RTU44"/>
      <c r="RTV44"/>
      <c r="RTW44"/>
      <c r="RTX44"/>
      <c r="RTY44"/>
      <c r="RTZ44"/>
      <c r="RUA44"/>
      <c r="RUB44"/>
      <c r="RUC44"/>
      <c r="RUD44"/>
      <c r="RUE44"/>
      <c r="RUF44"/>
      <c r="RUG44"/>
      <c r="RUH44"/>
      <c r="RUI44"/>
      <c r="RUJ44"/>
      <c r="RUK44"/>
      <c r="RUL44"/>
      <c r="RUM44"/>
      <c r="RUN44"/>
      <c r="RUO44"/>
      <c r="RUP44"/>
      <c r="RUQ44"/>
      <c r="RUR44"/>
      <c r="RUS44"/>
      <c r="RUT44"/>
      <c r="RUU44"/>
      <c r="RUV44"/>
      <c r="RUW44"/>
      <c r="RUX44"/>
      <c r="RUY44"/>
      <c r="RUZ44"/>
      <c r="RVA44"/>
      <c r="RVB44"/>
      <c r="RVC44"/>
      <c r="RVD44"/>
      <c r="RVE44"/>
      <c r="RVF44"/>
      <c r="RVG44"/>
      <c r="RVH44"/>
      <c r="RVI44"/>
      <c r="RVJ44"/>
      <c r="RVK44"/>
      <c r="RVL44"/>
      <c r="RVM44"/>
      <c r="RVN44"/>
      <c r="RVO44"/>
      <c r="RVP44"/>
      <c r="RVQ44"/>
      <c r="RVR44"/>
      <c r="RVS44"/>
      <c r="RVT44"/>
      <c r="RVU44"/>
      <c r="RVV44"/>
      <c r="RVW44"/>
      <c r="RVX44"/>
      <c r="RVY44"/>
      <c r="RVZ44"/>
      <c r="RWA44"/>
      <c r="RWB44"/>
      <c r="RWC44"/>
      <c r="RWD44"/>
      <c r="RWE44"/>
      <c r="RWF44"/>
      <c r="RWG44"/>
      <c r="RWH44"/>
      <c r="RWI44"/>
      <c r="RWJ44"/>
      <c r="RWK44"/>
      <c r="RWL44"/>
      <c r="RWM44"/>
      <c r="RWN44"/>
      <c r="RWO44"/>
      <c r="RWP44"/>
      <c r="RWQ44"/>
      <c r="RWR44"/>
      <c r="RWS44"/>
      <c r="RWT44"/>
      <c r="RWU44"/>
      <c r="RWV44"/>
      <c r="RWW44"/>
      <c r="RWX44"/>
      <c r="RWY44"/>
      <c r="RWZ44"/>
      <c r="RXA44"/>
      <c r="RXB44"/>
      <c r="RXC44"/>
      <c r="RXD44"/>
      <c r="RXE44"/>
      <c r="RXF44"/>
      <c r="RXG44"/>
      <c r="RXH44"/>
      <c r="RXI44"/>
      <c r="RXJ44"/>
      <c r="RXK44"/>
      <c r="RXL44"/>
      <c r="RXM44"/>
      <c r="RXN44"/>
      <c r="RXO44"/>
      <c r="RXP44"/>
      <c r="RXQ44"/>
      <c r="RXR44"/>
      <c r="RXS44"/>
      <c r="RXT44"/>
      <c r="RXU44"/>
      <c r="RXV44"/>
      <c r="RXW44"/>
      <c r="RXX44"/>
      <c r="RXY44"/>
      <c r="RXZ44"/>
      <c r="RYA44"/>
      <c r="RYB44"/>
      <c r="RYC44"/>
      <c r="RYD44"/>
      <c r="RYE44"/>
      <c r="RYF44"/>
      <c r="RYG44"/>
      <c r="RYH44"/>
      <c r="RYI44"/>
      <c r="RYJ44"/>
      <c r="RYK44"/>
      <c r="RYL44"/>
      <c r="RYM44"/>
      <c r="RYN44"/>
      <c r="RYO44"/>
      <c r="RYP44"/>
      <c r="RYQ44"/>
      <c r="RYR44"/>
      <c r="RYS44"/>
      <c r="RYT44"/>
      <c r="RYU44"/>
      <c r="RYV44"/>
      <c r="RYW44"/>
      <c r="RYX44"/>
      <c r="RYY44"/>
      <c r="RYZ44"/>
      <c r="RZA44"/>
      <c r="RZB44"/>
      <c r="RZC44"/>
      <c r="RZD44"/>
      <c r="RZE44"/>
      <c r="RZF44"/>
      <c r="RZG44"/>
      <c r="RZH44"/>
      <c r="RZI44"/>
      <c r="RZJ44"/>
      <c r="RZK44"/>
      <c r="RZL44"/>
      <c r="RZM44"/>
      <c r="RZN44"/>
      <c r="RZO44"/>
      <c r="RZP44"/>
      <c r="RZQ44"/>
      <c r="RZR44"/>
      <c r="RZS44"/>
      <c r="RZT44"/>
      <c r="RZU44"/>
      <c r="RZV44"/>
      <c r="RZW44"/>
      <c r="RZX44"/>
      <c r="RZY44"/>
      <c r="RZZ44"/>
      <c r="SAA44"/>
      <c r="SAB44"/>
      <c r="SAC44"/>
      <c r="SAD44"/>
      <c r="SAE44"/>
      <c r="SAF44"/>
      <c r="SAG44"/>
      <c r="SAH44"/>
      <c r="SAI44"/>
      <c r="SAJ44"/>
      <c r="SAK44"/>
      <c r="SAL44"/>
      <c r="SAM44"/>
      <c r="SAN44"/>
      <c r="SAO44"/>
      <c r="SAP44"/>
      <c r="SAQ44"/>
      <c r="SAR44"/>
      <c r="SAS44"/>
      <c r="SAT44"/>
      <c r="SAU44"/>
      <c r="SAV44"/>
      <c r="SAW44"/>
      <c r="SAX44"/>
      <c r="SAY44"/>
      <c r="SAZ44"/>
      <c r="SBA44"/>
      <c r="SBB44"/>
      <c r="SBC44"/>
      <c r="SBD44"/>
      <c r="SBE44"/>
      <c r="SBF44"/>
      <c r="SBG44"/>
      <c r="SBH44"/>
      <c r="SBI44"/>
      <c r="SBJ44"/>
      <c r="SBK44"/>
      <c r="SBL44"/>
      <c r="SBM44"/>
      <c r="SBN44"/>
      <c r="SBO44"/>
      <c r="SBP44"/>
      <c r="SBQ44"/>
      <c r="SBR44"/>
      <c r="SBS44"/>
      <c r="SBT44"/>
      <c r="SBU44"/>
      <c r="SBV44"/>
      <c r="SBW44"/>
      <c r="SBX44"/>
      <c r="SBY44"/>
      <c r="SBZ44"/>
      <c r="SCA44"/>
      <c r="SCB44"/>
      <c r="SCC44"/>
      <c r="SCD44"/>
      <c r="SCE44"/>
      <c r="SCF44"/>
      <c r="SCG44"/>
      <c r="SCH44"/>
      <c r="SCI44"/>
      <c r="SCJ44"/>
      <c r="SCK44"/>
      <c r="SCL44"/>
      <c r="SCM44"/>
      <c r="SCN44"/>
      <c r="SCO44"/>
      <c r="SCP44"/>
      <c r="SCQ44"/>
      <c r="SCR44"/>
      <c r="SCS44"/>
      <c r="SCT44"/>
      <c r="SCU44"/>
      <c r="SCV44"/>
      <c r="SCW44"/>
      <c r="SCX44"/>
      <c r="SCY44"/>
      <c r="SCZ44"/>
      <c r="SDA44"/>
      <c r="SDB44"/>
      <c r="SDC44"/>
      <c r="SDD44"/>
      <c r="SDE44"/>
      <c r="SDF44"/>
      <c r="SDG44"/>
      <c r="SDH44"/>
      <c r="SDI44"/>
      <c r="SDJ44"/>
      <c r="SDK44"/>
      <c r="SDL44"/>
      <c r="SDM44"/>
      <c r="SDN44"/>
      <c r="SDO44"/>
      <c r="SDP44"/>
      <c r="SDQ44"/>
      <c r="SDR44"/>
      <c r="SDS44"/>
      <c r="SDT44"/>
      <c r="SDU44"/>
      <c r="SDV44"/>
      <c r="SDW44"/>
      <c r="SDX44"/>
      <c r="SDY44"/>
      <c r="SDZ44"/>
      <c r="SEA44"/>
      <c r="SEB44"/>
      <c r="SEC44"/>
      <c r="SED44"/>
      <c r="SEE44"/>
      <c r="SEF44"/>
      <c r="SEG44"/>
      <c r="SEH44"/>
      <c r="SEI44"/>
      <c r="SEJ44"/>
      <c r="SEK44"/>
      <c r="SEL44"/>
      <c r="SEM44"/>
      <c r="SEN44"/>
      <c r="SEO44"/>
      <c r="SEP44"/>
      <c r="SEQ44"/>
      <c r="SER44"/>
      <c r="SES44"/>
      <c r="SET44"/>
      <c r="SEU44"/>
      <c r="SEV44"/>
      <c r="SEW44"/>
      <c r="SEX44"/>
      <c r="SEY44"/>
      <c r="SEZ44"/>
      <c r="SFA44"/>
      <c r="SFB44"/>
      <c r="SFC44"/>
      <c r="SFD44"/>
      <c r="SFE44"/>
      <c r="SFF44"/>
      <c r="SFG44"/>
      <c r="SFH44"/>
      <c r="SFI44"/>
      <c r="SFJ44"/>
      <c r="SFK44"/>
      <c r="SFL44"/>
      <c r="SFM44"/>
      <c r="SFN44"/>
      <c r="SFO44"/>
      <c r="SFP44"/>
      <c r="SFQ44"/>
      <c r="SFR44"/>
      <c r="SFS44"/>
      <c r="SFT44"/>
      <c r="SFU44"/>
      <c r="SFV44"/>
      <c r="SFW44"/>
      <c r="SFX44"/>
      <c r="SFY44"/>
      <c r="SFZ44"/>
      <c r="SGA44"/>
      <c r="SGB44"/>
      <c r="SGC44"/>
      <c r="SGD44"/>
      <c r="SGE44"/>
      <c r="SGF44"/>
      <c r="SGG44"/>
      <c r="SGH44"/>
      <c r="SGI44"/>
      <c r="SGJ44"/>
      <c r="SGK44"/>
      <c r="SGL44"/>
      <c r="SGM44"/>
      <c r="SGN44"/>
      <c r="SGO44"/>
      <c r="SGP44"/>
      <c r="SGQ44"/>
      <c r="SGR44"/>
      <c r="SGS44"/>
      <c r="SGT44"/>
      <c r="SGU44"/>
      <c r="SGV44"/>
      <c r="SGW44"/>
      <c r="SGX44"/>
      <c r="SGY44"/>
      <c r="SGZ44"/>
      <c r="SHA44"/>
      <c r="SHB44"/>
      <c r="SHC44"/>
      <c r="SHD44"/>
      <c r="SHE44"/>
      <c r="SHF44"/>
      <c r="SHG44"/>
      <c r="SHH44"/>
      <c r="SHI44"/>
      <c r="SHJ44"/>
      <c r="SHK44"/>
      <c r="SHL44"/>
      <c r="SHM44"/>
      <c r="SHN44"/>
      <c r="SHO44"/>
      <c r="SHP44"/>
      <c r="SHQ44"/>
      <c r="SHR44"/>
      <c r="SHS44"/>
      <c r="SHT44"/>
      <c r="SHU44"/>
      <c r="SHV44"/>
      <c r="SHW44"/>
      <c r="SHX44"/>
      <c r="SHY44"/>
      <c r="SHZ44"/>
      <c r="SIA44"/>
      <c r="SIB44"/>
      <c r="SIC44"/>
      <c r="SID44"/>
      <c r="SIE44"/>
      <c r="SIF44"/>
      <c r="SIG44"/>
      <c r="SIH44"/>
      <c r="SII44"/>
      <c r="SIJ44"/>
      <c r="SIK44"/>
      <c r="SIL44"/>
      <c r="SIM44"/>
      <c r="SIN44"/>
      <c r="SIO44"/>
      <c r="SIP44"/>
      <c r="SIQ44"/>
      <c r="SIR44"/>
      <c r="SIS44"/>
      <c r="SIT44"/>
      <c r="SIU44"/>
      <c r="SIV44"/>
      <c r="SIW44"/>
      <c r="SIX44"/>
      <c r="SIY44"/>
      <c r="SIZ44"/>
      <c r="SJA44"/>
      <c r="SJB44"/>
      <c r="SJC44"/>
      <c r="SJD44"/>
      <c r="SJE44"/>
      <c r="SJF44"/>
      <c r="SJG44"/>
      <c r="SJH44"/>
      <c r="SJI44"/>
      <c r="SJJ44"/>
      <c r="SJK44"/>
      <c r="SJL44"/>
      <c r="SJM44"/>
      <c r="SJN44"/>
      <c r="SJO44"/>
      <c r="SJP44"/>
      <c r="SJQ44"/>
      <c r="SJR44"/>
      <c r="SJS44"/>
      <c r="SJT44"/>
      <c r="SJU44"/>
      <c r="SJV44"/>
      <c r="SJW44"/>
      <c r="SJX44"/>
      <c r="SJY44"/>
      <c r="SJZ44"/>
      <c r="SKA44"/>
      <c r="SKB44"/>
      <c r="SKC44"/>
      <c r="SKD44"/>
      <c r="SKE44"/>
      <c r="SKF44"/>
      <c r="SKG44"/>
      <c r="SKH44"/>
      <c r="SKI44"/>
      <c r="SKJ44"/>
      <c r="SKK44"/>
      <c r="SKL44"/>
      <c r="SKM44"/>
      <c r="SKN44"/>
      <c r="SKO44"/>
      <c r="SKP44"/>
      <c r="SKQ44"/>
      <c r="SKR44"/>
      <c r="SKS44"/>
      <c r="SKT44"/>
      <c r="SKU44"/>
      <c r="SKV44"/>
      <c r="SKW44"/>
      <c r="SKX44"/>
      <c r="SKY44"/>
      <c r="SKZ44"/>
      <c r="SLA44"/>
      <c r="SLB44"/>
      <c r="SLC44"/>
      <c r="SLD44"/>
      <c r="SLE44"/>
      <c r="SLF44"/>
      <c r="SLG44"/>
      <c r="SLH44"/>
      <c r="SLI44"/>
      <c r="SLJ44"/>
      <c r="SLK44"/>
      <c r="SLL44"/>
      <c r="SLM44"/>
      <c r="SLN44"/>
      <c r="SLO44"/>
      <c r="SLP44"/>
      <c r="SLQ44"/>
      <c r="SLR44"/>
      <c r="SLS44"/>
      <c r="SLT44"/>
      <c r="SLU44"/>
      <c r="SLV44"/>
      <c r="SLW44"/>
      <c r="SLX44"/>
      <c r="SLY44"/>
      <c r="SLZ44"/>
      <c r="SMA44"/>
      <c r="SMB44"/>
      <c r="SMC44"/>
      <c r="SMD44"/>
      <c r="SME44"/>
      <c r="SMF44"/>
      <c r="SMG44"/>
      <c r="SMH44"/>
      <c r="SMI44"/>
      <c r="SMJ44"/>
      <c r="SMK44"/>
      <c r="SML44"/>
      <c r="SMM44"/>
      <c r="SMN44"/>
      <c r="SMO44"/>
      <c r="SMP44"/>
      <c r="SMQ44"/>
      <c r="SMR44"/>
      <c r="SMS44"/>
      <c r="SMT44"/>
      <c r="SMU44"/>
      <c r="SMV44"/>
      <c r="SMW44"/>
      <c r="SMX44"/>
      <c r="SMY44"/>
      <c r="SMZ44"/>
      <c r="SNA44"/>
      <c r="SNB44"/>
      <c r="SNC44"/>
      <c r="SND44"/>
      <c r="SNE44"/>
      <c r="SNF44"/>
      <c r="SNG44"/>
      <c r="SNH44"/>
      <c r="SNI44"/>
      <c r="SNJ44"/>
      <c r="SNK44"/>
      <c r="SNL44"/>
      <c r="SNM44"/>
      <c r="SNN44"/>
      <c r="SNO44"/>
      <c r="SNP44"/>
      <c r="SNQ44"/>
      <c r="SNR44"/>
      <c r="SNS44"/>
      <c r="SNT44"/>
      <c r="SNU44"/>
      <c r="SNV44"/>
      <c r="SNW44"/>
      <c r="SNX44"/>
      <c r="SNY44"/>
      <c r="SNZ44"/>
      <c r="SOA44"/>
      <c r="SOB44"/>
      <c r="SOC44"/>
      <c r="SOD44"/>
      <c r="SOE44"/>
      <c r="SOF44"/>
      <c r="SOG44"/>
      <c r="SOH44"/>
      <c r="SOI44"/>
      <c r="SOJ44"/>
      <c r="SOK44"/>
      <c r="SOL44"/>
      <c r="SOM44"/>
      <c r="SON44"/>
      <c r="SOO44"/>
      <c r="SOP44"/>
      <c r="SOQ44"/>
      <c r="SOR44"/>
      <c r="SOS44"/>
      <c r="SOT44"/>
      <c r="SOU44"/>
      <c r="SOV44"/>
      <c r="SOW44"/>
      <c r="SOX44"/>
      <c r="SOY44"/>
      <c r="SOZ44"/>
      <c r="SPA44"/>
      <c r="SPB44"/>
      <c r="SPC44"/>
      <c r="SPD44"/>
      <c r="SPE44"/>
      <c r="SPF44"/>
      <c r="SPG44"/>
      <c r="SPH44"/>
      <c r="SPI44"/>
      <c r="SPJ44"/>
      <c r="SPK44"/>
      <c r="SPL44"/>
      <c r="SPM44"/>
      <c r="SPN44"/>
      <c r="SPO44"/>
      <c r="SPP44"/>
      <c r="SPQ44"/>
      <c r="SPR44"/>
      <c r="SPS44"/>
      <c r="SPT44"/>
      <c r="SPU44"/>
      <c r="SPV44"/>
      <c r="SPW44"/>
      <c r="SPX44"/>
      <c r="SPY44"/>
      <c r="SPZ44"/>
      <c r="SQA44"/>
      <c r="SQB44"/>
      <c r="SQC44"/>
      <c r="SQD44"/>
      <c r="SQE44"/>
      <c r="SQF44"/>
      <c r="SQG44"/>
      <c r="SQH44"/>
      <c r="SQI44"/>
      <c r="SQJ44"/>
      <c r="SQK44"/>
      <c r="SQL44"/>
      <c r="SQM44"/>
      <c r="SQN44"/>
      <c r="SQO44"/>
      <c r="SQP44"/>
      <c r="SQQ44"/>
      <c r="SQR44"/>
      <c r="SQS44"/>
      <c r="SQT44"/>
      <c r="SQU44"/>
      <c r="SQV44"/>
      <c r="SQW44"/>
      <c r="SQX44"/>
      <c r="SQY44"/>
      <c r="SQZ44"/>
      <c r="SRA44"/>
      <c r="SRB44"/>
      <c r="SRC44"/>
      <c r="SRD44"/>
      <c r="SRE44"/>
      <c r="SRF44"/>
      <c r="SRG44"/>
      <c r="SRH44"/>
      <c r="SRI44"/>
      <c r="SRJ44"/>
      <c r="SRK44"/>
      <c r="SRL44"/>
      <c r="SRM44"/>
      <c r="SRN44"/>
      <c r="SRO44"/>
      <c r="SRP44"/>
      <c r="SRQ44"/>
      <c r="SRR44"/>
      <c r="SRS44"/>
      <c r="SRT44"/>
      <c r="SRU44"/>
      <c r="SRV44"/>
      <c r="SRW44"/>
      <c r="SRX44"/>
      <c r="SRY44"/>
      <c r="SRZ44"/>
      <c r="SSA44"/>
      <c r="SSB44"/>
      <c r="SSC44"/>
      <c r="SSD44"/>
      <c r="SSE44"/>
      <c r="SSF44"/>
      <c r="SSG44"/>
      <c r="SSH44"/>
      <c r="SSI44"/>
      <c r="SSJ44"/>
      <c r="SSK44"/>
      <c r="SSL44"/>
      <c r="SSM44"/>
      <c r="SSN44"/>
      <c r="SSO44"/>
      <c r="SSP44"/>
      <c r="SSQ44"/>
      <c r="SSR44"/>
      <c r="SSS44"/>
      <c r="SST44"/>
      <c r="SSU44"/>
      <c r="SSV44"/>
      <c r="SSW44"/>
      <c r="SSX44"/>
      <c r="SSY44"/>
      <c r="SSZ44"/>
      <c r="STA44"/>
      <c r="STB44"/>
      <c r="STC44"/>
      <c r="STD44"/>
      <c r="STE44"/>
      <c r="STF44"/>
      <c r="STG44"/>
      <c r="STH44"/>
      <c r="STI44"/>
      <c r="STJ44"/>
      <c r="STK44"/>
      <c r="STL44"/>
      <c r="STM44"/>
      <c r="STN44"/>
      <c r="STO44"/>
      <c r="STP44"/>
      <c r="STQ44"/>
      <c r="STR44"/>
      <c r="STS44"/>
      <c r="STT44"/>
      <c r="STU44"/>
      <c r="STV44"/>
      <c r="STW44"/>
      <c r="STX44"/>
      <c r="STY44"/>
      <c r="STZ44"/>
      <c r="SUA44"/>
      <c r="SUB44"/>
      <c r="SUC44"/>
      <c r="SUD44"/>
      <c r="SUE44"/>
      <c r="SUF44"/>
      <c r="SUG44"/>
      <c r="SUH44"/>
      <c r="SUI44"/>
      <c r="SUJ44"/>
      <c r="SUK44"/>
      <c r="SUL44"/>
      <c r="SUM44"/>
      <c r="SUN44"/>
      <c r="SUO44"/>
      <c r="SUP44"/>
      <c r="SUQ44"/>
      <c r="SUR44"/>
      <c r="SUS44"/>
      <c r="SUT44"/>
      <c r="SUU44"/>
      <c r="SUV44"/>
      <c r="SUW44"/>
      <c r="SUX44"/>
      <c r="SUY44"/>
      <c r="SUZ44"/>
      <c r="SVA44"/>
      <c r="SVB44"/>
      <c r="SVC44"/>
      <c r="SVD44"/>
      <c r="SVE44"/>
      <c r="SVF44"/>
      <c r="SVG44"/>
      <c r="SVH44"/>
      <c r="SVI44"/>
      <c r="SVJ44"/>
      <c r="SVK44"/>
      <c r="SVL44"/>
      <c r="SVM44"/>
      <c r="SVN44"/>
      <c r="SVO44"/>
      <c r="SVP44"/>
      <c r="SVQ44"/>
      <c r="SVR44"/>
      <c r="SVS44"/>
      <c r="SVT44"/>
      <c r="SVU44"/>
      <c r="SVV44"/>
      <c r="SVW44"/>
      <c r="SVX44"/>
      <c r="SVY44"/>
      <c r="SVZ44"/>
      <c r="SWA44"/>
      <c r="SWB44"/>
      <c r="SWC44"/>
      <c r="SWD44"/>
      <c r="SWE44"/>
      <c r="SWF44"/>
      <c r="SWG44"/>
      <c r="SWH44"/>
      <c r="SWI44"/>
      <c r="SWJ44"/>
      <c r="SWK44"/>
      <c r="SWL44"/>
      <c r="SWM44"/>
      <c r="SWN44"/>
      <c r="SWO44"/>
      <c r="SWP44"/>
      <c r="SWQ44"/>
      <c r="SWR44"/>
      <c r="SWS44"/>
      <c r="SWT44"/>
      <c r="SWU44"/>
      <c r="SWV44"/>
      <c r="SWW44"/>
      <c r="SWX44"/>
      <c r="SWY44"/>
      <c r="SWZ44"/>
      <c r="SXA44"/>
      <c r="SXB44"/>
      <c r="SXC44"/>
      <c r="SXD44"/>
      <c r="SXE44"/>
      <c r="SXF44"/>
      <c r="SXG44"/>
      <c r="SXH44"/>
      <c r="SXI44"/>
      <c r="SXJ44"/>
      <c r="SXK44"/>
      <c r="SXL44"/>
      <c r="SXM44"/>
      <c r="SXN44"/>
      <c r="SXO44"/>
      <c r="SXP44"/>
      <c r="SXQ44"/>
      <c r="SXR44"/>
      <c r="SXS44"/>
      <c r="SXT44"/>
      <c r="SXU44"/>
      <c r="SXV44"/>
      <c r="SXW44"/>
      <c r="SXX44"/>
      <c r="SXY44"/>
      <c r="SXZ44"/>
      <c r="SYA44"/>
      <c r="SYB44"/>
      <c r="SYC44"/>
      <c r="SYD44"/>
      <c r="SYE44"/>
      <c r="SYF44"/>
      <c r="SYG44"/>
      <c r="SYH44"/>
      <c r="SYI44"/>
      <c r="SYJ44"/>
      <c r="SYK44"/>
      <c r="SYL44"/>
      <c r="SYM44"/>
      <c r="SYN44"/>
      <c r="SYO44"/>
      <c r="SYP44"/>
      <c r="SYQ44"/>
      <c r="SYR44"/>
      <c r="SYS44"/>
      <c r="SYT44"/>
      <c r="SYU44"/>
      <c r="SYV44"/>
      <c r="SYW44"/>
      <c r="SYX44"/>
      <c r="SYY44"/>
      <c r="SYZ44"/>
      <c r="SZA44"/>
      <c r="SZB44"/>
      <c r="SZC44"/>
      <c r="SZD44"/>
      <c r="SZE44"/>
      <c r="SZF44"/>
      <c r="SZG44"/>
      <c r="SZH44"/>
      <c r="SZI44"/>
      <c r="SZJ44"/>
      <c r="SZK44"/>
      <c r="SZL44"/>
      <c r="SZM44"/>
      <c r="SZN44"/>
      <c r="SZO44"/>
      <c r="SZP44"/>
      <c r="SZQ44"/>
      <c r="SZR44"/>
      <c r="SZS44"/>
      <c r="SZT44"/>
      <c r="SZU44"/>
      <c r="SZV44"/>
      <c r="SZW44"/>
      <c r="SZX44"/>
      <c r="SZY44"/>
      <c r="SZZ44"/>
      <c r="TAA44"/>
      <c r="TAB44"/>
      <c r="TAC44"/>
      <c r="TAD44"/>
      <c r="TAE44"/>
      <c r="TAF44"/>
      <c r="TAG44"/>
      <c r="TAH44"/>
      <c r="TAI44"/>
      <c r="TAJ44"/>
      <c r="TAK44"/>
      <c r="TAL44"/>
      <c r="TAM44"/>
      <c r="TAN44"/>
      <c r="TAO44"/>
      <c r="TAP44"/>
      <c r="TAQ44"/>
      <c r="TAR44"/>
      <c r="TAS44"/>
      <c r="TAT44"/>
      <c r="TAU44"/>
      <c r="TAV44"/>
      <c r="TAW44"/>
      <c r="TAX44"/>
      <c r="TAY44"/>
      <c r="TAZ44"/>
      <c r="TBA44"/>
      <c r="TBB44"/>
      <c r="TBC44"/>
      <c r="TBD44"/>
      <c r="TBE44"/>
      <c r="TBF44"/>
      <c r="TBG44"/>
      <c r="TBH44"/>
      <c r="TBI44"/>
      <c r="TBJ44"/>
      <c r="TBK44"/>
      <c r="TBL44"/>
      <c r="TBM44"/>
      <c r="TBN44"/>
      <c r="TBO44"/>
      <c r="TBP44"/>
      <c r="TBQ44"/>
      <c r="TBR44"/>
      <c r="TBS44"/>
      <c r="TBT44"/>
      <c r="TBU44"/>
      <c r="TBV44"/>
      <c r="TBW44"/>
      <c r="TBX44"/>
      <c r="TBY44"/>
      <c r="TBZ44"/>
      <c r="TCA44"/>
      <c r="TCB44"/>
      <c r="TCC44"/>
      <c r="TCD44"/>
      <c r="TCE44"/>
      <c r="TCF44"/>
      <c r="TCG44"/>
      <c r="TCH44"/>
      <c r="TCI44"/>
      <c r="TCJ44"/>
      <c r="TCK44"/>
      <c r="TCL44"/>
      <c r="TCM44"/>
      <c r="TCN44"/>
      <c r="TCO44"/>
      <c r="TCP44"/>
      <c r="TCQ44"/>
      <c r="TCR44"/>
      <c r="TCS44"/>
      <c r="TCT44"/>
      <c r="TCU44"/>
      <c r="TCV44"/>
      <c r="TCW44"/>
      <c r="TCX44"/>
      <c r="TCY44"/>
      <c r="TCZ44"/>
      <c r="TDA44"/>
      <c r="TDB44"/>
      <c r="TDC44"/>
      <c r="TDD44"/>
      <c r="TDE44"/>
      <c r="TDF44"/>
      <c r="TDG44"/>
      <c r="TDH44"/>
      <c r="TDI44"/>
      <c r="TDJ44"/>
      <c r="TDK44"/>
      <c r="TDL44"/>
      <c r="TDM44"/>
      <c r="TDN44"/>
      <c r="TDO44"/>
      <c r="TDP44"/>
      <c r="TDQ44"/>
      <c r="TDR44"/>
      <c r="TDS44"/>
      <c r="TDT44"/>
      <c r="TDU44"/>
      <c r="TDV44"/>
      <c r="TDW44"/>
      <c r="TDX44"/>
      <c r="TDY44"/>
      <c r="TDZ44"/>
      <c r="TEA44"/>
      <c r="TEB44"/>
      <c r="TEC44"/>
      <c r="TED44"/>
      <c r="TEE44"/>
      <c r="TEF44"/>
      <c r="TEG44"/>
      <c r="TEH44"/>
      <c r="TEI44"/>
      <c r="TEJ44"/>
      <c r="TEK44"/>
      <c r="TEL44"/>
      <c r="TEM44"/>
      <c r="TEN44"/>
      <c r="TEO44"/>
      <c r="TEP44"/>
      <c r="TEQ44"/>
      <c r="TER44"/>
      <c r="TES44"/>
      <c r="TET44"/>
      <c r="TEU44"/>
      <c r="TEV44"/>
      <c r="TEW44"/>
      <c r="TEX44"/>
      <c r="TEY44"/>
      <c r="TEZ44"/>
      <c r="TFA44"/>
      <c r="TFB44"/>
      <c r="TFC44"/>
      <c r="TFD44"/>
      <c r="TFE44"/>
      <c r="TFF44"/>
      <c r="TFG44"/>
      <c r="TFH44"/>
      <c r="TFI44"/>
      <c r="TFJ44"/>
      <c r="TFK44"/>
      <c r="TFL44"/>
      <c r="TFM44"/>
      <c r="TFN44"/>
      <c r="TFO44"/>
      <c r="TFP44"/>
      <c r="TFQ44"/>
      <c r="TFR44"/>
      <c r="TFS44"/>
      <c r="TFT44"/>
      <c r="TFU44"/>
      <c r="TFV44"/>
      <c r="TFW44"/>
      <c r="TFX44"/>
      <c r="TFY44"/>
      <c r="TFZ44"/>
      <c r="TGA44"/>
      <c r="TGB44"/>
      <c r="TGC44"/>
      <c r="TGD44"/>
      <c r="TGE44"/>
      <c r="TGF44"/>
      <c r="TGG44"/>
      <c r="TGH44"/>
      <c r="TGI44"/>
      <c r="TGJ44"/>
      <c r="TGK44"/>
      <c r="TGL44"/>
      <c r="TGM44"/>
      <c r="TGN44"/>
      <c r="TGO44"/>
      <c r="TGP44"/>
      <c r="TGQ44"/>
      <c r="TGR44"/>
      <c r="TGS44"/>
      <c r="TGT44"/>
      <c r="TGU44"/>
      <c r="TGV44"/>
      <c r="TGW44"/>
      <c r="TGX44"/>
      <c r="TGY44"/>
      <c r="TGZ44"/>
      <c r="THA44"/>
      <c r="THB44"/>
      <c r="THC44"/>
      <c r="THD44"/>
      <c r="THE44"/>
      <c r="THF44"/>
      <c r="THG44"/>
      <c r="THH44"/>
      <c r="THI44"/>
      <c r="THJ44"/>
      <c r="THK44"/>
      <c r="THL44"/>
      <c r="THM44"/>
      <c r="THN44"/>
      <c r="THO44"/>
      <c r="THP44"/>
      <c r="THQ44"/>
      <c r="THR44"/>
      <c r="THS44"/>
      <c r="THT44"/>
      <c r="THU44"/>
      <c r="THV44"/>
      <c r="THW44"/>
      <c r="THX44"/>
      <c r="THY44"/>
      <c r="THZ44"/>
      <c r="TIA44"/>
      <c r="TIB44"/>
      <c r="TIC44"/>
      <c r="TID44"/>
      <c r="TIE44"/>
      <c r="TIF44"/>
      <c r="TIG44"/>
      <c r="TIH44"/>
      <c r="TII44"/>
      <c r="TIJ44"/>
      <c r="TIK44"/>
      <c r="TIL44"/>
      <c r="TIM44"/>
      <c r="TIN44"/>
      <c r="TIO44"/>
      <c r="TIP44"/>
      <c r="TIQ44"/>
      <c r="TIR44"/>
      <c r="TIS44"/>
      <c r="TIT44"/>
      <c r="TIU44"/>
      <c r="TIV44"/>
      <c r="TIW44"/>
      <c r="TIX44"/>
      <c r="TIY44"/>
      <c r="TIZ44"/>
      <c r="TJA44"/>
      <c r="TJB44"/>
      <c r="TJC44"/>
      <c r="TJD44"/>
      <c r="TJE44"/>
      <c r="TJF44"/>
      <c r="TJG44"/>
      <c r="TJH44"/>
      <c r="TJI44"/>
      <c r="TJJ44"/>
      <c r="TJK44"/>
      <c r="TJL44"/>
      <c r="TJM44"/>
      <c r="TJN44"/>
      <c r="TJO44"/>
      <c r="TJP44"/>
      <c r="TJQ44"/>
      <c r="TJR44"/>
      <c r="TJS44"/>
      <c r="TJT44"/>
      <c r="TJU44"/>
      <c r="TJV44"/>
      <c r="TJW44"/>
      <c r="TJX44"/>
      <c r="TJY44"/>
      <c r="TJZ44"/>
      <c r="TKA44"/>
      <c r="TKB44"/>
      <c r="TKC44"/>
      <c r="TKD44"/>
      <c r="TKE44"/>
      <c r="TKF44"/>
      <c r="TKG44"/>
      <c r="TKH44"/>
      <c r="TKI44"/>
      <c r="TKJ44"/>
      <c r="TKK44"/>
      <c r="TKL44"/>
      <c r="TKM44"/>
      <c r="TKN44"/>
      <c r="TKO44"/>
      <c r="TKP44"/>
      <c r="TKQ44"/>
      <c r="TKR44"/>
      <c r="TKS44"/>
      <c r="TKT44"/>
      <c r="TKU44"/>
      <c r="TKV44"/>
      <c r="TKW44"/>
      <c r="TKX44"/>
      <c r="TKY44"/>
      <c r="TKZ44"/>
      <c r="TLA44"/>
      <c r="TLB44"/>
      <c r="TLC44"/>
      <c r="TLD44"/>
      <c r="TLE44"/>
      <c r="TLF44"/>
      <c r="TLG44"/>
      <c r="TLH44"/>
      <c r="TLI44"/>
      <c r="TLJ44"/>
      <c r="TLK44"/>
      <c r="TLL44"/>
      <c r="TLM44"/>
      <c r="TLN44"/>
      <c r="TLO44"/>
      <c r="TLP44"/>
      <c r="TLQ44"/>
      <c r="TLR44"/>
      <c r="TLS44"/>
      <c r="TLT44"/>
      <c r="TLU44"/>
      <c r="TLV44"/>
      <c r="TLW44"/>
      <c r="TLX44"/>
      <c r="TLY44"/>
      <c r="TLZ44"/>
      <c r="TMA44"/>
      <c r="TMB44"/>
      <c r="TMC44"/>
      <c r="TMD44"/>
      <c r="TME44"/>
      <c r="TMF44"/>
      <c r="TMG44"/>
      <c r="TMH44"/>
      <c r="TMI44"/>
      <c r="TMJ44"/>
      <c r="TMK44"/>
      <c r="TML44"/>
      <c r="TMM44"/>
      <c r="TMN44"/>
      <c r="TMO44"/>
      <c r="TMP44"/>
      <c r="TMQ44"/>
      <c r="TMR44"/>
      <c r="TMS44"/>
      <c r="TMT44"/>
      <c r="TMU44"/>
      <c r="TMV44"/>
      <c r="TMW44"/>
      <c r="TMX44"/>
      <c r="TMY44"/>
      <c r="TMZ44"/>
      <c r="TNA44"/>
      <c r="TNB44"/>
      <c r="TNC44"/>
      <c r="TND44"/>
      <c r="TNE44"/>
      <c r="TNF44"/>
      <c r="TNG44"/>
      <c r="TNH44"/>
      <c r="TNI44"/>
      <c r="TNJ44"/>
      <c r="TNK44"/>
      <c r="TNL44"/>
      <c r="TNM44"/>
      <c r="TNN44"/>
      <c r="TNO44"/>
      <c r="TNP44"/>
      <c r="TNQ44"/>
      <c r="TNR44"/>
      <c r="TNS44"/>
      <c r="TNT44"/>
      <c r="TNU44"/>
      <c r="TNV44"/>
      <c r="TNW44"/>
      <c r="TNX44"/>
      <c r="TNY44"/>
      <c r="TNZ44"/>
      <c r="TOA44"/>
      <c r="TOB44"/>
      <c r="TOC44"/>
      <c r="TOD44"/>
      <c r="TOE44"/>
      <c r="TOF44"/>
      <c r="TOG44"/>
      <c r="TOH44"/>
      <c r="TOI44"/>
      <c r="TOJ44"/>
      <c r="TOK44"/>
      <c r="TOL44"/>
      <c r="TOM44"/>
      <c r="TON44"/>
      <c r="TOO44"/>
      <c r="TOP44"/>
      <c r="TOQ44"/>
      <c r="TOR44"/>
      <c r="TOS44"/>
      <c r="TOT44"/>
      <c r="TOU44"/>
      <c r="TOV44"/>
      <c r="TOW44"/>
      <c r="TOX44"/>
      <c r="TOY44"/>
      <c r="TOZ44"/>
      <c r="TPA44"/>
      <c r="TPB44"/>
      <c r="TPC44"/>
      <c r="TPD44"/>
      <c r="TPE44"/>
      <c r="TPF44"/>
      <c r="TPG44"/>
      <c r="TPH44"/>
      <c r="TPI44"/>
      <c r="TPJ44"/>
      <c r="TPK44"/>
      <c r="TPL44"/>
      <c r="TPM44"/>
      <c r="TPN44"/>
      <c r="TPO44"/>
      <c r="TPP44"/>
      <c r="TPQ44"/>
      <c r="TPR44"/>
      <c r="TPS44"/>
      <c r="TPT44"/>
      <c r="TPU44"/>
      <c r="TPV44"/>
      <c r="TPW44"/>
      <c r="TPX44"/>
      <c r="TPY44"/>
      <c r="TPZ44"/>
      <c r="TQA44"/>
      <c r="TQB44"/>
      <c r="TQC44"/>
      <c r="TQD44"/>
      <c r="TQE44"/>
      <c r="TQF44"/>
      <c r="TQG44"/>
      <c r="TQH44"/>
      <c r="TQI44"/>
      <c r="TQJ44"/>
      <c r="TQK44"/>
      <c r="TQL44"/>
      <c r="TQM44"/>
      <c r="TQN44"/>
      <c r="TQO44"/>
      <c r="TQP44"/>
      <c r="TQQ44"/>
      <c r="TQR44"/>
      <c r="TQS44"/>
      <c r="TQT44"/>
      <c r="TQU44"/>
      <c r="TQV44"/>
      <c r="TQW44"/>
      <c r="TQX44"/>
      <c r="TQY44"/>
      <c r="TQZ44"/>
      <c r="TRA44"/>
      <c r="TRB44"/>
      <c r="TRC44"/>
      <c r="TRD44"/>
      <c r="TRE44"/>
      <c r="TRF44"/>
      <c r="TRG44"/>
      <c r="TRH44"/>
      <c r="TRI44"/>
      <c r="TRJ44"/>
      <c r="TRK44"/>
      <c r="TRL44"/>
      <c r="TRM44"/>
      <c r="TRN44"/>
      <c r="TRO44"/>
      <c r="TRP44"/>
      <c r="TRQ44"/>
      <c r="TRR44"/>
      <c r="TRS44"/>
      <c r="TRT44"/>
      <c r="TRU44"/>
      <c r="TRV44"/>
      <c r="TRW44"/>
      <c r="TRX44"/>
      <c r="TRY44"/>
      <c r="TRZ44"/>
      <c r="TSA44"/>
      <c r="TSB44"/>
      <c r="TSC44"/>
      <c r="TSD44"/>
      <c r="TSE44"/>
      <c r="TSF44"/>
      <c r="TSG44"/>
      <c r="TSH44"/>
      <c r="TSI44"/>
      <c r="TSJ44"/>
      <c r="TSK44"/>
      <c r="TSL44"/>
      <c r="TSM44"/>
      <c r="TSN44"/>
      <c r="TSO44"/>
      <c r="TSP44"/>
      <c r="TSQ44"/>
      <c r="TSR44"/>
      <c r="TSS44"/>
      <c r="TST44"/>
      <c r="TSU44"/>
      <c r="TSV44"/>
      <c r="TSW44"/>
      <c r="TSX44"/>
      <c r="TSY44"/>
      <c r="TSZ44"/>
      <c r="TTA44"/>
      <c r="TTB44"/>
      <c r="TTC44"/>
      <c r="TTD44"/>
      <c r="TTE44"/>
      <c r="TTF44"/>
      <c r="TTG44"/>
      <c r="TTH44"/>
      <c r="TTI44"/>
      <c r="TTJ44"/>
      <c r="TTK44"/>
      <c r="TTL44"/>
      <c r="TTM44"/>
      <c r="TTN44"/>
      <c r="TTO44"/>
      <c r="TTP44"/>
      <c r="TTQ44"/>
      <c r="TTR44"/>
      <c r="TTS44"/>
      <c r="TTT44"/>
      <c r="TTU44"/>
      <c r="TTV44"/>
      <c r="TTW44"/>
      <c r="TTX44"/>
      <c r="TTY44"/>
      <c r="TTZ44"/>
      <c r="TUA44"/>
      <c r="TUB44"/>
      <c r="TUC44"/>
      <c r="TUD44"/>
      <c r="TUE44"/>
      <c r="TUF44"/>
      <c r="TUG44"/>
      <c r="TUH44"/>
      <c r="TUI44"/>
      <c r="TUJ44"/>
      <c r="TUK44"/>
      <c r="TUL44"/>
      <c r="TUM44"/>
      <c r="TUN44"/>
      <c r="TUO44"/>
      <c r="TUP44"/>
      <c r="TUQ44"/>
      <c r="TUR44"/>
      <c r="TUS44"/>
      <c r="TUT44"/>
      <c r="TUU44"/>
      <c r="TUV44"/>
      <c r="TUW44"/>
      <c r="TUX44"/>
      <c r="TUY44"/>
      <c r="TUZ44"/>
      <c r="TVA44"/>
      <c r="TVB44"/>
      <c r="TVC44"/>
      <c r="TVD44"/>
      <c r="TVE44"/>
      <c r="TVF44"/>
      <c r="TVG44"/>
      <c r="TVH44"/>
      <c r="TVI44"/>
      <c r="TVJ44"/>
      <c r="TVK44"/>
      <c r="TVL44"/>
      <c r="TVM44"/>
      <c r="TVN44"/>
      <c r="TVO44"/>
      <c r="TVP44"/>
      <c r="TVQ44"/>
      <c r="TVR44"/>
      <c r="TVS44"/>
      <c r="TVT44"/>
      <c r="TVU44"/>
      <c r="TVV44"/>
      <c r="TVW44"/>
      <c r="TVX44"/>
      <c r="TVY44"/>
      <c r="TVZ44"/>
      <c r="TWA44"/>
      <c r="TWB44"/>
      <c r="TWC44"/>
      <c r="TWD44"/>
      <c r="TWE44"/>
      <c r="TWF44"/>
      <c r="TWG44"/>
      <c r="TWH44"/>
      <c r="TWI44"/>
      <c r="TWJ44"/>
      <c r="TWK44"/>
      <c r="TWL44"/>
      <c r="TWM44"/>
      <c r="TWN44"/>
      <c r="TWO44"/>
      <c r="TWP44"/>
      <c r="TWQ44"/>
      <c r="TWR44"/>
      <c r="TWS44"/>
      <c r="TWT44"/>
      <c r="TWU44"/>
      <c r="TWV44"/>
      <c r="TWW44"/>
      <c r="TWX44"/>
      <c r="TWY44"/>
      <c r="TWZ44"/>
      <c r="TXA44"/>
      <c r="TXB44"/>
      <c r="TXC44"/>
      <c r="TXD44"/>
      <c r="TXE44"/>
      <c r="TXF44"/>
      <c r="TXG44"/>
      <c r="TXH44"/>
      <c r="TXI44"/>
      <c r="TXJ44"/>
      <c r="TXK44"/>
      <c r="TXL44"/>
      <c r="TXM44"/>
      <c r="TXN44"/>
      <c r="TXO44"/>
      <c r="TXP44"/>
      <c r="TXQ44"/>
      <c r="TXR44"/>
      <c r="TXS44"/>
      <c r="TXT44"/>
      <c r="TXU44"/>
      <c r="TXV44"/>
      <c r="TXW44"/>
      <c r="TXX44"/>
      <c r="TXY44"/>
      <c r="TXZ44"/>
      <c r="TYA44"/>
      <c r="TYB44"/>
      <c r="TYC44"/>
      <c r="TYD44"/>
      <c r="TYE44"/>
      <c r="TYF44"/>
      <c r="TYG44"/>
      <c r="TYH44"/>
      <c r="TYI44"/>
      <c r="TYJ44"/>
      <c r="TYK44"/>
      <c r="TYL44"/>
      <c r="TYM44"/>
      <c r="TYN44"/>
      <c r="TYO44"/>
      <c r="TYP44"/>
      <c r="TYQ44"/>
      <c r="TYR44"/>
      <c r="TYS44"/>
      <c r="TYT44"/>
      <c r="TYU44"/>
      <c r="TYV44"/>
      <c r="TYW44"/>
      <c r="TYX44"/>
      <c r="TYY44"/>
      <c r="TYZ44"/>
      <c r="TZA44"/>
      <c r="TZB44"/>
      <c r="TZC44"/>
      <c r="TZD44"/>
      <c r="TZE44"/>
      <c r="TZF44"/>
      <c r="TZG44"/>
      <c r="TZH44"/>
      <c r="TZI44"/>
      <c r="TZJ44"/>
      <c r="TZK44"/>
      <c r="TZL44"/>
      <c r="TZM44"/>
      <c r="TZN44"/>
      <c r="TZO44"/>
      <c r="TZP44"/>
      <c r="TZQ44"/>
      <c r="TZR44"/>
      <c r="TZS44"/>
      <c r="TZT44"/>
      <c r="TZU44"/>
      <c r="TZV44"/>
      <c r="TZW44"/>
      <c r="TZX44"/>
      <c r="TZY44"/>
      <c r="TZZ44"/>
      <c r="UAA44"/>
      <c r="UAB44"/>
      <c r="UAC44"/>
      <c r="UAD44"/>
      <c r="UAE44"/>
      <c r="UAF44"/>
      <c r="UAG44"/>
      <c r="UAH44"/>
      <c r="UAI44"/>
      <c r="UAJ44"/>
      <c r="UAK44"/>
      <c r="UAL44"/>
      <c r="UAM44"/>
      <c r="UAN44"/>
      <c r="UAO44"/>
      <c r="UAP44"/>
      <c r="UAQ44"/>
      <c r="UAR44"/>
      <c r="UAS44"/>
      <c r="UAT44"/>
      <c r="UAU44"/>
      <c r="UAV44"/>
      <c r="UAW44"/>
      <c r="UAX44"/>
      <c r="UAY44"/>
      <c r="UAZ44"/>
      <c r="UBA44"/>
      <c r="UBB44"/>
      <c r="UBC44"/>
      <c r="UBD44"/>
      <c r="UBE44"/>
      <c r="UBF44"/>
      <c r="UBG44"/>
      <c r="UBH44"/>
      <c r="UBI44"/>
      <c r="UBJ44"/>
      <c r="UBK44"/>
      <c r="UBL44"/>
      <c r="UBM44"/>
      <c r="UBN44"/>
      <c r="UBO44"/>
      <c r="UBP44"/>
      <c r="UBQ44"/>
      <c r="UBR44"/>
      <c r="UBS44"/>
      <c r="UBT44"/>
      <c r="UBU44"/>
      <c r="UBV44"/>
      <c r="UBW44"/>
      <c r="UBX44"/>
      <c r="UBY44"/>
      <c r="UBZ44"/>
      <c r="UCA44"/>
      <c r="UCB44"/>
      <c r="UCC44"/>
      <c r="UCD44"/>
      <c r="UCE44"/>
      <c r="UCF44"/>
      <c r="UCG44"/>
      <c r="UCH44"/>
      <c r="UCI44"/>
      <c r="UCJ44"/>
      <c r="UCK44"/>
      <c r="UCL44"/>
      <c r="UCM44"/>
      <c r="UCN44"/>
      <c r="UCO44"/>
      <c r="UCP44"/>
      <c r="UCQ44"/>
      <c r="UCR44"/>
      <c r="UCS44"/>
      <c r="UCT44"/>
      <c r="UCU44"/>
      <c r="UCV44"/>
      <c r="UCW44"/>
      <c r="UCX44"/>
      <c r="UCY44"/>
      <c r="UCZ44"/>
      <c r="UDA44"/>
      <c r="UDB44"/>
      <c r="UDC44"/>
      <c r="UDD44"/>
      <c r="UDE44"/>
      <c r="UDF44"/>
      <c r="UDG44"/>
      <c r="UDH44"/>
      <c r="UDI44"/>
      <c r="UDJ44"/>
      <c r="UDK44"/>
      <c r="UDL44"/>
      <c r="UDM44"/>
      <c r="UDN44"/>
      <c r="UDO44"/>
      <c r="UDP44"/>
      <c r="UDQ44"/>
      <c r="UDR44"/>
      <c r="UDS44"/>
      <c r="UDT44"/>
      <c r="UDU44"/>
      <c r="UDV44"/>
      <c r="UDW44"/>
      <c r="UDX44"/>
      <c r="UDY44"/>
      <c r="UDZ44"/>
      <c r="UEA44"/>
      <c r="UEB44"/>
      <c r="UEC44"/>
      <c r="UED44"/>
      <c r="UEE44"/>
      <c r="UEF44"/>
      <c r="UEG44"/>
      <c r="UEH44"/>
      <c r="UEI44"/>
      <c r="UEJ44"/>
      <c r="UEK44"/>
      <c r="UEL44"/>
      <c r="UEM44"/>
      <c r="UEN44"/>
      <c r="UEO44"/>
      <c r="UEP44"/>
      <c r="UEQ44"/>
      <c r="UER44"/>
      <c r="UES44"/>
      <c r="UET44"/>
      <c r="UEU44"/>
      <c r="UEV44"/>
      <c r="UEW44"/>
      <c r="UEX44"/>
      <c r="UEY44"/>
      <c r="UEZ44"/>
      <c r="UFA44"/>
      <c r="UFB44"/>
      <c r="UFC44"/>
      <c r="UFD44"/>
      <c r="UFE44"/>
      <c r="UFF44"/>
      <c r="UFG44"/>
      <c r="UFH44"/>
      <c r="UFI44"/>
      <c r="UFJ44"/>
      <c r="UFK44"/>
      <c r="UFL44"/>
      <c r="UFM44"/>
      <c r="UFN44"/>
      <c r="UFO44"/>
      <c r="UFP44"/>
      <c r="UFQ44"/>
      <c r="UFR44"/>
      <c r="UFS44"/>
      <c r="UFT44"/>
      <c r="UFU44"/>
      <c r="UFV44"/>
      <c r="UFW44"/>
      <c r="UFX44"/>
      <c r="UFY44"/>
      <c r="UFZ44"/>
      <c r="UGA44"/>
      <c r="UGB44"/>
      <c r="UGC44"/>
      <c r="UGD44"/>
      <c r="UGE44"/>
      <c r="UGF44"/>
      <c r="UGG44"/>
      <c r="UGH44"/>
      <c r="UGI44"/>
      <c r="UGJ44"/>
      <c r="UGK44"/>
      <c r="UGL44"/>
      <c r="UGM44"/>
      <c r="UGN44"/>
      <c r="UGO44"/>
      <c r="UGP44"/>
      <c r="UGQ44"/>
      <c r="UGR44"/>
      <c r="UGS44"/>
      <c r="UGT44"/>
      <c r="UGU44"/>
      <c r="UGV44"/>
      <c r="UGW44"/>
      <c r="UGX44"/>
      <c r="UGY44"/>
      <c r="UGZ44"/>
      <c r="UHA44"/>
      <c r="UHB44"/>
      <c r="UHC44"/>
      <c r="UHD44"/>
      <c r="UHE44"/>
      <c r="UHF44"/>
      <c r="UHG44"/>
      <c r="UHH44"/>
      <c r="UHI44"/>
      <c r="UHJ44"/>
      <c r="UHK44"/>
      <c r="UHL44"/>
      <c r="UHM44"/>
      <c r="UHN44"/>
      <c r="UHO44"/>
      <c r="UHP44"/>
      <c r="UHQ44"/>
      <c r="UHR44"/>
      <c r="UHS44"/>
      <c r="UHT44"/>
      <c r="UHU44"/>
      <c r="UHV44"/>
      <c r="UHW44"/>
      <c r="UHX44"/>
      <c r="UHY44"/>
      <c r="UHZ44"/>
      <c r="UIA44"/>
      <c r="UIB44"/>
      <c r="UIC44"/>
      <c r="UID44"/>
      <c r="UIE44"/>
      <c r="UIF44"/>
      <c r="UIG44"/>
      <c r="UIH44"/>
      <c r="UII44"/>
      <c r="UIJ44"/>
      <c r="UIK44"/>
      <c r="UIL44"/>
      <c r="UIM44"/>
      <c r="UIN44"/>
      <c r="UIO44"/>
      <c r="UIP44"/>
      <c r="UIQ44"/>
      <c r="UIR44"/>
      <c r="UIS44"/>
      <c r="UIT44"/>
      <c r="UIU44"/>
      <c r="UIV44"/>
      <c r="UIW44"/>
      <c r="UIX44"/>
      <c r="UIY44"/>
      <c r="UIZ44"/>
      <c r="UJA44"/>
      <c r="UJB44"/>
      <c r="UJC44"/>
      <c r="UJD44"/>
      <c r="UJE44"/>
      <c r="UJF44"/>
      <c r="UJG44"/>
      <c r="UJH44"/>
      <c r="UJI44"/>
      <c r="UJJ44"/>
      <c r="UJK44"/>
      <c r="UJL44"/>
      <c r="UJM44"/>
      <c r="UJN44"/>
      <c r="UJO44"/>
      <c r="UJP44"/>
      <c r="UJQ44"/>
      <c r="UJR44"/>
      <c r="UJS44"/>
      <c r="UJT44"/>
      <c r="UJU44"/>
      <c r="UJV44"/>
      <c r="UJW44"/>
      <c r="UJX44"/>
      <c r="UJY44"/>
      <c r="UJZ44"/>
      <c r="UKA44"/>
      <c r="UKB44"/>
      <c r="UKC44"/>
      <c r="UKD44"/>
      <c r="UKE44"/>
      <c r="UKF44"/>
      <c r="UKG44"/>
      <c r="UKH44"/>
      <c r="UKI44"/>
      <c r="UKJ44"/>
      <c r="UKK44"/>
      <c r="UKL44"/>
      <c r="UKM44"/>
      <c r="UKN44"/>
      <c r="UKO44"/>
      <c r="UKP44"/>
      <c r="UKQ44"/>
      <c r="UKR44"/>
      <c r="UKS44"/>
      <c r="UKT44"/>
      <c r="UKU44"/>
      <c r="UKV44"/>
      <c r="UKW44"/>
      <c r="UKX44"/>
      <c r="UKY44"/>
      <c r="UKZ44"/>
      <c r="ULA44"/>
      <c r="ULB44"/>
      <c r="ULC44"/>
      <c r="ULD44"/>
      <c r="ULE44"/>
      <c r="ULF44"/>
      <c r="ULG44"/>
      <c r="ULH44"/>
      <c r="ULI44"/>
      <c r="ULJ44"/>
      <c r="ULK44"/>
      <c r="ULL44"/>
      <c r="ULM44"/>
      <c r="ULN44"/>
      <c r="ULO44"/>
      <c r="ULP44"/>
      <c r="ULQ44"/>
      <c r="ULR44"/>
      <c r="ULS44"/>
      <c r="ULT44"/>
      <c r="ULU44"/>
      <c r="ULV44"/>
      <c r="ULW44"/>
      <c r="ULX44"/>
      <c r="ULY44"/>
      <c r="ULZ44"/>
      <c r="UMA44"/>
      <c r="UMB44"/>
      <c r="UMC44"/>
      <c r="UMD44"/>
      <c r="UME44"/>
      <c r="UMF44"/>
      <c r="UMG44"/>
      <c r="UMH44"/>
      <c r="UMI44"/>
      <c r="UMJ44"/>
      <c r="UMK44"/>
      <c r="UML44"/>
      <c r="UMM44"/>
      <c r="UMN44"/>
      <c r="UMO44"/>
      <c r="UMP44"/>
      <c r="UMQ44"/>
      <c r="UMR44"/>
      <c r="UMS44"/>
      <c r="UMT44"/>
      <c r="UMU44"/>
      <c r="UMV44"/>
      <c r="UMW44"/>
      <c r="UMX44"/>
      <c r="UMY44"/>
      <c r="UMZ44"/>
      <c r="UNA44"/>
      <c r="UNB44"/>
      <c r="UNC44"/>
      <c r="UND44"/>
      <c r="UNE44"/>
      <c r="UNF44"/>
      <c r="UNG44"/>
      <c r="UNH44"/>
      <c r="UNI44"/>
      <c r="UNJ44"/>
      <c r="UNK44"/>
      <c r="UNL44"/>
      <c r="UNM44"/>
      <c r="UNN44"/>
      <c r="UNO44"/>
      <c r="UNP44"/>
      <c r="UNQ44"/>
      <c r="UNR44"/>
      <c r="UNS44"/>
      <c r="UNT44"/>
      <c r="UNU44"/>
      <c r="UNV44"/>
      <c r="UNW44"/>
      <c r="UNX44"/>
      <c r="UNY44"/>
      <c r="UNZ44"/>
      <c r="UOA44"/>
      <c r="UOB44"/>
      <c r="UOC44"/>
      <c r="UOD44"/>
      <c r="UOE44"/>
      <c r="UOF44"/>
      <c r="UOG44"/>
      <c r="UOH44"/>
      <c r="UOI44"/>
      <c r="UOJ44"/>
      <c r="UOK44"/>
      <c r="UOL44"/>
      <c r="UOM44"/>
      <c r="UON44"/>
      <c r="UOO44"/>
      <c r="UOP44"/>
      <c r="UOQ44"/>
      <c r="UOR44"/>
      <c r="UOS44"/>
      <c r="UOT44"/>
      <c r="UOU44"/>
      <c r="UOV44"/>
      <c r="UOW44"/>
      <c r="UOX44"/>
      <c r="UOY44"/>
      <c r="UOZ44"/>
      <c r="UPA44"/>
      <c r="UPB44"/>
      <c r="UPC44"/>
      <c r="UPD44"/>
      <c r="UPE44"/>
      <c r="UPF44"/>
      <c r="UPG44"/>
      <c r="UPH44"/>
      <c r="UPI44"/>
      <c r="UPJ44"/>
      <c r="UPK44"/>
      <c r="UPL44"/>
      <c r="UPM44"/>
      <c r="UPN44"/>
      <c r="UPO44"/>
      <c r="UPP44"/>
      <c r="UPQ44"/>
      <c r="UPR44"/>
      <c r="UPS44"/>
      <c r="UPT44"/>
      <c r="UPU44"/>
      <c r="UPV44"/>
      <c r="UPW44"/>
      <c r="UPX44"/>
      <c r="UPY44"/>
      <c r="UPZ44"/>
      <c r="UQA44"/>
      <c r="UQB44"/>
      <c r="UQC44"/>
      <c r="UQD44"/>
      <c r="UQE44"/>
      <c r="UQF44"/>
      <c r="UQG44"/>
      <c r="UQH44"/>
      <c r="UQI44"/>
      <c r="UQJ44"/>
      <c r="UQK44"/>
      <c r="UQL44"/>
      <c r="UQM44"/>
      <c r="UQN44"/>
      <c r="UQO44"/>
      <c r="UQP44"/>
      <c r="UQQ44"/>
      <c r="UQR44"/>
      <c r="UQS44"/>
      <c r="UQT44"/>
      <c r="UQU44"/>
      <c r="UQV44"/>
      <c r="UQW44"/>
      <c r="UQX44"/>
      <c r="UQY44"/>
      <c r="UQZ44"/>
      <c r="URA44"/>
      <c r="URB44"/>
      <c r="URC44"/>
      <c r="URD44"/>
      <c r="URE44"/>
      <c r="URF44"/>
      <c r="URG44"/>
      <c r="URH44"/>
      <c r="URI44"/>
      <c r="URJ44"/>
      <c r="URK44"/>
      <c r="URL44"/>
      <c r="URM44"/>
      <c r="URN44"/>
      <c r="URO44"/>
      <c r="URP44"/>
      <c r="URQ44"/>
      <c r="URR44"/>
      <c r="URS44"/>
      <c r="URT44"/>
      <c r="URU44"/>
      <c r="URV44"/>
      <c r="URW44"/>
      <c r="URX44"/>
      <c r="URY44"/>
      <c r="URZ44"/>
      <c r="USA44"/>
      <c r="USB44"/>
      <c r="USC44"/>
      <c r="USD44"/>
      <c r="USE44"/>
      <c r="USF44"/>
      <c r="USG44"/>
      <c r="USH44"/>
      <c r="USI44"/>
      <c r="USJ44"/>
      <c r="USK44"/>
      <c r="USL44"/>
      <c r="USM44"/>
      <c r="USN44"/>
      <c r="USO44"/>
      <c r="USP44"/>
      <c r="USQ44"/>
      <c r="USR44"/>
      <c r="USS44"/>
      <c r="UST44"/>
      <c r="USU44"/>
      <c r="USV44"/>
      <c r="USW44"/>
      <c r="USX44"/>
      <c r="USY44"/>
      <c r="USZ44"/>
      <c r="UTA44"/>
      <c r="UTB44"/>
      <c r="UTC44"/>
      <c r="UTD44"/>
      <c r="UTE44"/>
      <c r="UTF44"/>
      <c r="UTG44"/>
      <c r="UTH44"/>
      <c r="UTI44"/>
      <c r="UTJ44"/>
      <c r="UTK44"/>
      <c r="UTL44"/>
      <c r="UTM44"/>
      <c r="UTN44"/>
      <c r="UTO44"/>
      <c r="UTP44"/>
      <c r="UTQ44"/>
      <c r="UTR44"/>
      <c r="UTS44"/>
      <c r="UTT44"/>
      <c r="UTU44"/>
      <c r="UTV44"/>
      <c r="UTW44"/>
      <c r="UTX44"/>
      <c r="UTY44"/>
      <c r="UTZ44"/>
      <c r="UUA44"/>
      <c r="UUB44"/>
      <c r="UUC44"/>
      <c r="UUD44"/>
      <c r="UUE44"/>
      <c r="UUF44"/>
      <c r="UUG44"/>
      <c r="UUH44"/>
      <c r="UUI44"/>
      <c r="UUJ44"/>
      <c r="UUK44"/>
      <c r="UUL44"/>
      <c r="UUM44"/>
      <c r="UUN44"/>
      <c r="UUO44"/>
      <c r="UUP44"/>
      <c r="UUQ44"/>
      <c r="UUR44"/>
      <c r="UUS44"/>
      <c r="UUT44"/>
      <c r="UUU44"/>
      <c r="UUV44"/>
      <c r="UUW44"/>
      <c r="UUX44"/>
      <c r="UUY44"/>
      <c r="UUZ44"/>
      <c r="UVA44"/>
      <c r="UVB44"/>
      <c r="UVC44"/>
      <c r="UVD44"/>
      <c r="UVE44"/>
      <c r="UVF44"/>
      <c r="UVG44"/>
      <c r="UVH44"/>
      <c r="UVI44"/>
      <c r="UVJ44"/>
      <c r="UVK44"/>
      <c r="UVL44"/>
      <c r="UVM44"/>
      <c r="UVN44"/>
      <c r="UVO44"/>
      <c r="UVP44"/>
      <c r="UVQ44"/>
      <c r="UVR44"/>
      <c r="UVS44"/>
      <c r="UVT44"/>
      <c r="UVU44"/>
      <c r="UVV44"/>
      <c r="UVW44"/>
      <c r="UVX44"/>
      <c r="UVY44"/>
      <c r="UVZ44"/>
      <c r="UWA44"/>
      <c r="UWB44"/>
      <c r="UWC44"/>
      <c r="UWD44"/>
      <c r="UWE44"/>
      <c r="UWF44"/>
      <c r="UWG44"/>
      <c r="UWH44"/>
      <c r="UWI44"/>
      <c r="UWJ44"/>
      <c r="UWK44"/>
      <c r="UWL44"/>
      <c r="UWM44"/>
      <c r="UWN44"/>
      <c r="UWO44"/>
      <c r="UWP44"/>
      <c r="UWQ44"/>
      <c r="UWR44"/>
      <c r="UWS44"/>
      <c r="UWT44"/>
      <c r="UWU44"/>
      <c r="UWV44"/>
      <c r="UWW44"/>
      <c r="UWX44"/>
      <c r="UWY44"/>
      <c r="UWZ44"/>
      <c r="UXA44"/>
      <c r="UXB44"/>
      <c r="UXC44"/>
      <c r="UXD44"/>
      <c r="UXE44"/>
      <c r="UXF44"/>
      <c r="UXG44"/>
      <c r="UXH44"/>
      <c r="UXI44"/>
      <c r="UXJ44"/>
      <c r="UXK44"/>
      <c r="UXL44"/>
      <c r="UXM44"/>
      <c r="UXN44"/>
      <c r="UXO44"/>
      <c r="UXP44"/>
      <c r="UXQ44"/>
      <c r="UXR44"/>
      <c r="UXS44"/>
      <c r="UXT44"/>
      <c r="UXU44"/>
      <c r="UXV44"/>
      <c r="UXW44"/>
      <c r="UXX44"/>
      <c r="UXY44"/>
      <c r="UXZ44"/>
      <c r="UYA44"/>
      <c r="UYB44"/>
      <c r="UYC44"/>
      <c r="UYD44"/>
      <c r="UYE44"/>
      <c r="UYF44"/>
      <c r="UYG44"/>
      <c r="UYH44"/>
      <c r="UYI44"/>
      <c r="UYJ44"/>
      <c r="UYK44"/>
      <c r="UYL44"/>
      <c r="UYM44"/>
      <c r="UYN44"/>
      <c r="UYO44"/>
      <c r="UYP44"/>
      <c r="UYQ44"/>
      <c r="UYR44"/>
      <c r="UYS44"/>
      <c r="UYT44"/>
      <c r="UYU44"/>
      <c r="UYV44"/>
      <c r="UYW44"/>
      <c r="UYX44"/>
      <c r="UYY44"/>
      <c r="UYZ44"/>
      <c r="UZA44"/>
      <c r="UZB44"/>
      <c r="UZC44"/>
      <c r="UZD44"/>
      <c r="UZE44"/>
      <c r="UZF44"/>
      <c r="UZG44"/>
      <c r="UZH44"/>
      <c r="UZI44"/>
      <c r="UZJ44"/>
      <c r="UZK44"/>
      <c r="UZL44"/>
      <c r="UZM44"/>
      <c r="UZN44"/>
      <c r="UZO44"/>
      <c r="UZP44"/>
      <c r="UZQ44"/>
      <c r="UZR44"/>
      <c r="UZS44"/>
      <c r="UZT44"/>
      <c r="UZU44"/>
      <c r="UZV44"/>
      <c r="UZW44"/>
      <c r="UZX44"/>
      <c r="UZY44"/>
      <c r="UZZ44"/>
      <c r="VAA44"/>
      <c r="VAB44"/>
      <c r="VAC44"/>
      <c r="VAD44"/>
      <c r="VAE44"/>
      <c r="VAF44"/>
      <c r="VAG44"/>
      <c r="VAH44"/>
      <c r="VAI44"/>
      <c r="VAJ44"/>
      <c r="VAK44"/>
      <c r="VAL44"/>
      <c r="VAM44"/>
      <c r="VAN44"/>
      <c r="VAO44"/>
      <c r="VAP44"/>
      <c r="VAQ44"/>
      <c r="VAR44"/>
      <c r="VAS44"/>
      <c r="VAT44"/>
      <c r="VAU44"/>
      <c r="VAV44"/>
      <c r="VAW44"/>
      <c r="VAX44"/>
      <c r="VAY44"/>
      <c r="VAZ44"/>
      <c r="VBA44"/>
      <c r="VBB44"/>
      <c r="VBC44"/>
      <c r="VBD44"/>
      <c r="VBE44"/>
      <c r="VBF44"/>
      <c r="VBG44"/>
      <c r="VBH44"/>
      <c r="VBI44"/>
      <c r="VBJ44"/>
      <c r="VBK44"/>
      <c r="VBL44"/>
      <c r="VBM44"/>
      <c r="VBN44"/>
      <c r="VBO44"/>
      <c r="VBP44"/>
      <c r="VBQ44"/>
      <c r="VBR44"/>
      <c r="VBS44"/>
      <c r="VBT44"/>
      <c r="VBU44"/>
      <c r="VBV44"/>
      <c r="VBW44"/>
      <c r="VBX44"/>
      <c r="VBY44"/>
      <c r="VBZ44"/>
      <c r="VCA44"/>
      <c r="VCB44"/>
      <c r="VCC44"/>
      <c r="VCD44"/>
      <c r="VCE44"/>
      <c r="VCF44"/>
      <c r="VCG44"/>
      <c r="VCH44"/>
      <c r="VCI44"/>
      <c r="VCJ44"/>
      <c r="VCK44"/>
      <c r="VCL44"/>
      <c r="VCM44"/>
      <c r="VCN44"/>
      <c r="VCO44"/>
      <c r="VCP44"/>
      <c r="VCQ44"/>
      <c r="VCR44"/>
      <c r="VCS44"/>
      <c r="VCT44"/>
      <c r="VCU44"/>
      <c r="VCV44"/>
      <c r="VCW44"/>
      <c r="VCX44"/>
      <c r="VCY44"/>
      <c r="VCZ44"/>
      <c r="VDA44"/>
      <c r="VDB44"/>
      <c r="VDC44"/>
      <c r="VDD44"/>
      <c r="VDE44"/>
      <c r="VDF44"/>
      <c r="VDG44"/>
      <c r="VDH44"/>
      <c r="VDI44"/>
      <c r="VDJ44"/>
      <c r="VDK44"/>
      <c r="VDL44"/>
      <c r="VDM44"/>
      <c r="VDN44"/>
      <c r="VDO44"/>
      <c r="VDP44"/>
      <c r="VDQ44"/>
      <c r="VDR44"/>
      <c r="VDS44"/>
      <c r="VDT44"/>
      <c r="VDU44"/>
      <c r="VDV44"/>
      <c r="VDW44"/>
      <c r="VDX44"/>
      <c r="VDY44"/>
      <c r="VDZ44"/>
      <c r="VEA44"/>
      <c r="VEB44"/>
      <c r="VEC44"/>
      <c r="VED44"/>
      <c r="VEE44"/>
      <c r="VEF44"/>
      <c r="VEG44"/>
      <c r="VEH44"/>
      <c r="VEI44"/>
      <c r="VEJ44"/>
      <c r="VEK44"/>
      <c r="VEL44"/>
      <c r="VEM44"/>
      <c r="VEN44"/>
      <c r="VEO44"/>
      <c r="VEP44"/>
      <c r="VEQ44"/>
      <c r="VER44"/>
      <c r="VES44"/>
      <c r="VET44"/>
      <c r="VEU44"/>
      <c r="VEV44"/>
      <c r="VEW44"/>
      <c r="VEX44"/>
      <c r="VEY44"/>
      <c r="VEZ44"/>
      <c r="VFA44"/>
      <c r="VFB44"/>
      <c r="VFC44"/>
      <c r="VFD44"/>
      <c r="VFE44"/>
      <c r="VFF44"/>
      <c r="VFG44"/>
      <c r="VFH44"/>
      <c r="VFI44"/>
      <c r="VFJ44"/>
      <c r="VFK44"/>
      <c r="VFL44"/>
      <c r="VFM44"/>
      <c r="VFN44"/>
      <c r="VFO44"/>
      <c r="VFP44"/>
      <c r="VFQ44"/>
      <c r="VFR44"/>
      <c r="VFS44"/>
      <c r="VFT44"/>
      <c r="VFU44"/>
      <c r="VFV44"/>
      <c r="VFW44"/>
      <c r="VFX44"/>
      <c r="VFY44"/>
      <c r="VFZ44"/>
      <c r="VGA44"/>
      <c r="VGB44"/>
      <c r="VGC44"/>
      <c r="VGD44"/>
      <c r="VGE44"/>
      <c r="VGF44"/>
      <c r="VGG44"/>
      <c r="VGH44"/>
      <c r="VGI44"/>
      <c r="VGJ44"/>
      <c r="VGK44"/>
      <c r="VGL44"/>
      <c r="VGM44"/>
      <c r="VGN44"/>
      <c r="VGO44"/>
      <c r="VGP44"/>
      <c r="VGQ44"/>
      <c r="VGR44"/>
      <c r="VGS44"/>
      <c r="VGT44"/>
      <c r="VGU44"/>
      <c r="VGV44"/>
      <c r="VGW44"/>
      <c r="VGX44"/>
      <c r="VGY44"/>
      <c r="VGZ44"/>
      <c r="VHA44"/>
      <c r="VHB44"/>
      <c r="VHC44"/>
      <c r="VHD44"/>
      <c r="VHE44"/>
      <c r="VHF44"/>
      <c r="VHG44"/>
      <c r="VHH44"/>
      <c r="VHI44"/>
      <c r="VHJ44"/>
      <c r="VHK44"/>
      <c r="VHL44"/>
      <c r="VHM44"/>
      <c r="VHN44"/>
      <c r="VHO44"/>
      <c r="VHP44"/>
      <c r="VHQ44"/>
      <c r="VHR44"/>
      <c r="VHS44"/>
      <c r="VHT44"/>
      <c r="VHU44"/>
      <c r="VHV44"/>
      <c r="VHW44"/>
      <c r="VHX44"/>
      <c r="VHY44"/>
      <c r="VHZ44"/>
      <c r="VIA44"/>
      <c r="VIB44"/>
      <c r="VIC44"/>
      <c r="VID44"/>
      <c r="VIE44"/>
      <c r="VIF44"/>
      <c r="VIG44"/>
      <c r="VIH44"/>
      <c r="VII44"/>
      <c r="VIJ44"/>
      <c r="VIK44"/>
      <c r="VIL44"/>
      <c r="VIM44"/>
      <c r="VIN44"/>
      <c r="VIO44"/>
      <c r="VIP44"/>
      <c r="VIQ44"/>
      <c r="VIR44"/>
      <c r="VIS44"/>
      <c r="VIT44"/>
      <c r="VIU44"/>
      <c r="VIV44"/>
      <c r="VIW44"/>
      <c r="VIX44"/>
      <c r="VIY44"/>
      <c r="VIZ44"/>
      <c r="VJA44"/>
      <c r="VJB44"/>
      <c r="VJC44"/>
      <c r="VJD44"/>
      <c r="VJE44"/>
      <c r="VJF44"/>
      <c r="VJG44"/>
      <c r="VJH44"/>
      <c r="VJI44"/>
      <c r="VJJ44"/>
      <c r="VJK44"/>
      <c r="VJL44"/>
      <c r="VJM44"/>
      <c r="VJN44"/>
      <c r="VJO44"/>
      <c r="VJP44"/>
      <c r="VJQ44"/>
      <c r="VJR44"/>
      <c r="VJS44"/>
      <c r="VJT44"/>
      <c r="VJU44"/>
      <c r="VJV44"/>
      <c r="VJW44"/>
      <c r="VJX44"/>
      <c r="VJY44"/>
      <c r="VJZ44"/>
      <c r="VKA44"/>
      <c r="VKB44"/>
      <c r="VKC44"/>
      <c r="VKD44"/>
      <c r="VKE44"/>
      <c r="VKF44"/>
      <c r="VKG44"/>
      <c r="VKH44"/>
      <c r="VKI44"/>
      <c r="VKJ44"/>
      <c r="VKK44"/>
      <c r="VKL44"/>
      <c r="VKM44"/>
      <c r="VKN44"/>
      <c r="VKO44"/>
      <c r="VKP44"/>
      <c r="VKQ44"/>
      <c r="VKR44"/>
      <c r="VKS44"/>
      <c r="VKT44"/>
      <c r="VKU44"/>
      <c r="VKV44"/>
      <c r="VKW44"/>
      <c r="VKX44"/>
      <c r="VKY44"/>
      <c r="VKZ44"/>
      <c r="VLA44"/>
      <c r="VLB44"/>
      <c r="VLC44"/>
      <c r="VLD44"/>
      <c r="VLE44"/>
      <c r="VLF44"/>
      <c r="VLG44"/>
      <c r="VLH44"/>
      <c r="VLI44"/>
      <c r="VLJ44"/>
      <c r="VLK44"/>
      <c r="VLL44"/>
      <c r="VLM44"/>
      <c r="VLN44"/>
      <c r="VLO44"/>
      <c r="VLP44"/>
      <c r="VLQ44"/>
      <c r="VLR44"/>
      <c r="VLS44"/>
      <c r="VLT44"/>
      <c r="VLU44"/>
      <c r="VLV44"/>
      <c r="VLW44"/>
      <c r="VLX44"/>
      <c r="VLY44"/>
      <c r="VLZ44"/>
      <c r="VMA44"/>
      <c r="VMB44"/>
      <c r="VMC44"/>
      <c r="VMD44"/>
      <c r="VME44"/>
      <c r="VMF44"/>
      <c r="VMG44"/>
      <c r="VMH44"/>
      <c r="VMI44"/>
      <c r="VMJ44"/>
      <c r="VMK44"/>
      <c r="VML44"/>
      <c r="VMM44"/>
      <c r="VMN44"/>
      <c r="VMO44"/>
      <c r="VMP44"/>
      <c r="VMQ44"/>
      <c r="VMR44"/>
      <c r="VMS44"/>
      <c r="VMT44"/>
      <c r="VMU44"/>
      <c r="VMV44"/>
      <c r="VMW44"/>
      <c r="VMX44"/>
      <c r="VMY44"/>
      <c r="VMZ44"/>
      <c r="VNA44"/>
      <c r="VNB44"/>
      <c r="VNC44"/>
      <c r="VND44"/>
      <c r="VNE44"/>
      <c r="VNF44"/>
      <c r="VNG44"/>
      <c r="VNH44"/>
      <c r="VNI44"/>
      <c r="VNJ44"/>
      <c r="VNK44"/>
      <c r="VNL44"/>
      <c r="VNM44"/>
      <c r="VNN44"/>
      <c r="VNO44"/>
      <c r="VNP44"/>
      <c r="VNQ44"/>
      <c r="VNR44"/>
      <c r="VNS44"/>
      <c r="VNT44"/>
      <c r="VNU44"/>
      <c r="VNV44"/>
      <c r="VNW44"/>
      <c r="VNX44"/>
      <c r="VNY44"/>
      <c r="VNZ44"/>
      <c r="VOA44"/>
      <c r="VOB44"/>
      <c r="VOC44"/>
      <c r="VOD44"/>
      <c r="VOE44"/>
      <c r="VOF44"/>
      <c r="VOG44"/>
      <c r="VOH44"/>
      <c r="VOI44"/>
      <c r="VOJ44"/>
      <c r="VOK44"/>
      <c r="VOL44"/>
      <c r="VOM44"/>
      <c r="VON44"/>
      <c r="VOO44"/>
      <c r="VOP44"/>
      <c r="VOQ44"/>
      <c r="VOR44"/>
      <c r="VOS44"/>
      <c r="VOT44"/>
      <c r="VOU44"/>
      <c r="VOV44"/>
      <c r="VOW44"/>
      <c r="VOX44"/>
      <c r="VOY44"/>
      <c r="VOZ44"/>
      <c r="VPA44"/>
      <c r="VPB44"/>
      <c r="VPC44"/>
      <c r="VPD44"/>
      <c r="VPE44"/>
      <c r="VPF44"/>
      <c r="VPG44"/>
      <c r="VPH44"/>
      <c r="VPI44"/>
      <c r="VPJ44"/>
      <c r="VPK44"/>
      <c r="VPL44"/>
      <c r="VPM44"/>
      <c r="VPN44"/>
      <c r="VPO44"/>
      <c r="VPP44"/>
      <c r="VPQ44"/>
      <c r="VPR44"/>
      <c r="VPS44"/>
      <c r="VPT44"/>
      <c r="VPU44"/>
      <c r="VPV44"/>
      <c r="VPW44"/>
      <c r="VPX44"/>
      <c r="VPY44"/>
      <c r="VPZ44"/>
      <c r="VQA44"/>
      <c r="VQB44"/>
      <c r="VQC44"/>
      <c r="VQD44"/>
      <c r="VQE44"/>
      <c r="VQF44"/>
      <c r="VQG44"/>
      <c r="VQH44"/>
      <c r="VQI44"/>
      <c r="VQJ44"/>
      <c r="VQK44"/>
      <c r="VQL44"/>
      <c r="VQM44"/>
      <c r="VQN44"/>
      <c r="VQO44"/>
      <c r="VQP44"/>
      <c r="VQQ44"/>
      <c r="VQR44"/>
      <c r="VQS44"/>
      <c r="VQT44"/>
      <c r="VQU44"/>
      <c r="VQV44"/>
      <c r="VQW44"/>
      <c r="VQX44"/>
      <c r="VQY44"/>
      <c r="VQZ44"/>
      <c r="VRA44"/>
      <c r="VRB44"/>
      <c r="VRC44"/>
      <c r="VRD44"/>
      <c r="VRE44"/>
      <c r="VRF44"/>
      <c r="VRG44"/>
      <c r="VRH44"/>
      <c r="VRI44"/>
      <c r="VRJ44"/>
      <c r="VRK44"/>
      <c r="VRL44"/>
      <c r="VRM44"/>
      <c r="VRN44"/>
      <c r="VRO44"/>
      <c r="VRP44"/>
      <c r="VRQ44"/>
      <c r="VRR44"/>
      <c r="VRS44"/>
      <c r="VRT44"/>
      <c r="VRU44"/>
      <c r="VRV44"/>
      <c r="VRW44"/>
      <c r="VRX44"/>
      <c r="VRY44"/>
      <c r="VRZ44"/>
      <c r="VSA44"/>
      <c r="VSB44"/>
      <c r="VSC44"/>
      <c r="VSD44"/>
      <c r="VSE44"/>
      <c r="VSF44"/>
      <c r="VSG44"/>
      <c r="VSH44"/>
      <c r="VSI44"/>
      <c r="VSJ44"/>
      <c r="VSK44"/>
      <c r="VSL44"/>
      <c r="VSM44"/>
      <c r="VSN44"/>
      <c r="VSO44"/>
      <c r="VSP44"/>
      <c r="VSQ44"/>
      <c r="VSR44"/>
      <c r="VSS44"/>
      <c r="VST44"/>
      <c r="VSU44"/>
      <c r="VSV44"/>
      <c r="VSW44"/>
      <c r="VSX44"/>
      <c r="VSY44"/>
      <c r="VSZ44"/>
      <c r="VTA44"/>
      <c r="VTB44"/>
      <c r="VTC44"/>
      <c r="VTD44"/>
      <c r="VTE44"/>
      <c r="VTF44"/>
      <c r="VTG44"/>
      <c r="VTH44"/>
      <c r="VTI44"/>
      <c r="VTJ44"/>
      <c r="VTK44"/>
      <c r="VTL44"/>
      <c r="VTM44"/>
      <c r="VTN44"/>
      <c r="VTO44"/>
      <c r="VTP44"/>
      <c r="VTQ44"/>
      <c r="VTR44"/>
      <c r="VTS44"/>
      <c r="VTT44"/>
      <c r="VTU44"/>
      <c r="VTV44"/>
      <c r="VTW44"/>
      <c r="VTX44"/>
      <c r="VTY44"/>
      <c r="VTZ44"/>
      <c r="VUA44"/>
      <c r="VUB44"/>
      <c r="VUC44"/>
      <c r="VUD44"/>
      <c r="VUE44"/>
      <c r="VUF44"/>
      <c r="VUG44"/>
      <c r="VUH44"/>
      <c r="VUI44"/>
      <c r="VUJ44"/>
      <c r="VUK44"/>
      <c r="VUL44"/>
      <c r="VUM44"/>
      <c r="VUN44"/>
      <c r="VUO44"/>
      <c r="VUP44"/>
      <c r="VUQ44"/>
      <c r="VUR44"/>
      <c r="VUS44"/>
      <c r="VUT44"/>
      <c r="VUU44"/>
      <c r="VUV44"/>
      <c r="VUW44"/>
      <c r="VUX44"/>
      <c r="VUY44"/>
      <c r="VUZ44"/>
      <c r="VVA44"/>
      <c r="VVB44"/>
      <c r="VVC44"/>
      <c r="VVD44"/>
      <c r="VVE44"/>
      <c r="VVF44"/>
      <c r="VVG44"/>
      <c r="VVH44"/>
      <c r="VVI44"/>
      <c r="VVJ44"/>
      <c r="VVK44"/>
      <c r="VVL44"/>
      <c r="VVM44"/>
      <c r="VVN44"/>
      <c r="VVO44"/>
      <c r="VVP44"/>
      <c r="VVQ44"/>
      <c r="VVR44"/>
      <c r="VVS44"/>
      <c r="VVT44"/>
      <c r="VVU44"/>
      <c r="VVV44"/>
      <c r="VVW44"/>
      <c r="VVX44"/>
      <c r="VVY44"/>
      <c r="VVZ44"/>
      <c r="VWA44"/>
      <c r="VWB44"/>
      <c r="VWC44"/>
      <c r="VWD44"/>
      <c r="VWE44"/>
      <c r="VWF44"/>
      <c r="VWG44"/>
      <c r="VWH44"/>
      <c r="VWI44"/>
      <c r="VWJ44"/>
      <c r="VWK44"/>
      <c r="VWL44"/>
      <c r="VWM44"/>
      <c r="VWN44"/>
      <c r="VWO44"/>
      <c r="VWP44"/>
      <c r="VWQ44"/>
      <c r="VWR44"/>
      <c r="VWS44"/>
      <c r="VWT44"/>
      <c r="VWU44"/>
      <c r="VWV44"/>
      <c r="VWW44"/>
      <c r="VWX44"/>
      <c r="VWY44"/>
      <c r="VWZ44"/>
      <c r="VXA44"/>
      <c r="VXB44"/>
      <c r="VXC44"/>
      <c r="VXD44"/>
      <c r="VXE44"/>
      <c r="VXF44"/>
      <c r="VXG44"/>
      <c r="VXH44"/>
      <c r="VXI44"/>
      <c r="VXJ44"/>
      <c r="VXK44"/>
      <c r="VXL44"/>
      <c r="VXM44"/>
      <c r="VXN44"/>
      <c r="VXO44"/>
      <c r="VXP44"/>
      <c r="VXQ44"/>
      <c r="VXR44"/>
      <c r="VXS44"/>
      <c r="VXT44"/>
      <c r="VXU44"/>
      <c r="VXV44"/>
      <c r="VXW44"/>
      <c r="VXX44"/>
      <c r="VXY44"/>
      <c r="VXZ44"/>
      <c r="VYA44"/>
      <c r="VYB44"/>
      <c r="VYC44"/>
      <c r="VYD44"/>
      <c r="VYE44"/>
      <c r="VYF44"/>
      <c r="VYG44"/>
      <c r="VYH44"/>
      <c r="VYI44"/>
      <c r="VYJ44"/>
      <c r="VYK44"/>
      <c r="VYL44"/>
      <c r="VYM44"/>
      <c r="VYN44"/>
      <c r="VYO44"/>
      <c r="VYP44"/>
      <c r="VYQ44"/>
      <c r="VYR44"/>
      <c r="VYS44"/>
      <c r="VYT44"/>
      <c r="VYU44"/>
      <c r="VYV44"/>
      <c r="VYW44"/>
      <c r="VYX44"/>
      <c r="VYY44"/>
      <c r="VYZ44"/>
      <c r="VZA44"/>
      <c r="VZB44"/>
      <c r="VZC44"/>
      <c r="VZD44"/>
      <c r="VZE44"/>
      <c r="VZF44"/>
      <c r="VZG44"/>
      <c r="VZH44"/>
      <c r="VZI44"/>
      <c r="VZJ44"/>
      <c r="VZK44"/>
      <c r="VZL44"/>
      <c r="VZM44"/>
      <c r="VZN44"/>
      <c r="VZO44"/>
      <c r="VZP44"/>
      <c r="VZQ44"/>
      <c r="VZR44"/>
      <c r="VZS44"/>
      <c r="VZT44"/>
      <c r="VZU44"/>
      <c r="VZV44"/>
      <c r="VZW44"/>
      <c r="VZX44"/>
      <c r="VZY44"/>
      <c r="VZZ44"/>
      <c r="WAA44"/>
      <c r="WAB44"/>
      <c r="WAC44"/>
      <c r="WAD44"/>
      <c r="WAE44"/>
      <c r="WAF44"/>
      <c r="WAG44"/>
      <c r="WAH44"/>
      <c r="WAI44"/>
      <c r="WAJ44"/>
      <c r="WAK44"/>
      <c r="WAL44"/>
      <c r="WAM44"/>
      <c r="WAN44"/>
      <c r="WAO44"/>
      <c r="WAP44"/>
      <c r="WAQ44"/>
      <c r="WAR44"/>
      <c r="WAS44"/>
      <c r="WAT44"/>
      <c r="WAU44"/>
      <c r="WAV44"/>
      <c r="WAW44"/>
      <c r="WAX44"/>
      <c r="WAY44"/>
      <c r="WAZ44"/>
      <c r="WBA44"/>
      <c r="WBB44"/>
      <c r="WBC44"/>
      <c r="WBD44"/>
      <c r="WBE44"/>
      <c r="WBF44"/>
      <c r="WBG44"/>
      <c r="WBH44"/>
      <c r="WBI44"/>
      <c r="WBJ44"/>
      <c r="WBK44"/>
      <c r="WBL44"/>
      <c r="WBM44"/>
      <c r="WBN44"/>
      <c r="WBO44"/>
      <c r="WBP44"/>
      <c r="WBQ44"/>
      <c r="WBR44"/>
      <c r="WBS44"/>
      <c r="WBT44"/>
      <c r="WBU44"/>
      <c r="WBV44"/>
      <c r="WBW44"/>
      <c r="WBX44"/>
      <c r="WBY44"/>
      <c r="WBZ44"/>
      <c r="WCA44"/>
      <c r="WCB44"/>
      <c r="WCC44"/>
      <c r="WCD44"/>
      <c r="WCE44"/>
      <c r="WCF44"/>
      <c r="WCG44"/>
      <c r="WCH44"/>
      <c r="WCI44"/>
      <c r="WCJ44"/>
      <c r="WCK44"/>
      <c r="WCL44"/>
      <c r="WCM44"/>
      <c r="WCN44"/>
      <c r="WCO44"/>
      <c r="WCP44"/>
      <c r="WCQ44"/>
      <c r="WCR44"/>
      <c r="WCS44"/>
      <c r="WCT44"/>
      <c r="WCU44"/>
      <c r="WCV44"/>
      <c r="WCW44"/>
      <c r="WCX44"/>
      <c r="WCY44"/>
      <c r="WCZ44"/>
      <c r="WDA44"/>
      <c r="WDB44"/>
      <c r="WDC44"/>
      <c r="WDD44"/>
      <c r="WDE44"/>
      <c r="WDF44"/>
      <c r="WDG44"/>
      <c r="WDH44"/>
      <c r="WDI44"/>
      <c r="WDJ44"/>
      <c r="WDK44"/>
      <c r="WDL44"/>
      <c r="WDM44"/>
      <c r="WDN44"/>
      <c r="WDO44"/>
      <c r="WDP44"/>
      <c r="WDQ44"/>
      <c r="WDR44"/>
      <c r="WDS44"/>
      <c r="WDT44"/>
      <c r="WDU44"/>
      <c r="WDV44"/>
      <c r="WDW44"/>
      <c r="WDX44"/>
      <c r="WDY44"/>
      <c r="WDZ44"/>
      <c r="WEA44"/>
      <c r="WEB44"/>
      <c r="WEC44"/>
      <c r="WED44"/>
      <c r="WEE44"/>
      <c r="WEF44"/>
      <c r="WEG44"/>
      <c r="WEH44"/>
      <c r="WEI44"/>
      <c r="WEJ44"/>
      <c r="WEK44"/>
      <c r="WEL44"/>
      <c r="WEM44"/>
      <c r="WEN44"/>
      <c r="WEO44"/>
      <c r="WEP44"/>
      <c r="WEQ44"/>
      <c r="WER44"/>
      <c r="WES44"/>
      <c r="WET44"/>
      <c r="WEU44"/>
      <c r="WEV44"/>
      <c r="WEW44"/>
      <c r="WEX44"/>
      <c r="WEY44"/>
      <c r="WEZ44"/>
      <c r="WFA44"/>
      <c r="WFB44"/>
      <c r="WFC44"/>
      <c r="WFD44"/>
      <c r="WFE44"/>
      <c r="WFF44"/>
      <c r="WFG44"/>
      <c r="WFH44"/>
      <c r="WFI44"/>
      <c r="WFJ44"/>
      <c r="WFK44"/>
      <c r="WFL44"/>
      <c r="WFM44"/>
      <c r="WFN44"/>
      <c r="WFO44"/>
      <c r="WFP44"/>
      <c r="WFQ44"/>
      <c r="WFR44"/>
      <c r="WFS44"/>
      <c r="WFT44"/>
      <c r="WFU44"/>
      <c r="WFV44"/>
      <c r="WFW44"/>
      <c r="WFX44"/>
      <c r="WFY44"/>
      <c r="WFZ44"/>
      <c r="WGA44"/>
      <c r="WGB44"/>
      <c r="WGC44"/>
      <c r="WGD44"/>
      <c r="WGE44"/>
      <c r="WGF44"/>
      <c r="WGG44"/>
      <c r="WGH44"/>
      <c r="WGI44"/>
      <c r="WGJ44"/>
      <c r="WGK44"/>
      <c r="WGL44"/>
      <c r="WGM44"/>
      <c r="WGN44"/>
      <c r="WGO44"/>
      <c r="WGP44"/>
      <c r="WGQ44"/>
      <c r="WGR44"/>
      <c r="WGS44"/>
      <c r="WGT44"/>
      <c r="WGU44"/>
      <c r="WGV44"/>
      <c r="WGW44"/>
      <c r="WGX44"/>
      <c r="WGY44"/>
      <c r="WGZ44"/>
      <c r="WHA44"/>
      <c r="WHB44"/>
      <c r="WHC44"/>
      <c r="WHD44"/>
      <c r="WHE44"/>
      <c r="WHF44"/>
      <c r="WHG44"/>
      <c r="WHH44"/>
      <c r="WHI44"/>
      <c r="WHJ44"/>
      <c r="WHK44"/>
      <c r="WHL44"/>
      <c r="WHM44"/>
      <c r="WHN44"/>
      <c r="WHO44"/>
      <c r="WHP44"/>
      <c r="WHQ44"/>
      <c r="WHR44"/>
      <c r="WHS44"/>
      <c r="WHT44"/>
      <c r="WHU44"/>
      <c r="WHV44"/>
      <c r="WHW44"/>
      <c r="WHX44"/>
      <c r="WHY44"/>
      <c r="WHZ44"/>
      <c r="WIA44"/>
      <c r="WIB44"/>
      <c r="WIC44"/>
      <c r="WID44"/>
      <c r="WIE44"/>
      <c r="WIF44"/>
      <c r="WIG44"/>
      <c r="WIH44"/>
      <c r="WII44"/>
      <c r="WIJ44"/>
      <c r="WIK44"/>
      <c r="WIL44"/>
      <c r="WIM44"/>
      <c r="WIN44"/>
      <c r="WIO44"/>
      <c r="WIP44"/>
      <c r="WIQ44"/>
      <c r="WIR44"/>
      <c r="WIS44"/>
      <c r="WIT44"/>
      <c r="WIU44"/>
      <c r="WIV44"/>
      <c r="WIW44"/>
      <c r="WIX44"/>
      <c r="WIY44"/>
      <c r="WIZ44"/>
      <c r="WJA44"/>
      <c r="WJB44"/>
      <c r="WJC44"/>
      <c r="WJD44"/>
      <c r="WJE44"/>
      <c r="WJF44"/>
      <c r="WJG44"/>
      <c r="WJH44"/>
      <c r="WJI44"/>
      <c r="WJJ44"/>
      <c r="WJK44"/>
      <c r="WJL44"/>
      <c r="WJM44"/>
      <c r="WJN44"/>
      <c r="WJO44"/>
      <c r="WJP44"/>
      <c r="WJQ44"/>
      <c r="WJR44"/>
      <c r="WJS44"/>
      <c r="WJT44"/>
      <c r="WJU44"/>
      <c r="WJV44"/>
      <c r="WJW44"/>
      <c r="WJX44"/>
      <c r="WJY44"/>
      <c r="WJZ44"/>
      <c r="WKA44"/>
      <c r="WKB44"/>
      <c r="WKC44"/>
      <c r="WKD44"/>
      <c r="WKE44"/>
      <c r="WKF44"/>
      <c r="WKG44"/>
      <c r="WKH44"/>
      <c r="WKI44"/>
      <c r="WKJ44"/>
      <c r="WKK44"/>
      <c r="WKL44"/>
      <c r="WKM44"/>
      <c r="WKN44"/>
      <c r="WKO44"/>
      <c r="WKP44"/>
      <c r="WKQ44"/>
      <c r="WKR44"/>
      <c r="WKS44"/>
      <c r="WKT44"/>
      <c r="WKU44"/>
      <c r="WKV44"/>
      <c r="WKW44"/>
      <c r="WKX44"/>
      <c r="WKY44"/>
      <c r="WKZ44"/>
      <c r="WLA44"/>
      <c r="WLB44"/>
      <c r="WLC44"/>
      <c r="WLD44"/>
      <c r="WLE44"/>
      <c r="WLF44"/>
      <c r="WLG44"/>
      <c r="WLH44"/>
      <c r="WLI44"/>
      <c r="WLJ44"/>
      <c r="WLK44"/>
      <c r="WLL44"/>
      <c r="WLM44"/>
      <c r="WLN44"/>
      <c r="WLO44"/>
      <c r="WLP44"/>
      <c r="WLQ44"/>
      <c r="WLR44"/>
      <c r="WLS44"/>
      <c r="WLT44"/>
      <c r="WLU44"/>
      <c r="WLV44"/>
      <c r="WLW44"/>
      <c r="WLX44"/>
      <c r="WLY44"/>
      <c r="WLZ44"/>
      <c r="WMA44"/>
      <c r="WMB44"/>
      <c r="WMC44"/>
      <c r="WMD44"/>
      <c r="WME44"/>
      <c r="WMF44"/>
      <c r="WMG44"/>
      <c r="WMH44"/>
      <c r="WMI44"/>
      <c r="WMJ44"/>
      <c r="WMK44"/>
      <c r="WML44"/>
      <c r="WMM44"/>
      <c r="WMN44"/>
      <c r="WMO44"/>
      <c r="WMP44"/>
      <c r="WMQ44"/>
      <c r="WMR44"/>
      <c r="WMS44"/>
      <c r="WMT44"/>
      <c r="WMU44"/>
      <c r="WMV44"/>
      <c r="WMW44"/>
      <c r="WMX44"/>
      <c r="WMY44"/>
      <c r="WMZ44"/>
      <c r="WNA44"/>
      <c r="WNB44"/>
      <c r="WNC44"/>
      <c r="WND44"/>
      <c r="WNE44"/>
      <c r="WNF44"/>
      <c r="WNG44"/>
      <c r="WNH44"/>
      <c r="WNI44"/>
      <c r="WNJ44"/>
      <c r="WNK44"/>
      <c r="WNL44"/>
      <c r="WNM44"/>
      <c r="WNN44"/>
      <c r="WNO44"/>
      <c r="WNP44"/>
      <c r="WNQ44"/>
      <c r="WNR44"/>
      <c r="WNS44"/>
      <c r="WNT44"/>
      <c r="WNU44"/>
      <c r="WNV44"/>
      <c r="WNW44"/>
      <c r="WNX44"/>
      <c r="WNY44"/>
      <c r="WNZ44"/>
      <c r="WOA44"/>
      <c r="WOB44"/>
      <c r="WOC44"/>
      <c r="WOD44"/>
      <c r="WOE44"/>
      <c r="WOF44"/>
      <c r="WOG44"/>
      <c r="WOH44"/>
      <c r="WOI44"/>
      <c r="WOJ44"/>
      <c r="WOK44"/>
      <c r="WOL44"/>
      <c r="WOM44"/>
      <c r="WON44"/>
      <c r="WOO44"/>
      <c r="WOP44"/>
      <c r="WOQ44"/>
      <c r="WOR44"/>
      <c r="WOS44"/>
      <c r="WOT44"/>
      <c r="WOU44"/>
      <c r="WOV44"/>
      <c r="WOW44"/>
      <c r="WOX44"/>
      <c r="WOY44"/>
      <c r="WOZ44"/>
      <c r="WPA44"/>
      <c r="WPB44"/>
      <c r="WPC44"/>
      <c r="WPD44"/>
      <c r="WPE44"/>
      <c r="WPF44"/>
      <c r="WPG44"/>
      <c r="WPH44"/>
      <c r="WPI44"/>
      <c r="WPJ44"/>
      <c r="WPK44"/>
      <c r="WPL44"/>
      <c r="WPM44"/>
      <c r="WPN44"/>
      <c r="WPO44"/>
      <c r="WPP44"/>
      <c r="WPQ44"/>
      <c r="WPR44"/>
      <c r="WPS44"/>
      <c r="WPT44"/>
      <c r="WPU44"/>
      <c r="WPV44"/>
      <c r="WPW44"/>
      <c r="WPX44"/>
      <c r="WPY44"/>
      <c r="WPZ44"/>
      <c r="WQA44"/>
      <c r="WQB44"/>
      <c r="WQC44"/>
      <c r="WQD44"/>
      <c r="WQE44"/>
      <c r="WQF44"/>
      <c r="WQG44"/>
      <c r="WQH44"/>
      <c r="WQI44"/>
      <c r="WQJ44"/>
      <c r="WQK44"/>
      <c r="WQL44"/>
      <c r="WQM44"/>
      <c r="WQN44"/>
      <c r="WQO44"/>
      <c r="WQP44"/>
      <c r="WQQ44"/>
      <c r="WQR44"/>
      <c r="WQS44"/>
      <c r="WQT44"/>
      <c r="WQU44"/>
      <c r="WQV44"/>
      <c r="WQW44"/>
      <c r="WQX44"/>
      <c r="WQY44"/>
      <c r="WQZ44"/>
      <c r="WRA44"/>
      <c r="WRB44"/>
      <c r="WRC44"/>
      <c r="WRD44"/>
      <c r="WRE44"/>
      <c r="WRF44"/>
      <c r="WRG44"/>
      <c r="WRH44"/>
      <c r="WRI44"/>
      <c r="WRJ44"/>
      <c r="WRK44"/>
      <c r="WRL44"/>
      <c r="WRM44"/>
      <c r="WRN44"/>
      <c r="WRO44"/>
      <c r="WRP44"/>
      <c r="WRQ44"/>
      <c r="WRR44"/>
      <c r="WRS44"/>
      <c r="WRT44"/>
      <c r="WRU44"/>
      <c r="WRV44"/>
      <c r="WRW44"/>
      <c r="WRX44"/>
      <c r="WRY44"/>
      <c r="WRZ44"/>
      <c r="WSA44"/>
      <c r="WSB44"/>
      <c r="WSC44"/>
      <c r="WSD44"/>
      <c r="WSE44"/>
      <c r="WSF44"/>
      <c r="WSG44"/>
      <c r="WSH44"/>
      <c r="WSI44"/>
      <c r="WSJ44"/>
      <c r="WSK44"/>
      <c r="WSL44"/>
      <c r="WSM44"/>
      <c r="WSN44"/>
      <c r="WSO44"/>
      <c r="WSP44"/>
      <c r="WSQ44"/>
      <c r="WSR44"/>
      <c r="WSS44"/>
      <c r="WST44"/>
      <c r="WSU44"/>
      <c r="WSV44"/>
      <c r="WSW44"/>
      <c r="WSX44"/>
      <c r="WSY44"/>
      <c r="WSZ44"/>
      <c r="WTA44"/>
      <c r="WTB44"/>
      <c r="WTC44"/>
      <c r="WTD44"/>
      <c r="WTE44"/>
      <c r="WTF44"/>
      <c r="WTG44"/>
      <c r="WTH44"/>
      <c r="WTI44"/>
      <c r="WTJ44"/>
      <c r="WTK44"/>
      <c r="WTL44"/>
      <c r="WTM44"/>
      <c r="WTN44"/>
      <c r="WTO44"/>
      <c r="WTP44"/>
      <c r="WTQ44"/>
      <c r="WTR44"/>
      <c r="WTS44"/>
      <c r="WTT44"/>
      <c r="WTU44"/>
      <c r="WTV44"/>
      <c r="WTW44"/>
      <c r="WTX44"/>
      <c r="WTY44"/>
      <c r="WTZ44"/>
      <c r="WUA44"/>
      <c r="WUB44"/>
      <c r="WUC44"/>
      <c r="WUD44"/>
      <c r="WUE44"/>
      <c r="WUF44"/>
      <c r="WUG44"/>
      <c r="WUH44"/>
      <c r="WUI44"/>
      <c r="WUJ44"/>
      <c r="WUK44"/>
      <c r="WUL44"/>
      <c r="WUM44"/>
      <c r="WUN44"/>
      <c r="WUO44"/>
      <c r="WUP44"/>
      <c r="WUQ44"/>
      <c r="WUR44"/>
      <c r="WUS44"/>
      <c r="WUT44"/>
      <c r="WUU44"/>
      <c r="WUV44"/>
      <c r="WUW44"/>
      <c r="WUX44"/>
      <c r="WUY44"/>
      <c r="WUZ44"/>
      <c r="WVA44"/>
      <c r="WVB44"/>
      <c r="WVC44"/>
      <c r="WVD44"/>
      <c r="WVE44"/>
      <c r="WVF44"/>
      <c r="WVG44"/>
      <c r="WVH44"/>
      <c r="WVI44"/>
      <c r="WVJ44"/>
      <c r="WVK44"/>
      <c r="WVL44"/>
      <c r="WVM44"/>
      <c r="WVN44"/>
      <c r="WVO44"/>
      <c r="WVP44"/>
      <c r="WVQ44"/>
      <c r="WVR44"/>
      <c r="WVS44"/>
      <c r="WVT44"/>
      <c r="WVU44"/>
      <c r="WVV44"/>
      <c r="WVW44"/>
      <c r="WVX44"/>
      <c r="WVY44"/>
      <c r="WVZ44"/>
      <c r="WWA44"/>
      <c r="WWB44"/>
      <c r="WWC44"/>
      <c r="WWD44"/>
      <c r="WWE44"/>
      <c r="WWF44"/>
      <c r="WWG44"/>
      <c r="WWH44"/>
      <c r="WWI44"/>
      <c r="WWJ44"/>
      <c r="WWK44"/>
      <c r="WWL44"/>
      <c r="WWM44"/>
      <c r="WWN44"/>
      <c r="WWO44"/>
      <c r="WWP44"/>
      <c r="WWQ44"/>
      <c r="WWR44"/>
      <c r="WWS44"/>
      <c r="WWT44"/>
      <c r="WWU44"/>
      <c r="WWV44"/>
      <c r="WWW44"/>
      <c r="WWX44"/>
      <c r="WWY44"/>
      <c r="WWZ44"/>
      <c r="WXA44"/>
      <c r="WXB44"/>
      <c r="WXC44"/>
      <c r="WXD44"/>
      <c r="WXE44"/>
      <c r="WXF44"/>
      <c r="WXG44"/>
      <c r="WXH44"/>
      <c r="WXI44"/>
      <c r="WXJ44"/>
      <c r="WXK44"/>
      <c r="WXL44"/>
      <c r="WXM44"/>
      <c r="WXN44"/>
      <c r="WXO44"/>
      <c r="WXP44"/>
      <c r="WXQ44"/>
      <c r="WXR44"/>
      <c r="WXS44"/>
      <c r="WXT44"/>
      <c r="WXU44"/>
      <c r="WXV44"/>
      <c r="WXW44"/>
      <c r="WXX44"/>
      <c r="WXY44"/>
      <c r="WXZ44"/>
      <c r="WYA44"/>
      <c r="WYB44"/>
      <c r="WYC44"/>
      <c r="WYD44"/>
      <c r="WYE44"/>
      <c r="WYF44"/>
      <c r="WYG44"/>
      <c r="WYH44"/>
      <c r="WYI44"/>
      <c r="WYJ44"/>
      <c r="WYK44"/>
      <c r="WYL44"/>
      <c r="WYM44"/>
      <c r="WYN44"/>
      <c r="WYO44"/>
      <c r="WYP44"/>
      <c r="WYQ44"/>
      <c r="WYR44"/>
      <c r="WYS44"/>
      <c r="WYT44"/>
      <c r="WYU44"/>
      <c r="WYV44"/>
      <c r="WYW44"/>
      <c r="WYX44"/>
      <c r="WYY44"/>
      <c r="WYZ44"/>
      <c r="WZA44"/>
      <c r="WZB44"/>
      <c r="WZC44"/>
      <c r="WZD44"/>
      <c r="WZE44"/>
      <c r="WZF44"/>
      <c r="WZG44"/>
      <c r="WZH44"/>
      <c r="WZI44"/>
      <c r="WZJ44"/>
      <c r="WZK44"/>
      <c r="WZL44"/>
      <c r="WZM44"/>
      <c r="WZN44"/>
      <c r="WZO44"/>
      <c r="WZP44"/>
      <c r="WZQ44"/>
      <c r="WZR44"/>
      <c r="WZS44"/>
      <c r="WZT44"/>
      <c r="WZU44"/>
      <c r="WZV44"/>
      <c r="WZW44"/>
      <c r="WZX44"/>
      <c r="WZY44"/>
      <c r="WZZ44"/>
      <c r="XAA44"/>
      <c r="XAB44"/>
      <c r="XAC44"/>
      <c r="XAD44"/>
      <c r="XAE44"/>
      <c r="XAF44"/>
      <c r="XAG44"/>
      <c r="XAH44"/>
      <c r="XAI44"/>
      <c r="XAJ44"/>
      <c r="XAK44"/>
      <c r="XAL44"/>
      <c r="XAM44"/>
      <c r="XAN44"/>
      <c r="XAO44"/>
      <c r="XAP44"/>
      <c r="XAQ44"/>
      <c r="XAR44"/>
      <c r="XAS44"/>
      <c r="XAT44"/>
      <c r="XAU44"/>
      <c r="XAV44"/>
      <c r="XAW44"/>
      <c r="XAX44"/>
      <c r="XAY44"/>
      <c r="XAZ44"/>
      <c r="XBA44"/>
      <c r="XBB44"/>
      <c r="XBC44"/>
      <c r="XBD44"/>
      <c r="XBE44"/>
      <c r="XBF44"/>
      <c r="XBG44"/>
      <c r="XBH44"/>
      <c r="XBI44"/>
      <c r="XBJ44"/>
      <c r="XBK44"/>
      <c r="XBL44"/>
      <c r="XBM44"/>
      <c r="XBN44"/>
      <c r="XBO44"/>
      <c r="XBP44"/>
      <c r="XBQ44"/>
      <c r="XBR44"/>
      <c r="XBS44"/>
      <c r="XBT44"/>
      <c r="XBU44"/>
      <c r="XBV44"/>
      <c r="XBW44"/>
      <c r="XBX44"/>
      <c r="XBY44"/>
      <c r="XBZ44"/>
      <c r="XCA44"/>
      <c r="XCB44"/>
      <c r="XCC44"/>
      <c r="XCD44"/>
      <c r="XCE44"/>
      <c r="XCF44"/>
      <c r="XCG44"/>
      <c r="XCH44"/>
      <c r="XCI44"/>
      <c r="XCJ44"/>
      <c r="XCK44"/>
      <c r="XCL44"/>
      <c r="XCM44"/>
      <c r="XCN44"/>
      <c r="XCO44"/>
      <c r="XCP44"/>
      <c r="XCQ44"/>
      <c r="XCR44"/>
      <c r="XCS44"/>
      <c r="XCT44"/>
      <c r="XCU44"/>
      <c r="XCV44"/>
      <c r="XCW44"/>
      <c r="XCX44"/>
      <c r="XCY44"/>
      <c r="XCZ44"/>
      <c r="XDA44"/>
      <c r="XDB44"/>
      <c r="XDC44"/>
      <c r="XDD44"/>
      <c r="XDE44"/>
      <c r="XDF44"/>
      <c r="XDG44"/>
      <c r="XDH44"/>
      <c r="XDI44"/>
      <c r="XDJ44"/>
      <c r="XDK44"/>
      <c r="XDL44"/>
      <c r="XDM44"/>
      <c r="XDN44"/>
      <c r="XDO44"/>
      <c r="XDP44"/>
      <c r="XDQ44"/>
      <c r="XDR44"/>
      <c r="XDS44"/>
      <c r="XDT44"/>
      <c r="XDU44"/>
      <c r="XDV44"/>
      <c r="XDW44"/>
      <c r="XDX44"/>
      <c r="XDY44"/>
    </row>
    <row r="45" spans="1:16353">
      <c r="A45" t="s">
        <v>3</v>
      </c>
      <c r="B45" s="100">
        <f t="shared" ref="B45" si="8">IFERROR(B43*(1-B44),0)</f>
        <v>1709.6002166847236</v>
      </c>
      <c r="C45" s="100">
        <f t="shared" ref="C45:L45" si="9">IFERROR(C43*(1-C44),0)</f>
        <v>2314.1150785240061</v>
      </c>
      <c r="D45" s="100">
        <f t="shared" ca="1" si="9"/>
        <v>2592.7053912665606</v>
      </c>
      <c r="E45" s="100">
        <f t="shared" ca="1" si="9"/>
        <v>2819.9707107266727</v>
      </c>
      <c r="F45" s="100">
        <f t="shared" ca="1" si="9"/>
        <v>3050.7644574804062</v>
      </c>
      <c r="G45" s="100">
        <f t="shared" ca="1" si="9"/>
        <v>3314.9380285105467</v>
      </c>
      <c r="H45" s="100">
        <f t="shared" ca="1" si="9"/>
        <v>3587.5744488870187</v>
      </c>
      <c r="I45" s="100">
        <f t="shared" ca="1" si="9"/>
        <v>3903.5455768928696</v>
      </c>
      <c r="J45" s="100">
        <f t="shared" ca="1" si="9"/>
        <v>4233.9416524636845</v>
      </c>
      <c r="K45" s="100">
        <f t="shared" ca="1" si="9"/>
        <v>4538.9843826754886</v>
      </c>
      <c r="L45" s="100">
        <f t="shared" ca="1" si="9"/>
        <v>4854.3086455499733</v>
      </c>
      <c r="M45" s="100">
        <f t="shared" ref="M45" ca="1" si="10">IFERROR(M43*(1-M44),0)</f>
        <v>5024.2094481442218</v>
      </c>
    </row>
    <row r="46" spans="1:16353">
      <c r="A46" s="17" t="s">
        <v>4</v>
      </c>
      <c r="B46" s="74">
        <f>INDEX(Model!$A:$AQ,MATCH("DD&amp;A",Model!$A:$A,0),MATCH(DCF!B$33,Model!$3:$3,0))</f>
        <v>1983</v>
      </c>
      <c r="C46" s="74">
        <f>INDEX(Model!$A:$AQ,MATCH("DD&amp;A",Model!$A:$A,0),MATCH(DCF!C$33,Model!$3:$3,0))</f>
        <v>2161.811960675368</v>
      </c>
      <c r="D46" s="74">
        <f>INDEX(Model!$A:$AQ,MATCH("DD&amp;A",Model!$A:$A,0),MATCH(DCF!D$33,Model!$3:$3,0))</f>
        <v>2605.2888523794586</v>
      </c>
      <c r="E46" s="74">
        <f ca="1">INDEX(Model!$A:$AQ,MATCH("DD&amp;A",Model!$A:$A,0),MATCH(DCF!E$33,Model!$3:$3,0))</f>
        <v>2705.6970824449963</v>
      </c>
      <c r="F46" s="74">
        <f ca="1">INDEX(Model!$A:$AQ,MATCH("DD&amp;A",Model!$A:$A,0),MATCH(DCF!F$33,Model!$3:$3,0))</f>
        <v>2824.1058723249148</v>
      </c>
      <c r="G46" s="74">
        <f ca="1">INDEX(Model!$A:$AQ,MATCH("DD&amp;A",Model!$A:$A,0),MATCH(DCF!G$33,Model!$3:$3,0))</f>
        <v>2956.8590951226702</v>
      </c>
      <c r="H46" s="74">
        <f ca="1">INDEX(Model!$A:$AQ,MATCH("DD&amp;A",Model!$A:$A,0),MATCH(DCF!H$33,Model!$3:$3,0))</f>
        <v>3107.1022419815799</v>
      </c>
      <c r="I46" s="74">
        <f ca="1">INDEX(Model!$A:$AQ,MATCH("DD&amp;A",Model!$A:$A,0),MATCH(DCF!I$33,Model!$3:$3,0))</f>
        <v>3272.0561961158915</v>
      </c>
      <c r="J46" s="74">
        <f ca="1">INDEX(Model!$A:$AQ,MATCH("DD&amp;A",Model!$A:$A,0),MATCH(DCF!J$33,Model!$3:$3,0))</f>
        <v>3456.3376178473372</v>
      </c>
      <c r="K46" s="74">
        <f ca="1">INDEX(Model!$A:$AQ,MATCH("DD&amp;A",Model!$A:$A,0),MATCH(DCF!K$33,Model!$3:$3,0))</f>
        <v>3657.7461128889263</v>
      </c>
      <c r="L46" s="74">
        <f ca="1">INDEX(Model!$A:$AQ,MATCH("DD&amp;A",Model!$A:$A,0),MATCH(DCF!L$33,Model!$3:$3,0))</f>
        <v>3866.7204450333093</v>
      </c>
      <c r="M46" s="74">
        <f ca="1">INDEX(Model!$A:$AQ,MATCH("DD&amp;A",Model!$A:$A,0),MATCH(DCF!M$33,Model!$3:$3,0))</f>
        <v>4082.335259958697</v>
      </c>
    </row>
    <row r="47" spans="1:16353">
      <c r="A47" s="17" t="s">
        <v>152</v>
      </c>
      <c r="B47" s="74">
        <f>+INDEX(Model!$A:$AQ,MATCH("Capex",Model!$A:$A,0),MATCH(DCF!B$33,Model!$3:$3,0))+INDEX(Model!$A:$AQ,MATCH("M&amp;A",Model!$A:$A,0),MATCH(DCF!B$33,Model!$3:$3,0))+INDEX(Model!$A:$AQ,MATCH("Asset Disposals",Model!$A:$A,0),MATCH(DCF!B$33,Model!$3:$3,0))</f>
        <v>-3636</v>
      </c>
      <c r="C47" s="74">
        <f>+INDEX(Model!$A:$AQ,MATCH("Capex",Model!$A:$A,0),MATCH(DCF!C$33,Model!$3:$3,0))+INDEX(Model!$A:$AQ,MATCH("M&amp;A",Model!$A:$A,0),MATCH(DCF!C$33,Model!$3:$3,0))+INDEX(Model!$A:$AQ,MATCH("Asset Disposals",Model!$A:$A,0),MATCH(DCF!C$33,Model!$3:$3,0))</f>
        <v>-4351.2015832431516</v>
      </c>
      <c r="D47" s="74">
        <f ca="1">+INDEX(Model!$A:$AQ,MATCH("Capex",Model!$A:$A,0),MATCH(DCF!D$33,Model!$3:$3,0))+INDEX(Model!$A:$AQ,MATCH("M&amp;A",Model!$A:$A,0),MATCH(DCF!D$33,Model!$3:$3,0))+INDEX(Model!$A:$AQ,MATCH("Asset Disposals",Model!$A:$A,0),MATCH(DCF!D$33,Model!$3:$3,0))</f>
        <v>-2881.0797979954732</v>
      </c>
      <c r="E47" s="74">
        <f ca="1">+INDEX(Model!$A:$AQ,MATCH("Capex",Model!$A:$A,0),MATCH(DCF!E$33,Model!$3:$3,0))+INDEX(Model!$A:$AQ,MATCH("M&amp;A",Model!$A:$A,0),MATCH(DCF!E$33,Model!$3:$3,0))+INDEX(Model!$A:$AQ,MATCH("Asset Disposals",Model!$A:$A,0),MATCH(DCF!E$33,Model!$3:$3,0))</f>
        <v>-3073.8279640987171</v>
      </c>
      <c r="F47" s="74">
        <f ca="1">+INDEX(Model!$A:$AQ,MATCH("Capex",Model!$A:$A,0),MATCH(DCF!F$33,Model!$3:$3,0))+INDEX(Model!$A:$AQ,MATCH("M&amp;A",Model!$A:$A,0),MATCH(DCF!F$33,Model!$3:$3,0))+INDEX(Model!$A:$AQ,MATCH("Asset Disposals",Model!$A:$A,0),MATCH(DCF!F$33,Model!$3:$3,0))</f>
        <v>-3264.0351354529766</v>
      </c>
      <c r="G47" s="74">
        <f ca="1">+INDEX(Model!$A:$AQ,MATCH("Capex",Model!$A:$A,0),MATCH(DCF!G$33,Model!$3:$3,0))+INDEX(Model!$A:$AQ,MATCH("M&amp;A",Model!$A:$A,0),MATCH(DCF!G$33,Model!$3:$3,0))+INDEX(Model!$A:$AQ,MATCH("Asset Disposals",Model!$A:$A,0),MATCH(DCF!G$33,Model!$3:$3,0))</f>
        <v>-3487.2584564152257</v>
      </c>
      <c r="H47" s="74">
        <f ca="1">+INDEX(Model!$A:$AQ,MATCH("Capex",Model!$A:$A,0),MATCH(DCF!H$33,Model!$3:$3,0))+INDEX(Model!$A:$AQ,MATCH("M&amp;A",Model!$A:$A,0),MATCH(DCF!H$33,Model!$3:$3,0))+INDEX(Model!$A:$AQ,MATCH("Asset Disposals",Model!$A:$A,0),MATCH(DCF!H$33,Model!$3:$3,0))</f>
        <v>-3712.088574564862</v>
      </c>
      <c r="I47" s="74">
        <f ca="1">+INDEX(Model!$A:$AQ,MATCH("Capex",Model!$A:$A,0),MATCH(DCF!I$33,Model!$3:$3,0))+INDEX(Model!$A:$AQ,MATCH("M&amp;A",Model!$A:$A,0),MATCH(DCF!I$33,Model!$3:$3,0))+INDEX(Model!$A:$AQ,MATCH("Asset Disposals",Model!$A:$A,0),MATCH(DCF!I$33,Model!$3:$3,0))</f>
        <v>-3978.4884199189296</v>
      </c>
      <c r="J47" s="74">
        <f ca="1">+INDEX(Model!$A:$AQ,MATCH("Capex",Model!$A:$A,0),MATCH(DCF!J$33,Model!$3:$3,0))+INDEX(Model!$A:$AQ,MATCH("M&amp;A",Model!$A:$A,0),MATCH(DCF!J$33,Model!$3:$3,0))+INDEX(Model!$A:$AQ,MATCH("Asset Disposals",Model!$A:$A,0),MATCH(DCF!J$33,Model!$3:$3,0))</f>
        <v>-4251.4153918009661</v>
      </c>
      <c r="K47" s="74">
        <f ca="1">+INDEX(Model!$A:$AQ,MATCH("Capex",Model!$A:$A,0),MATCH(DCF!K$33,Model!$3:$3,0))+INDEX(Model!$A:$AQ,MATCH("M&amp;A",Model!$A:$A,0),MATCH(DCF!K$33,Model!$3:$3,0))+INDEX(Model!$A:$AQ,MATCH("Asset Disposals",Model!$A:$A,0),MATCH(DCF!K$33,Model!$3:$3,0))</f>
        <v>-4485.8835188595167</v>
      </c>
      <c r="L47" s="74">
        <f ca="1">+INDEX(Model!$A:$AQ,MATCH("Capex",Model!$A:$A,0),MATCH(DCF!L$33,Model!$3:$3,0))+INDEX(Model!$A:$AQ,MATCH("M&amp;A",Model!$A:$A,0),MATCH(DCF!L$33,Model!$3:$3,0))+INDEX(Model!$A:$AQ,MATCH("Asset Disposals",Model!$A:$A,0),MATCH(DCF!L$33,Model!$3:$3,0))</f>
        <v>-4722.3494586199722</v>
      </c>
      <c r="M47" s="91">
        <f ca="1">(M45*-$I$16)-M46-M48</f>
        <v>-5590.5080055590206</v>
      </c>
    </row>
    <row r="48" spans="1:16353">
      <c r="A48" s="17" t="s">
        <v>87</v>
      </c>
      <c r="B48" s="74">
        <f>+INDEX(Model!$A:$AQ,MATCH("Change in NWC",Model!$A:$A,0),MATCH(DCF!B$33,Model!$3:$3,0))</f>
        <v>351</v>
      </c>
      <c r="C48" s="74">
        <f>+INDEX(Model!$A:$AQ,MATCH("Change in NWC",Model!$A:$A,0),MATCH(DCF!C$33,Model!$3:$3,0))</f>
        <v>-8.0801502739263356</v>
      </c>
      <c r="D48" s="74">
        <f ca="1">+INDEX(Model!$A:$AQ,MATCH("Change in NWC",Model!$A:$A,0),MATCH(DCF!D$33,Model!$3:$3,0))</f>
        <v>-54.737970878155693</v>
      </c>
      <c r="E48" s="74">
        <f ca="1">+INDEX(Model!$A:$AQ,MATCH("Change in NWC",Model!$A:$A,0),MATCH(DCF!E$33,Model!$3:$3,0))</f>
        <v>-17.653358254409284</v>
      </c>
      <c r="F48" s="74">
        <f ca="1">+INDEX(Model!$A:$AQ,MATCH("Change in NWC",Model!$A:$A,0),MATCH(DCF!F$33,Model!$3:$3,0))</f>
        <v>-16.986981656521266</v>
      </c>
      <c r="G48" s="74">
        <f ca="1">+INDEX(Model!$A:$AQ,MATCH("Change in NWC",Model!$A:$A,0),MATCH(DCF!G$33,Model!$3:$3,0))</f>
        <v>-19.825499222400538</v>
      </c>
      <c r="H48" s="74">
        <f ca="1">+INDEX(Model!$A:$AQ,MATCH("Change in NWC",Model!$A:$A,0),MATCH(DCF!H$33,Model!$3:$3,0))</f>
        <v>-19.49926926079138</v>
      </c>
      <c r="I48" s="74">
        <f ca="1">+INDEX(Model!$A:$AQ,MATCH("Change in NWC",Model!$A:$A,0),MATCH(DCF!I$33,Model!$3:$3,0))</f>
        <v>-23.007797884149909</v>
      </c>
      <c r="J48" s="74">
        <f ca="1">+INDEX(Model!$A:$AQ,MATCH("Change in NWC",Model!$A:$A,0),MATCH(DCF!J$33,Model!$3:$3,0))</f>
        <v>-23.047977238728663</v>
      </c>
      <c r="K48" s="74">
        <f ca="1">+INDEX(Model!$A:$AQ,MATCH("Change in NWC",Model!$A:$A,0),MATCH(DCF!K$33,Model!$3:$3,0))</f>
        <v>-18.84324111113142</v>
      </c>
      <c r="L48" s="74">
        <f ca="1">+INDEX(Model!$A:$AQ,MATCH("Change in NWC",Model!$A:$A,0),MATCH(DCF!L$33,Model!$3:$3,0))</f>
        <v>-18.519284078609019</v>
      </c>
      <c r="M48" s="74">
        <f ca="1">+INDEX(Model!$A:$AQ,MATCH("Change in NWC",Model!$A:$A,0),MATCH(DCF!M$33,Model!$3:$3,0))</f>
        <v>-18.197573818544697</v>
      </c>
    </row>
    <row r="49" spans="1:16353">
      <c r="A49" s="17" t="s">
        <v>72</v>
      </c>
      <c r="B49" s="74">
        <f>+INDEX(Model!$A:$AQ,MATCH("Deferred taxes",Model!$A:$A,0),MATCH(DCF!B$33,Model!$3:$3,0))</f>
        <v>268</v>
      </c>
      <c r="C49" s="74">
        <f ca="1">+INDEX(Model!$A:$AQ,MATCH("Deferred taxes",Model!$A:$A,0),MATCH(DCF!C$33,Model!$3:$3,0))</f>
        <v>231.23196902089663</v>
      </c>
      <c r="D49" s="74">
        <f ca="1">+INDEX(Model!$A:$AQ,MATCH("Deferred taxes",Model!$A:$A,0),MATCH(DCF!D$33,Model!$3:$3,0))</f>
        <v>435.27847648606343</v>
      </c>
      <c r="E49" s="74">
        <f ca="1">+INDEX(Model!$A:$AQ,MATCH("Deferred taxes",Model!$A:$A,0),MATCH(DCF!E$33,Model!$3:$3,0))</f>
        <v>377.80531398907243</v>
      </c>
      <c r="F49" s="74">
        <f ca="1">+INDEX(Model!$A:$AQ,MATCH("Deferred taxes",Model!$A:$A,0),MATCH(DCF!F$33,Model!$3:$3,0))</f>
        <v>307.94536684103463</v>
      </c>
      <c r="G49" s="74">
        <f ca="1">+INDEX(Model!$A:$AQ,MATCH("Deferred taxes",Model!$A:$A,0),MATCH(DCF!G$33,Model!$3:$3,0))</f>
        <v>224.17232147844527</v>
      </c>
      <c r="H49" s="74">
        <f ca="1">+INDEX(Model!$A:$AQ,MATCH("Deferred taxes",Model!$A:$A,0),MATCH(DCF!H$33,Model!$3:$3,0))</f>
        <v>121.76197769555677</v>
      </c>
      <c r="I49" s="74">
        <f ca="1">+INDEX(Model!$A:$AQ,MATCH("Deferred taxes",Model!$A:$A,0),MATCH(DCF!I$33,Model!$3:$3,0))</f>
        <v>0</v>
      </c>
      <c r="J49" s="74">
        <f ca="1">+INDEX(Model!$A:$AQ,MATCH("Deferred taxes",Model!$A:$A,0),MATCH(DCF!J$33,Model!$3:$3,0))</f>
        <v>0</v>
      </c>
      <c r="K49" s="74">
        <f ca="1">+INDEX(Model!$A:$AQ,MATCH("Deferred taxes",Model!$A:$A,0),MATCH(DCF!K$33,Model!$3:$3,0))</f>
        <v>0</v>
      </c>
      <c r="L49" s="74">
        <f ca="1">+INDEX(Model!$A:$AQ,MATCH("Deferred taxes",Model!$A:$A,0),MATCH(DCF!L$33,Model!$3:$3,0))</f>
        <v>0</v>
      </c>
      <c r="M49" s="74">
        <f ca="1">+INDEX(Model!$A:$AQ,MATCH("Deferred taxes",Model!$A:$A,0),MATCH(DCF!M$33,Model!$3:$3,0))</f>
        <v>0</v>
      </c>
    </row>
    <row r="50" spans="1:16353">
      <c r="A50" s="2" t="s">
        <v>7</v>
      </c>
      <c r="B50" s="7">
        <f>SUM(B45:B49)</f>
        <v>675.60021668472382</v>
      </c>
      <c r="C50" s="7">
        <f ca="1">SUM(C45:C49)</f>
        <v>347.87727470319282</v>
      </c>
      <c r="D50" s="7">
        <f t="shared" ref="D50:K50" ca="1" si="11">SUM(D45:D49)</f>
        <v>2697.4549512584535</v>
      </c>
      <c r="E50" s="7">
        <f t="shared" ca="1" si="11"/>
        <v>2811.9917848076157</v>
      </c>
      <c r="F50" s="7">
        <f t="shared" ca="1" si="11"/>
        <v>2901.7935795368571</v>
      </c>
      <c r="G50" s="7">
        <f t="shared" ca="1" si="11"/>
        <v>2988.8854894740357</v>
      </c>
      <c r="H50" s="7">
        <f t="shared" ca="1" si="11"/>
        <v>3084.8508247385021</v>
      </c>
      <c r="I50" s="7">
        <f t="shared" ca="1" si="11"/>
        <v>3174.105555205681</v>
      </c>
      <c r="J50" s="7">
        <f t="shared" ca="1" si="11"/>
        <v>3415.8159012713268</v>
      </c>
      <c r="K50" s="7">
        <f t="shared" ca="1" si="11"/>
        <v>3692.0037355937657</v>
      </c>
      <c r="L50" s="7">
        <f ca="1">SUM(L45:L49)</f>
        <v>3980.1603478847014</v>
      </c>
      <c r="M50" s="7">
        <f ca="1">SUM(M45:M49)</f>
        <v>3497.8391287253544</v>
      </c>
      <c r="N50" s="13"/>
      <c r="O50" s="3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  <c r="IW50" s="13"/>
      <c r="IX50" s="13"/>
      <c r="IY50" s="13"/>
      <c r="IZ50" s="13"/>
      <c r="JA50" s="13"/>
      <c r="JB50" s="13"/>
      <c r="JC50" s="13"/>
      <c r="JD50" s="13"/>
      <c r="JE50" s="13"/>
      <c r="JF50" s="13"/>
      <c r="JG50" s="13"/>
      <c r="JH50" s="13"/>
      <c r="JI50" s="13"/>
      <c r="JJ50" s="13"/>
      <c r="JK50" s="13"/>
      <c r="JL50" s="13"/>
      <c r="JM50" s="13"/>
      <c r="JN50" s="13"/>
      <c r="JO50" s="13"/>
      <c r="JP50" s="13"/>
      <c r="JQ50" s="13"/>
      <c r="JR50" s="13"/>
      <c r="JS50" s="13"/>
      <c r="JT50" s="13"/>
      <c r="JU50" s="13"/>
      <c r="JV50" s="13"/>
      <c r="JW50" s="13"/>
      <c r="JX50" s="13"/>
      <c r="JY50" s="13"/>
      <c r="JZ50" s="13"/>
      <c r="KA50" s="13"/>
      <c r="KB50" s="13"/>
      <c r="KC50" s="13"/>
      <c r="KD50" s="13"/>
      <c r="KE50" s="13"/>
      <c r="KF50" s="13"/>
      <c r="KG50" s="13"/>
      <c r="KH50" s="13"/>
      <c r="KI50" s="13"/>
      <c r="KJ50" s="13"/>
      <c r="KK50" s="13"/>
      <c r="KL50" s="13"/>
      <c r="KM50" s="13"/>
      <c r="KN50" s="13"/>
      <c r="KO50" s="13"/>
      <c r="KP50" s="13"/>
      <c r="KQ50" s="13"/>
      <c r="KR50" s="13"/>
      <c r="KS50" s="13"/>
      <c r="KT50" s="13"/>
      <c r="KU50" s="13"/>
      <c r="KV50" s="13"/>
      <c r="KW50" s="13"/>
      <c r="KX50" s="13"/>
      <c r="KY50" s="13"/>
      <c r="KZ50" s="13"/>
      <c r="LA50" s="13"/>
      <c r="LB50" s="13"/>
      <c r="LC50" s="13"/>
      <c r="LD50" s="13"/>
      <c r="LE50" s="13"/>
      <c r="LF50" s="13"/>
      <c r="LG50" s="13"/>
      <c r="LH50" s="13"/>
      <c r="LI50" s="13"/>
      <c r="LJ50" s="13"/>
      <c r="LK50" s="13"/>
      <c r="LL50" s="13"/>
      <c r="LM50" s="13"/>
      <c r="LN50" s="13"/>
      <c r="LO50" s="13"/>
      <c r="LP50" s="13"/>
      <c r="LQ50" s="13"/>
      <c r="LR50" s="13"/>
      <c r="LS50" s="13"/>
      <c r="LT50" s="13"/>
      <c r="LU50" s="13"/>
      <c r="LV50" s="13"/>
      <c r="LW50" s="13"/>
      <c r="LX50" s="13"/>
      <c r="LY50" s="13"/>
      <c r="LZ50" s="13"/>
      <c r="MA50" s="13"/>
      <c r="MB50" s="13"/>
      <c r="MC50" s="13"/>
      <c r="MD50" s="13"/>
      <c r="ME50" s="13"/>
      <c r="MF50" s="13"/>
      <c r="MG50" s="13"/>
      <c r="MH50" s="13"/>
      <c r="MI50" s="13"/>
      <c r="MJ50" s="13"/>
      <c r="MK50" s="13"/>
      <c r="ML50" s="13"/>
      <c r="MM50" s="13"/>
      <c r="MN50" s="13"/>
      <c r="MO50" s="13"/>
      <c r="MP50" s="13"/>
      <c r="MQ50" s="13"/>
      <c r="MR50" s="13"/>
      <c r="MS50" s="13"/>
      <c r="MT50" s="13"/>
      <c r="MU50" s="13"/>
      <c r="MV50" s="13"/>
      <c r="MW50" s="13"/>
      <c r="MX50" s="13"/>
      <c r="MY50" s="13"/>
      <c r="MZ50" s="13"/>
      <c r="NA50" s="13"/>
      <c r="NB50" s="13"/>
      <c r="NC50" s="13"/>
      <c r="ND50" s="13"/>
      <c r="NE50" s="13"/>
      <c r="NF50" s="13"/>
      <c r="NG50" s="13"/>
      <c r="NH50" s="13"/>
      <c r="NI50" s="13"/>
      <c r="NJ50" s="13"/>
      <c r="NK50" s="13"/>
      <c r="NL50" s="13"/>
      <c r="NM50" s="13"/>
      <c r="NN50" s="13"/>
      <c r="NO50" s="13"/>
      <c r="NP50" s="13"/>
      <c r="NQ50" s="13"/>
      <c r="NR50" s="13"/>
      <c r="NS50" s="13"/>
      <c r="NT50" s="13"/>
      <c r="NU50" s="13"/>
      <c r="NV50" s="13"/>
      <c r="NW50" s="13"/>
      <c r="NX50" s="13"/>
      <c r="NY50" s="13"/>
      <c r="NZ50" s="13"/>
      <c r="OA50" s="13"/>
      <c r="OB50" s="13"/>
      <c r="OC50" s="13"/>
      <c r="OD50" s="13"/>
      <c r="OE50" s="13"/>
      <c r="OF50" s="13"/>
      <c r="OG50" s="13"/>
      <c r="OH50" s="13"/>
      <c r="OI50" s="13"/>
      <c r="OJ50" s="13"/>
      <c r="OK50" s="13"/>
      <c r="OL50" s="13"/>
      <c r="OM50" s="13"/>
      <c r="ON50" s="13"/>
      <c r="OO50" s="13"/>
      <c r="OP50" s="13"/>
      <c r="OQ50" s="13"/>
      <c r="OR50" s="13"/>
      <c r="OS50" s="13"/>
      <c r="OT50" s="13"/>
      <c r="OU50" s="13"/>
      <c r="OV50" s="13"/>
      <c r="OW50" s="13"/>
      <c r="OX50" s="13"/>
      <c r="OY50" s="13"/>
      <c r="OZ50" s="13"/>
      <c r="PA50" s="13"/>
      <c r="PB50" s="13"/>
      <c r="PC50" s="13"/>
      <c r="PD50" s="13"/>
      <c r="PE50" s="13"/>
      <c r="PF50" s="13"/>
      <c r="PG50" s="13"/>
      <c r="PH50" s="13"/>
      <c r="PI50" s="13"/>
      <c r="PJ50" s="13"/>
      <c r="PK50" s="13"/>
      <c r="PL50" s="13"/>
      <c r="PM50" s="13"/>
      <c r="PN50" s="13"/>
      <c r="PO50" s="13"/>
      <c r="PP50" s="13"/>
      <c r="PQ50" s="13"/>
      <c r="PR50" s="13"/>
      <c r="PS50" s="13"/>
      <c r="PT50" s="13"/>
      <c r="PU50" s="13"/>
      <c r="PV50" s="13"/>
      <c r="PW50" s="13"/>
      <c r="PX50" s="13"/>
      <c r="PY50" s="13"/>
      <c r="PZ50" s="13"/>
      <c r="QA50" s="13"/>
      <c r="QB50" s="13"/>
      <c r="QC50" s="13"/>
      <c r="QD50" s="13"/>
      <c r="QE50" s="13"/>
      <c r="QF50" s="13"/>
      <c r="QG50" s="13"/>
      <c r="QH50" s="13"/>
      <c r="QI50" s="13"/>
      <c r="QJ50" s="13"/>
      <c r="QK50" s="13"/>
      <c r="QL50" s="13"/>
      <c r="QM50" s="13"/>
      <c r="QN50" s="13"/>
      <c r="QO50" s="13"/>
      <c r="QP50" s="13"/>
      <c r="QQ50" s="13"/>
      <c r="QR50" s="13"/>
      <c r="QS50" s="13"/>
      <c r="QT50" s="13"/>
      <c r="QU50" s="13"/>
      <c r="QV50" s="13"/>
      <c r="QW50" s="13"/>
      <c r="QX50" s="13"/>
      <c r="QY50" s="13"/>
      <c r="QZ50" s="13"/>
      <c r="RA50" s="13"/>
      <c r="RB50" s="13"/>
      <c r="RC50" s="13"/>
      <c r="RD50" s="13"/>
      <c r="RE50" s="13"/>
      <c r="RF50" s="13"/>
      <c r="RG50" s="13"/>
      <c r="RH50" s="13"/>
      <c r="RI50" s="13"/>
      <c r="RJ50" s="13"/>
      <c r="RK50" s="13"/>
      <c r="RL50" s="13"/>
      <c r="RM50" s="13"/>
      <c r="RN50" s="13"/>
      <c r="RO50" s="13"/>
      <c r="RP50" s="13"/>
      <c r="RQ50" s="13"/>
      <c r="RR50" s="13"/>
      <c r="RS50" s="13"/>
      <c r="RT50" s="13"/>
      <c r="RU50" s="13"/>
      <c r="RV50" s="13"/>
      <c r="RW50" s="13"/>
      <c r="RX50" s="13"/>
      <c r="RY50" s="13"/>
      <c r="RZ50" s="13"/>
      <c r="SA50" s="13"/>
      <c r="SB50" s="13"/>
      <c r="SC50" s="13"/>
      <c r="SD50" s="13"/>
      <c r="SE50" s="13"/>
      <c r="SF50" s="13"/>
      <c r="SG50" s="13"/>
      <c r="SH50" s="13"/>
      <c r="SI50" s="13"/>
      <c r="SJ50" s="13"/>
      <c r="SK50" s="13"/>
      <c r="SL50" s="13"/>
      <c r="SM50" s="13"/>
      <c r="SN50" s="13"/>
      <c r="SO50" s="13"/>
      <c r="SP50" s="13"/>
      <c r="SQ50" s="13"/>
      <c r="SR50" s="13"/>
      <c r="SS50" s="13"/>
      <c r="ST50" s="13"/>
      <c r="SU50" s="13"/>
      <c r="SV50" s="13"/>
      <c r="SW50" s="13"/>
      <c r="SX50" s="13"/>
      <c r="SY50" s="13"/>
      <c r="SZ50" s="13"/>
      <c r="TA50" s="13"/>
      <c r="TB50" s="13"/>
      <c r="TC50" s="13"/>
      <c r="TD50" s="13"/>
      <c r="TE50" s="13"/>
      <c r="TF50" s="13"/>
      <c r="TG50" s="13"/>
      <c r="TH50" s="13"/>
      <c r="TI50" s="13"/>
      <c r="TJ50" s="13"/>
      <c r="TK50" s="13"/>
      <c r="TL50" s="13"/>
      <c r="TM50" s="13"/>
      <c r="TN50" s="13"/>
      <c r="TO50" s="13"/>
      <c r="TP50" s="13"/>
      <c r="TQ50" s="13"/>
      <c r="TR50" s="13"/>
      <c r="TS50" s="13"/>
      <c r="TT50" s="13"/>
      <c r="TU50" s="13"/>
      <c r="TV50" s="13"/>
      <c r="TW50" s="13"/>
      <c r="TX50" s="13"/>
      <c r="TY50" s="13"/>
      <c r="TZ50" s="13"/>
      <c r="UA50" s="13"/>
      <c r="UB50" s="13"/>
      <c r="UC50" s="13"/>
      <c r="UD50" s="13"/>
      <c r="UE50" s="13"/>
      <c r="UF50" s="13"/>
      <c r="UG50" s="13"/>
      <c r="UH50" s="13"/>
      <c r="UI50" s="13"/>
      <c r="UJ50" s="13"/>
      <c r="UK50" s="13"/>
      <c r="UL50" s="13"/>
      <c r="UM50" s="13"/>
      <c r="UN50" s="13"/>
      <c r="UO50" s="13"/>
      <c r="UP50" s="13"/>
      <c r="UQ50" s="13"/>
      <c r="UR50" s="13"/>
      <c r="US50" s="13"/>
      <c r="UT50" s="13"/>
      <c r="UU50" s="13"/>
      <c r="UV50" s="13"/>
      <c r="UW50" s="13"/>
      <c r="UX50" s="13"/>
      <c r="UY50" s="13"/>
      <c r="UZ50" s="13"/>
      <c r="VA50" s="13"/>
      <c r="VB50" s="13"/>
      <c r="VC50" s="13"/>
      <c r="VD50" s="13"/>
      <c r="VE50" s="13"/>
      <c r="VF50" s="13"/>
      <c r="VG50" s="13"/>
      <c r="VH50" s="13"/>
      <c r="VI50" s="13"/>
      <c r="VJ50" s="13"/>
      <c r="VK50" s="13"/>
      <c r="VL50" s="13"/>
      <c r="VM50" s="13"/>
      <c r="VN50" s="13"/>
      <c r="VO50" s="13"/>
      <c r="VP50" s="13"/>
      <c r="VQ50" s="13"/>
      <c r="VR50" s="13"/>
      <c r="VS50" s="13"/>
      <c r="VT50" s="13"/>
      <c r="VU50" s="13"/>
      <c r="VV50" s="13"/>
      <c r="VW50" s="13"/>
      <c r="VX50" s="13"/>
      <c r="VY50" s="13"/>
      <c r="VZ50" s="13"/>
      <c r="WA50" s="13"/>
      <c r="WB50" s="13"/>
      <c r="WC50" s="13"/>
      <c r="WD50" s="13"/>
      <c r="WE50" s="13"/>
      <c r="WF50" s="13"/>
      <c r="WG50" s="13"/>
      <c r="WH50" s="13"/>
      <c r="WI50" s="13"/>
      <c r="WJ50" s="13"/>
      <c r="WK50" s="13"/>
      <c r="WL50" s="13"/>
      <c r="WM50" s="13"/>
      <c r="WN50" s="13"/>
      <c r="WO50" s="13"/>
      <c r="WP50" s="13"/>
      <c r="WQ50" s="13"/>
      <c r="WR50" s="13"/>
      <c r="WS50" s="13"/>
      <c r="WT50" s="13"/>
      <c r="WU50" s="13"/>
      <c r="WV50" s="13"/>
      <c r="WW50" s="13"/>
      <c r="WX50" s="13"/>
      <c r="WY50" s="13"/>
      <c r="WZ50" s="13"/>
      <c r="XA50" s="13"/>
      <c r="XB50" s="13"/>
      <c r="XC50" s="13"/>
      <c r="XD50" s="13"/>
      <c r="XE50" s="13"/>
      <c r="XF50" s="13"/>
      <c r="XG50" s="13"/>
      <c r="XH50" s="13"/>
      <c r="XI50" s="13"/>
      <c r="XJ50" s="13"/>
      <c r="XK50" s="13"/>
      <c r="XL50" s="13"/>
      <c r="XM50" s="13"/>
      <c r="XN50" s="13"/>
      <c r="XO50" s="13"/>
      <c r="XP50" s="13"/>
      <c r="XQ50" s="13"/>
      <c r="XR50" s="13"/>
      <c r="XS50" s="13"/>
      <c r="XT50" s="13"/>
      <c r="XU50" s="13"/>
      <c r="XV50" s="13"/>
      <c r="XW50" s="13"/>
      <c r="XX50" s="13"/>
      <c r="XY50" s="13"/>
      <c r="XZ50" s="13"/>
      <c r="YA50" s="13"/>
      <c r="YB50" s="13"/>
      <c r="YC50" s="13"/>
      <c r="YD50" s="13"/>
      <c r="YE50" s="13"/>
      <c r="YF50" s="13"/>
      <c r="YG50" s="13"/>
      <c r="YH50" s="13"/>
      <c r="YI50" s="13"/>
      <c r="YJ50" s="13"/>
      <c r="YK50" s="13"/>
      <c r="YL50" s="13"/>
      <c r="YM50" s="13"/>
      <c r="YN50" s="13"/>
      <c r="YO50" s="13"/>
      <c r="YP50" s="13"/>
      <c r="YQ50" s="13"/>
      <c r="YR50" s="13"/>
      <c r="YS50" s="13"/>
      <c r="YT50" s="13"/>
      <c r="YU50" s="13"/>
      <c r="YV50" s="13"/>
      <c r="YW50" s="13"/>
      <c r="YX50" s="13"/>
      <c r="YY50" s="13"/>
      <c r="YZ50" s="13"/>
      <c r="ZA50" s="13"/>
      <c r="ZB50" s="13"/>
      <c r="ZC50" s="13"/>
      <c r="ZD50" s="13"/>
      <c r="ZE50" s="13"/>
      <c r="ZF50" s="13"/>
      <c r="ZG50" s="13"/>
      <c r="ZH50" s="13"/>
      <c r="ZI50" s="13"/>
      <c r="ZJ50" s="13"/>
      <c r="ZK50" s="13"/>
      <c r="ZL50" s="13"/>
      <c r="ZM50" s="13"/>
      <c r="ZN50" s="13"/>
      <c r="ZO50" s="13"/>
      <c r="ZP50" s="13"/>
      <c r="ZQ50" s="13"/>
      <c r="ZR50" s="13"/>
      <c r="ZS50" s="13"/>
      <c r="ZT50" s="13"/>
      <c r="ZU50" s="13"/>
      <c r="ZV50" s="13"/>
      <c r="ZW50" s="13"/>
      <c r="ZX50" s="13"/>
      <c r="ZY50" s="13"/>
      <c r="ZZ50" s="13"/>
      <c r="AAA50" s="13"/>
      <c r="AAB50" s="13"/>
      <c r="AAC50" s="13"/>
      <c r="AAD50" s="13"/>
      <c r="AAE50" s="13"/>
      <c r="AAF50" s="13"/>
      <c r="AAG50" s="13"/>
      <c r="AAH50" s="13"/>
      <c r="AAI50" s="13"/>
      <c r="AAJ50" s="13"/>
      <c r="AAK50" s="13"/>
      <c r="AAL50" s="13"/>
      <c r="AAM50" s="13"/>
      <c r="AAN50" s="13"/>
      <c r="AAO50" s="13"/>
      <c r="AAP50" s="13"/>
      <c r="AAQ50" s="13"/>
      <c r="AAR50" s="13"/>
      <c r="AAS50" s="13"/>
      <c r="AAT50" s="13"/>
      <c r="AAU50" s="13"/>
      <c r="AAV50" s="13"/>
      <c r="AAW50" s="13"/>
      <c r="AAX50" s="13"/>
      <c r="AAY50" s="13"/>
      <c r="AAZ50" s="13"/>
      <c r="ABA50" s="13"/>
      <c r="ABB50" s="13"/>
      <c r="ABC50" s="13"/>
      <c r="ABD50" s="13"/>
      <c r="ABE50" s="13"/>
      <c r="ABF50" s="13"/>
      <c r="ABG50" s="13"/>
      <c r="ABH50" s="13"/>
      <c r="ABI50" s="13"/>
      <c r="ABJ50" s="13"/>
      <c r="ABK50" s="13"/>
      <c r="ABL50" s="13"/>
      <c r="ABM50" s="13"/>
      <c r="ABN50" s="13"/>
      <c r="ABO50" s="13"/>
      <c r="ABP50" s="13"/>
      <c r="ABQ50" s="13"/>
      <c r="ABR50" s="13"/>
      <c r="ABS50" s="13"/>
      <c r="ABT50" s="13"/>
      <c r="ABU50" s="13"/>
      <c r="ABV50" s="13"/>
      <c r="ABW50" s="13"/>
      <c r="ABX50" s="13"/>
      <c r="ABY50" s="13"/>
      <c r="ABZ50" s="13"/>
      <c r="ACA50" s="13"/>
      <c r="ACB50" s="13"/>
      <c r="ACC50" s="13"/>
      <c r="ACD50" s="13"/>
      <c r="ACE50" s="13"/>
      <c r="ACF50" s="13"/>
      <c r="ACG50" s="13"/>
      <c r="ACH50" s="13"/>
      <c r="ACI50" s="13"/>
      <c r="ACJ50" s="13"/>
      <c r="ACK50" s="13"/>
      <c r="ACL50" s="13"/>
      <c r="ACM50" s="13"/>
      <c r="ACN50" s="13"/>
      <c r="ACO50" s="13"/>
      <c r="ACP50" s="13"/>
      <c r="ACQ50" s="13"/>
      <c r="ACR50" s="13"/>
      <c r="ACS50" s="13"/>
      <c r="ACT50" s="13"/>
      <c r="ACU50" s="13"/>
      <c r="ACV50" s="13"/>
      <c r="ACW50" s="13"/>
      <c r="ACX50" s="13"/>
      <c r="ACY50" s="13"/>
      <c r="ACZ50" s="13"/>
      <c r="ADA50" s="13"/>
      <c r="ADB50" s="13"/>
      <c r="ADC50" s="13"/>
      <c r="ADD50" s="13"/>
      <c r="ADE50" s="13"/>
      <c r="ADF50" s="13"/>
      <c r="ADG50" s="13"/>
      <c r="ADH50" s="13"/>
      <c r="ADI50" s="13"/>
      <c r="ADJ50" s="13"/>
      <c r="ADK50" s="13"/>
      <c r="ADL50" s="13"/>
      <c r="ADM50" s="13"/>
      <c r="ADN50" s="13"/>
      <c r="ADO50" s="13"/>
      <c r="ADP50" s="13"/>
      <c r="ADQ50" s="13"/>
      <c r="ADR50" s="13"/>
      <c r="ADS50" s="13"/>
      <c r="ADT50" s="13"/>
      <c r="ADU50" s="13"/>
      <c r="ADV50" s="13"/>
      <c r="ADW50" s="13"/>
      <c r="ADX50" s="13"/>
      <c r="ADY50" s="13"/>
      <c r="ADZ50" s="13"/>
      <c r="AEA50" s="13"/>
      <c r="AEB50" s="13"/>
      <c r="AEC50" s="13"/>
      <c r="AED50" s="13"/>
      <c r="AEE50" s="13"/>
      <c r="AEF50" s="13"/>
      <c r="AEG50" s="13"/>
      <c r="AEH50" s="13"/>
      <c r="AEI50" s="13"/>
      <c r="AEJ50" s="13"/>
      <c r="AEK50" s="13"/>
      <c r="AEL50" s="13"/>
      <c r="AEM50" s="13"/>
      <c r="AEN50" s="13"/>
      <c r="AEO50" s="13"/>
      <c r="AEP50" s="13"/>
      <c r="AEQ50" s="13"/>
      <c r="AER50" s="13"/>
      <c r="AES50" s="13"/>
      <c r="AET50" s="13"/>
      <c r="AEU50" s="13"/>
      <c r="AEV50" s="13"/>
      <c r="AEW50" s="13"/>
      <c r="AEX50" s="13"/>
      <c r="AEY50" s="13"/>
      <c r="AEZ50" s="13"/>
      <c r="AFA50" s="13"/>
      <c r="AFB50" s="13"/>
      <c r="AFC50" s="13"/>
      <c r="AFD50" s="13"/>
      <c r="AFE50" s="13"/>
      <c r="AFF50" s="13"/>
      <c r="AFG50" s="13"/>
      <c r="AFH50" s="13"/>
      <c r="AFI50" s="13"/>
      <c r="AFJ50" s="13"/>
      <c r="AFK50" s="13"/>
      <c r="AFL50" s="13"/>
      <c r="AFM50" s="13"/>
      <c r="AFN50" s="13"/>
      <c r="AFO50" s="13"/>
      <c r="AFP50" s="13"/>
      <c r="AFQ50" s="13"/>
      <c r="AFR50" s="13"/>
      <c r="AFS50" s="13"/>
      <c r="AFT50" s="13"/>
      <c r="AFU50" s="13"/>
      <c r="AFV50" s="13"/>
      <c r="AFW50" s="13"/>
      <c r="AFX50" s="13"/>
      <c r="AFY50" s="13"/>
      <c r="AFZ50" s="13"/>
      <c r="AGA50" s="13"/>
      <c r="AGB50" s="13"/>
      <c r="AGC50" s="13"/>
      <c r="AGD50" s="13"/>
      <c r="AGE50" s="13"/>
      <c r="AGF50" s="13"/>
      <c r="AGG50" s="13"/>
      <c r="AGH50" s="13"/>
      <c r="AGI50" s="13"/>
      <c r="AGJ50" s="13"/>
      <c r="AGK50" s="13"/>
      <c r="AGL50" s="13"/>
      <c r="AGM50" s="13"/>
      <c r="AGN50" s="13"/>
      <c r="AGO50" s="13"/>
      <c r="AGP50" s="13"/>
      <c r="AGQ50" s="13"/>
      <c r="AGR50" s="13"/>
      <c r="AGS50" s="13"/>
      <c r="AGT50" s="13"/>
      <c r="AGU50" s="13"/>
      <c r="AGV50" s="13"/>
      <c r="AGW50" s="13"/>
      <c r="AGX50" s="13"/>
      <c r="AGY50" s="13"/>
      <c r="AGZ50" s="13"/>
      <c r="AHA50" s="13"/>
      <c r="AHB50" s="13"/>
      <c r="AHC50" s="13"/>
      <c r="AHD50" s="13"/>
      <c r="AHE50" s="13"/>
      <c r="AHF50" s="13"/>
      <c r="AHG50" s="13"/>
      <c r="AHH50" s="13"/>
      <c r="AHI50" s="13"/>
      <c r="AHJ50" s="13"/>
      <c r="AHK50" s="13"/>
      <c r="AHL50" s="13"/>
      <c r="AHM50" s="13"/>
      <c r="AHN50" s="13"/>
      <c r="AHO50" s="13"/>
      <c r="AHP50" s="13"/>
      <c r="AHQ50" s="13"/>
      <c r="AHR50" s="13"/>
      <c r="AHS50" s="13"/>
      <c r="AHT50" s="13"/>
      <c r="AHU50" s="13"/>
      <c r="AHV50" s="13"/>
      <c r="AHW50" s="13"/>
      <c r="AHX50" s="13"/>
      <c r="AHY50" s="13"/>
      <c r="AHZ50" s="13"/>
      <c r="AIA50" s="13"/>
      <c r="AIB50" s="13"/>
      <c r="AIC50" s="13"/>
      <c r="AID50" s="13"/>
      <c r="AIE50" s="13"/>
      <c r="AIF50" s="13"/>
      <c r="AIG50" s="13"/>
      <c r="AIH50" s="13"/>
      <c r="AII50" s="13"/>
      <c r="AIJ50" s="13"/>
      <c r="AIK50" s="13"/>
      <c r="AIL50" s="13"/>
      <c r="AIM50" s="13"/>
      <c r="AIN50" s="13"/>
      <c r="AIO50" s="13"/>
      <c r="AIP50" s="13"/>
      <c r="AIQ50" s="13"/>
      <c r="AIR50" s="13"/>
      <c r="AIS50" s="13"/>
      <c r="AIT50" s="13"/>
      <c r="AIU50" s="13"/>
      <c r="AIV50" s="13"/>
      <c r="AIW50" s="13"/>
      <c r="AIX50" s="13"/>
      <c r="AIY50" s="13"/>
      <c r="AIZ50" s="13"/>
      <c r="AJA50" s="13"/>
      <c r="AJB50" s="13"/>
      <c r="AJC50" s="13"/>
      <c r="AJD50" s="13"/>
      <c r="AJE50" s="13"/>
      <c r="AJF50" s="13"/>
      <c r="AJG50" s="13"/>
      <c r="AJH50" s="13"/>
      <c r="AJI50" s="13"/>
      <c r="AJJ50" s="13"/>
      <c r="AJK50" s="13"/>
      <c r="AJL50" s="13"/>
      <c r="AJM50" s="13"/>
      <c r="AJN50" s="13"/>
      <c r="AJO50" s="13"/>
      <c r="AJP50" s="13"/>
      <c r="AJQ50" s="13"/>
      <c r="AJR50" s="13"/>
      <c r="AJS50" s="13"/>
      <c r="AJT50" s="13"/>
      <c r="AJU50" s="13"/>
      <c r="AJV50" s="13"/>
      <c r="AJW50" s="13"/>
      <c r="AJX50" s="13"/>
      <c r="AJY50" s="13"/>
      <c r="AJZ50" s="13"/>
      <c r="AKA50" s="13"/>
      <c r="AKB50" s="13"/>
      <c r="AKC50" s="13"/>
      <c r="AKD50" s="13"/>
      <c r="AKE50" s="13"/>
      <c r="AKF50" s="13"/>
      <c r="AKG50" s="13"/>
      <c r="AKH50" s="13"/>
      <c r="AKI50" s="13"/>
      <c r="AKJ50" s="13"/>
      <c r="AKK50" s="13"/>
      <c r="AKL50" s="13"/>
      <c r="AKM50" s="13"/>
      <c r="AKN50" s="13"/>
      <c r="AKO50" s="13"/>
      <c r="AKP50" s="13"/>
      <c r="AKQ50" s="13"/>
      <c r="AKR50" s="13"/>
      <c r="AKS50" s="13"/>
      <c r="AKT50" s="13"/>
      <c r="AKU50" s="13"/>
      <c r="AKV50" s="13"/>
      <c r="AKW50" s="13"/>
      <c r="AKX50" s="13"/>
      <c r="AKY50" s="13"/>
      <c r="AKZ50" s="13"/>
      <c r="ALA50" s="13"/>
      <c r="ALB50" s="13"/>
      <c r="ALC50" s="13"/>
      <c r="ALD50" s="13"/>
      <c r="ALE50" s="13"/>
      <c r="ALF50" s="13"/>
      <c r="ALG50" s="13"/>
      <c r="ALH50" s="13"/>
      <c r="ALI50" s="13"/>
      <c r="ALJ50" s="13"/>
      <c r="ALK50" s="13"/>
      <c r="ALL50" s="13"/>
      <c r="ALM50" s="13"/>
      <c r="ALN50" s="13"/>
      <c r="ALO50" s="13"/>
      <c r="ALP50" s="13"/>
      <c r="ALQ50" s="13"/>
      <c r="ALR50" s="13"/>
      <c r="ALS50" s="13"/>
      <c r="ALT50" s="13"/>
      <c r="ALU50" s="13"/>
      <c r="ALV50" s="13"/>
      <c r="ALW50" s="13"/>
      <c r="ALX50" s="13"/>
      <c r="ALY50" s="13"/>
      <c r="ALZ50" s="13"/>
      <c r="AMA50" s="13"/>
      <c r="AMB50" s="13"/>
      <c r="AMC50" s="13"/>
      <c r="AMD50" s="13"/>
      <c r="AME50" s="13"/>
      <c r="AMF50" s="13"/>
      <c r="AMG50" s="13"/>
      <c r="AMH50" s="13"/>
      <c r="AMI50" s="13"/>
      <c r="AMJ50" s="13"/>
      <c r="AMK50" s="13"/>
      <c r="AML50" s="13"/>
      <c r="AMM50" s="13"/>
      <c r="AMN50" s="13"/>
      <c r="AMO50" s="13"/>
      <c r="AMP50" s="13"/>
      <c r="AMQ50" s="13"/>
      <c r="AMR50" s="13"/>
      <c r="AMS50" s="13"/>
      <c r="AMT50" s="13"/>
      <c r="AMU50" s="13"/>
      <c r="AMV50" s="13"/>
      <c r="AMW50" s="13"/>
      <c r="AMX50" s="13"/>
      <c r="AMY50" s="13"/>
      <c r="AMZ50" s="13"/>
      <c r="ANA50" s="13"/>
      <c r="ANB50" s="13"/>
      <c r="ANC50" s="13"/>
      <c r="AND50" s="13"/>
      <c r="ANE50" s="13"/>
      <c r="ANF50" s="13"/>
      <c r="ANG50" s="13"/>
      <c r="ANH50" s="13"/>
      <c r="ANI50" s="13"/>
      <c r="ANJ50" s="13"/>
      <c r="ANK50" s="13"/>
      <c r="ANL50" s="13"/>
      <c r="ANM50" s="13"/>
      <c r="ANN50" s="13"/>
      <c r="ANO50" s="13"/>
      <c r="ANP50" s="13"/>
      <c r="ANQ50" s="13"/>
      <c r="ANR50" s="13"/>
      <c r="ANS50" s="13"/>
      <c r="ANT50" s="13"/>
      <c r="ANU50" s="13"/>
      <c r="ANV50" s="13"/>
      <c r="ANW50" s="13"/>
      <c r="ANX50" s="13"/>
      <c r="ANY50" s="13"/>
      <c r="ANZ50" s="13"/>
      <c r="AOA50" s="13"/>
      <c r="AOB50" s="13"/>
      <c r="AOC50" s="13"/>
      <c r="AOD50" s="13"/>
      <c r="AOE50" s="13"/>
      <c r="AOF50" s="13"/>
      <c r="AOG50" s="13"/>
      <c r="AOH50" s="13"/>
      <c r="AOI50" s="13"/>
      <c r="AOJ50" s="13"/>
      <c r="AOK50" s="13"/>
      <c r="AOL50" s="13"/>
      <c r="AOM50" s="13"/>
      <c r="AON50" s="13"/>
      <c r="AOO50" s="13"/>
      <c r="AOP50" s="13"/>
      <c r="AOQ50" s="13"/>
      <c r="AOR50" s="13"/>
      <c r="AOS50" s="13"/>
      <c r="AOT50" s="13"/>
      <c r="AOU50" s="13"/>
      <c r="AOV50" s="13"/>
      <c r="AOW50" s="13"/>
      <c r="AOX50" s="13"/>
      <c r="AOY50" s="13"/>
      <c r="AOZ50" s="13"/>
      <c r="APA50" s="13"/>
      <c r="APB50" s="13"/>
      <c r="APC50" s="13"/>
      <c r="APD50" s="13"/>
      <c r="APE50" s="13"/>
      <c r="APF50" s="13"/>
      <c r="APG50" s="13"/>
      <c r="APH50" s="13"/>
      <c r="API50" s="13"/>
      <c r="APJ50" s="13"/>
      <c r="APK50" s="13"/>
      <c r="APL50" s="13"/>
      <c r="APM50" s="13"/>
      <c r="APN50" s="13"/>
      <c r="APO50" s="13"/>
      <c r="APP50" s="13"/>
      <c r="APQ50" s="13"/>
      <c r="APR50" s="13"/>
      <c r="APS50" s="13"/>
      <c r="APT50" s="13"/>
      <c r="APU50" s="13"/>
      <c r="APV50" s="13"/>
      <c r="APW50" s="13"/>
      <c r="APX50" s="13"/>
      <c r="APY50" s="13"/>
      <c r="APZ50" s="13"/>
      <c r="AQA50" s="13"/>
      <c r="AQB50" s="13"/>
      <c r="AQC50" s="13"/>
      <c r="AQD50" s="13"/>
      <c r="AQE50" s="13"/>
      <c r="AQF50" s="13"/>
      <c r="AQG50" s="13"/>
      <c r="AQH50" s="13"/>
      <c r="AQI50" s="13"/>
      <c r="AQJ50" s="13"/>
      <c r="AQK50" s="13"/>
      <c r="AQL50" s="13"/>
      <c r="AQM50" s="13"/>
      <c r="AQN50" s="13"/>
      <c r="AQO50" s="13"/>
      <c r="AQP50" s="13"/>
      <c r="AQQ50" s="13"/>
      <c r="AQR50" s="13"/>
      <c r="AQS50" s="13"/>
      <c r="AQT50" s="13"/>
      <c r="AQU50" s="13"/>
      <c r="AQV50" s="13"/>
      <c r="AQW50" s="13"/>
      <c r="AQX50" s="13"/>
      <c r="AQY50" s="13"/>
      <c r="AQZ50" s="13"/>
      <c r="ARA50" s="13"/>
      <c r="ARB50" s="13"/>
      <c r="ARC50" s="13"/>
      <c r="ARD50" s="13"/>
      <c r="ARE50" s="13"/>
      <c r="ARF50" s="13"/>
      <c r="ARG50" s="13"/>
      <c r="ARH50" s="13"/>
      <c r="ARI50" s="13"/>
      <c r="ARJ50" s="13"/>
      <c r="ARK50" s="13"/>
      <c r="ARL50" s="13"/>
      <c r="ARM50" s="13"/>
      <c r="ARN50" s="13"/>
      <c r="ARO50" s="13"/>
      <c r="ARP50" s="13"/>
      <c r="ARQ50" s="13"/>
      <c r="ARR50" s="13"/>
      <c r="ARS50" s="13"/>
      <c r="ART50" s="13"/>
      <c r="ARU50" s="13"/>
      <c r="ARV50" s="13"/>
      <c r="ARW50" s="13"/>
      <c r="ARX50" s="13"/>
      <c r="ARY50" s="13"/>
      <c r="ARZ50" s="13"/>
      <c r="ASA50" s="13"/>
      <c r="ASB50" s="13"/>
      <c r="ASC50" s="13"/>
      <c r="ASD50" s="13"/>
      <c r="ASE50" s="13"/>
      <c r="ASF50" s="13"/>
      <c r="ASG50" s="13"/>
      <c r="ASH50" s="13"/>
      <c r="ASI50" s="13"/>
      <c r="ASJ50" s="13"/>
      <c r="ASK50" s="13"/>
      <c r="ASL50" s="13"/>
      <c r="ASM50" s="13"/>
      <c r="ASN50" s="13"/>
      <c r="ASO50" s="13"/>
      <c r="ASP50" s="13"/>
      <c r="ASQ50" s="13"/>
      <c r="ASR50" s="13"/>
      <c r="ASS50" s="13"/>
      <c r="AST50" s="13"/>
      <c r="ASU50" s="13"/>
      <c r="ASV50" s="13"/>
      <c r="ASW50" s="13"/>
      <c r="ASX50" s="13"/>
      <c r="ASY50" s="13"/>
      <c r="ASZ50" s="13"/>
      <c r="ATA50" s="13"/>
      <c r="ATB50" s="13"/>
      <c r="ATC50" s="13"/>
      <c r="ATD50" s="13"/>
      <c r="ATE50" s="13"/>
      <c r="ATF50" s="13"/>
      <c r="ATG50" s="13"/>
      <c r="ATH50" s="13"/>
      <c r="ATI50" s="13"/>
      <c r="ATJ50" s="13"/>
      <c r="ATK50" s="13"/>
      <c r="ATL50" s="13"/>
      <c r="ATM50" s="13"/>
      <c r="ATN50" s="13"/>
      <c r="ATO50" s="13"/>
      <c r="ATP50" s="13"/>
      <c r="ATQ50" s="13"/>
      <c r="ATR50" s="13"/>
      <c r="ATS50" s="13"/>
      <c r="ATT50" s="13"/>
      <c r="ATU50" s="13"/>
      <c r="ATV50" s="13"/>
      <c r="ATW50" s="13"/>
      <c r="ATX50" s="13"/>
      <c r="ATY50" s="13"/>
      <c r="ATZ50" s="13"/>
      <c r="AUA50" s="13"/>
      <c r="AUB50" s="13"/>
      <c r="AUC50" s="13"/>
      <c r="AUD50" s="13"/>
      <c r="AUE50" s="13"/>
      <c r="AUF50" s="13"/>
      <c r="AUG50" s="13"/>
      <c r="AUH50" s="13"/>
      <c r="AUI50" s="13"/>
      <c r="AUJ50" s="13"/>
      <c r="AUK50" s="13"/>
      <c r="AUL50" s="13"/>
      <c r="AUM50" s="13"/>
      <c r="AUN50" s="13"/>
      <c r="AUO50" s="13"/>
      <c r="AUP50" s="13"/>
      <c r="AUQ50" s="13"/>
      <c r="AUR50" s="13"/>
      <c r="AUS50" s="13"/>
      <c r="AUT50" s="13"/>
      <c r="AUU50" s="13"/>
      <c r="AUV50" s="13"/>
      <c r="AUW50" s="13"/>
      <c r="AUX50" s="13"/>
      <c r="AUY50" s="13"/>
      <c r="AUZ50" s="13"/>
      <c r="AVA50" s="13"/>
      <c r="AVB50" s="13"/>
      <c r="AVC50" s="13"/>
      <c r="AVD50" s="13"/>
      <c r="AVE50" s="13"/>
      <c r="AVF50" s="13"/>
      <c r="AVG50" s="13"/>
      <c r="AVH50" s="13"/>
      <c r="AVI50" s="13"/>
      <c r="AVJ50" s="13"/>
      <c r="AVK50" s="13"/>
      <c r="AVL50" s="13"/>
      <c r="AVM50" s="13"/>
      <c r="AVN50" s="13"/>
      <c r="AVO50" s="13"/>
      <c r="AVP50" s="13"/>
      <c r="AVQ50" s="13"/>
      <c r="AVR50" s="13"/>
      <c r="AVS50" s="13"/>
      <c r="AVT50" s="13"/>
      <c r="AVU50" s="13"/>
      <c r="AVV50" s="13"/>
      <c r="AVW50" s="13"/>
      <c r="AVX50" s="13"/>
      <c r="AVY50" s="13"/>
      <c r="AVZ50" s="13"/>
      <c r="AWA50" s="13"/>
      <c r="AWB50" s="13"/>
      <c r="AWC50" s="13"/>
      <c r="AWD50" s="13"/>
      <c r="AWE50" s="13"/>
      <c r="AWF50" s="13"/>
      <c r="AWG50" s="13"/>
      <c r="AWH50" s="13"/>
      <c r="AWI50" s="13"/>
      <c r="AWJ50" s="13"/>
      <c r="AWK50" s="13"/>
      <c r="AWL50" s="13"/>
      <c r="AWM50" s="13"/>
      <c r="AWN50" s="13"/>
      <c r="AWO50" s="13"/>
      <c r="AWP50" s="13"/>
      <c r="AWQ50" s="13"/>
      <c r="AWR50" s="13"/>
      <c r="AWS50" s="13"/>
      <c r="AWT50" s="13"/>
      <c r="AWU50" s="13"/>
      <c r="AWV50" s="13"/>
      <c r="AWW50" s="13"/>
      <c r="AWX50" s="13"/>
      <c r="AWY50" s="13"/>
      <c r="AWZ50" s="13"/>
      <c r="AXA50" s="13"/>
      <c r="AXB50" s="13"/>
      <c r="AXC50" s="13"/>
      <c r="AXD50" s="13"/>
      <c r="AXE50" s="13"/>
      <c r="AXF50" s="13"/>
      <c r="AXG50" s="13"/>
      <c r="AXH50" s="13"/>
      <c r="AXI50" s="13"/>
      <c r="AXJ50" s="13"/>
      <c r="AXK50" s="13"/>
      <c r="AXL50" s="13"/>
      <c r="AXM50" s="13"/>
      <c r="AXN50" s="13"/>
      <c r="AXO50" s="13"/>
      <c r="AXP50" s="13"/>
      <c r="AXQ50" s="13"/>
      <c r="AXR50" s="13"/>
      <c r="AXS50" s="13"/>
      <c r="AXT50" s="13"/>
      <c r="AXU50" s="13"/>
      <c r="AXV50" s="13"/>
      <c r="AXW50" s="13"/>
      <c r="AXX50" s="13"/>
      <c r="AXY50" s="13"/>
      <c r="AXZ50" s="13"/>
      <c r="AYA50" s="13"/>
      <c r="AYB50" s="13"/>
      <c r="AYC50" s="13"/>
      <c r="AYD50" s="13"/>
      <c r="AYE50" s="13"/>
      <c r="AYF50" s="13"/>
      <c r="AYG50" s="13"/>
      <c r="AYH50" s="13"/>
      <c r="AYI50" s="13"/>
      <c r="AYJ50" s="13"/>
      <c r="AYK50" s="13"/>
      <c r="AYL50" s="13"/>
      <c r="AYM50" s="13"/>
      <c r="AYN50" s="13"/>
      <c r="AYO50" s="13"/>
      <c r="AYP50" s="13"/>
      <c r="AYQ50" s="13"/>
      <c r="AYR50" s="13"/>
      <c r="AYS50" s="13"/>
      <c r="AYT50" s="13"/>
      <c r="AYU50" s="13"/>
      <c r="AYV50" s="13"/>
      <c r="AYW50" s="13"/>
      <c r="AYX50" s="13"/>
      <c r="AYY50" s="13"/>
      <c r="AYZ50" s="13"/>
      <c r="AZA50" s="13"/>
      <c r="AZB50" s="13"/>
      <c r="AZC50" s="13"/>
      <c r="AZD50" s="13"/>
      <c r="AZE50" s="13"/>
      <c r="AZF50" s="13"/>
      <c r="AZG50" s="13"/>
      <c r="AZH50" s="13"/>
      <c r="AZI50" s="13"/>
      <c r="AZJ50" s="13"/>
      <c r="AZK50" s="13"/>
      <c r="AZL50" s="13"/>
      <c r="AZM50" s="13"/>
      <c r="AZN50" s="13"/>
      <c r="AZO50" s="13"/>
      <c r="AZP50" s="13"/>
      <c r="AZQ50" s="13"/>
      <c r="AZR50" s="13"/>
      <c r="AZS50" s="13"/>
      <c r="AZT50" s="13"/>
      <c r="AZU50" s="13"/>
      <c r="AZV50" s="13"/>
      <c r="AZW50" s="13"/>
      <c r="AZX50" s="13"/>
      <c r="AZY50" s="13"/>
      <c r="AZZ50" s="13"/>
      <c r="BAA50" s="13"/>
      <c r="BAB50" s="13"/>
      <c r="BAC50" s="13"/>
      <c r="BAD50" s="13"/>
      <c r="BAE50" s="13"/>
      <c r="BAF50" s="13"/>
      <c r="BAG50" s="13"/>
      <c r="BAH50" s="13"/>
      <c r="BAI50" s="13"/>
      <c r="BAJ50" s="13"/>
      <c r="BAK50" s="13"/>
      <c r="BAL50" s="13"/>
      <c r="BAM50" s="13"/>
      <c r="BAN50" s="13"/>
      <c r="BAO50" s="13"/>
      <c r="BAP50" s="13"/>
      <c r="BAQ50" s="13"/>
      <c r="BAR50" s="13"/>
      <c r="BAS50" s="13"/>
      <c r="BAT50" s="13"/>
      <c r="BAU50" s="13"/>
      <c r="BAV50" s="13"/>
      <c r="BAW50" s="13"/>
      <c r="BAX50" s="13"/>
      <c r="BAY50" s="13"/>
      <c r="BAZ50" s="13"/>
      <c r="BBA50" s="13"/>
      <c r="BBB50" s="13"/>
      <c r="BBC50" s="13"/>
      <c r="BBD50" s="13"/>
      <c r="BBE50" s="13"/>
      <c r="BBF50" s="13"/>
      <c r="BBG50" s="13"/>
      <c r="BBH50" s="13"/>
      <c r="BBI50" s="13"/>
      <c r="BBJ50" s="13"/>
      <c r="BBK50" s="13"/>
      <c r="BBL50" s="13"/>
      <c r="BBM50" s="13"/>
      <c r="BBN50" s="13"/>
      <c r="BBO50" s="13"/>
      <c r="BBP50" s="13"/>
      <c r="BBQ50" s="13"/>
      <c r="BBR50" s="13"/>
      <c r="BBS50" s="13"/>
      <c r="BBT50" s="13"/>
      <c r="BBU50" s="13"/>
      <c r="BBV50" s="13"/>
      <c r="BBW50" s="13"/>
      <c r="BBX50" s="13"/>
      <c r="BBY50" s="13"/>
      <c r="BBZ50" s="13"/>
      <c r="BCA50" s="13"/>
      <c r="BCB50" s="13"/>
      <c r="BCC50" s="13"/>
      <c r="BCD50" s="13"/>
      <c r="BCE50" s="13"/>
      <c r="BCF50" s="13"/>
      <c r="BCG50" s="13"/>
      <c r="BCH50" s="13"/>
      <c r="BCI50" s="13"/>
      <c r="BCJ50" s="13"/>
      <c r="BCK50" s="13"/>
      <c r="BCL50" s="13"/>
      <c r="BCM50" s="13"/>
      <c r="BCN50" s="13"/>
      <c r="BCO50" s="13"/>
      <c r="BCP50" s="13"/>
      <c r="BCQ50" s="13"/>
      <c r="BCR50" s="13"/>
      <c r="BCS50" s="13"/>
      <c r="BCT50" s="13"/>
      <c r="BCU50" s="13"/>
      <c r="BCV50" s="13"/>
      <c r="BCW50" s="13"/>
      <c r="BCX50" s="13"/>
      <c r="BCY50" s="13"/>
      <c r="BCZ50" s="13"/>
      <c r="BDA50" s="13"/>
      <c r="BDB50" s="13"/>
      <c r="BDC50" s="13"/>
      <c r="BDD50" s="13"/>
      <c r="BDE50" s="13"/>
      <c r="BDF50" s="13"/>
      <c r="BDG50" s="13"/>
      <c r="BDH50" s="13"/>
      <c r="BDI50" s="13"/>
      <c r="BDJ50" s="13"/>
      <c r="BDK50" s="13"/>
      <c r="BDL50" s="13"/>
      <c r="BDM50" s="13"/>
      <c r="BDN50" s="13"/>
      <c r="BDO50" s="13"/>
      <c r="BDP50" s="13"/>
      <c r="BDQ50" s="13"/>
      <c r="BDR50" s="13"/>
      <c r="BDS50" s="13"/>
      <c r="BDT50" s="13"/>
      <c r="BDU50" s="13"/>
      <c r="BDV50" s="13"/>
      <c r="BDW50" s="13"/>
      <c r="BDX50" s="13"/>
      <c r="BDY50" s="13"/>
      <c r="BDZ50" s="13"/>
      <c r="BEA50" s="13"/>
      <c r="BEB50" s="13"/>
      <c r="BEC50" s="13"/>
      <c r="BED50" s="13"/>
      <c r="BEE50" s="13"/>
      <c r="BEF50" s="13"/>
      <c r="BEG50" s="13"/>
      <c r="BEH50" s="13"/>
      <c r="BEI50" s="13"/>
      <c r="BEJ50" s="13"/>
      <c r="BEK50" s="13"/>
      <c r="BEL50" s="13"/>
      <c r="BEM50" s="13"/>
      <c r="BEN50" s="13"/>
      <c r="BEO50" s="13"/>
      <c r="BEP50" s="13"/>
      <c r="BEQ50" s="13"/>
      <c r="BER50" s="13"/>
      <c r="BES50" s="13"/>
      <c r="BET50" s="13"/>
      <c r="BEU50" s="13"/>
      <c r="BEV50" s="13"/>
      <c r="BEW50" s="13"/>
      <c r="BEX50" s="13"/>
      <c r="BEY50" s="13"/>
      <c r="BEZ50" s="13"/>
      <c r="BFA50" s="13"/>
      <c r="BFB50" s="13"/>
      <c r="BFC50" s="13"/>
      <c r="BFD50" s="13"/>
      <c r="BFE50" s="13"/>
      <c r="BFF50" s="13"/>
      <c r="BFG50" s="13"/>
      <c r="BFH50" s="13"/>
      <c r="BFI50" s="13"/>
      <c r="BFJ50" s="13"/>
      <c r="BFK50" s="13"/>
      <c r="BFL50" s="13"/>
      <c r="BFM50" s="13"/>
      <c r="BFN50" s="13"/>
      <c r="BFO50" s="13"/>
      <c r="BFP50" s="13"/>
      <c r="BFQ50" s="13"/>
      <c r="BFR50" s="13"/>
      <c r="BFS50" s="13"/>
      <c r="BFT50" s="13"/>
      <c r="BFU50" s="13"/>
      <c r="BFV50" s="13"/>
      <c r="BFW50" s="13"/>
      <c r="BFX50" s="13"/>
      <c r="BFY50" s="13"/>
      <c r="BFZ50" s="13"/>
      <c r="BGA50" s="13"/>
      <c r="BGB50" s="13"/>
      <c r="BGC50" s="13"/>
      <c r="BGD50" s="13"/>
      <c r="BGE50" s="13"/>
      <c r="BGF50" s="13"/>
      <c r="BGG50" s="13"/>
      <c r="BGH50" s="13"/>
      <c r="BGI50" s="13"/>
      <c r="BGJ50" s="13"/>
      <c r="BGK50" s="13"/>
      <c r="BGL50" s="13"/>
      <c r="BGM50" s="13"/>
      <c r="BGN50" s="13"/>
      <c r="BGO50" s="13"/>
      <c r="BGP50" s="13"/>
      <c r="BGQ50" s="13"/>
      <c r="BGR50" s="13"/>
      <c r="BGS50" s="13"/>
      <c r="BGT50" s="13"/>
      <c r="BGU50" s="13"/>
      <c r="BGV50" s="13"/>
      <c r="BGW50" s="13"/>
      <c r="BGX50" s="13"/>
      <c r="BGY50" s="13"/>
      <c r="BGZ50" s="13"/>
      <c r="BHA50" s="13"/>
      <c r="BHB50" s="13"/>
      <c r="BHC50" s="13"/>
      <c r="BHD50" s="13"/>
      <c r="BHE50" s="13"/>
      <c r="BHF50" s="13"/>
      <c r="BHG50" s="13"/>
      <c r="BHH50" s="13"/>
      <c r="BHI50" s="13"/>
      <c r="BHJ50" s="13"/>
      <c r="BHK50" s="13"/>
      <c r="BHL50" s="13"/>
      <c r="BHM50" s="13"/>
      <c r="BHN50" s="13"/>
      <c r="BHO50" s="13"/>
      <c r="BHP50" s="13"/>
      <c r="BHQ50" s="13"/>
      <c r="BHR50" s="13"/>
      <c r="BHS50" s="13"/>
      <c r="BHT50" s="13"/>
      <c r="BHU50" s="13"/>
      <c r="BHV50" s="13"/>
      <c r="BHW50" s="13"/>
      <c r="BHX50" s="13"/>
      <c r="BHY50" s="13"/>
      <c r="BHZ50" s="13"/>
      <c r="BIA50" s="13"/>
      <c r="BIB50" s="13"/>
      <c r="BIC50" s="13"/>
      <c r="BID50" s="13"/>
      <c r="BIE50" s="13"/>
      <c r="BIF50" s="13"/>
      <c r="BIG50" s="13"/>
      <c r="BIH50" s="13"/>
      <c r="BII50" s="13"/>
      <c r="BIJ50" s="13"/>
      <c r="BIK50" s="13"/>
      <c r="BIL50" s="13"/>
      <c r="BIM50" s="13"/>
      <c r="BIN50" s="13"/>
      <c r="BIO50" s="13"/>
      <c r="BIP50" s="13"/>
      <c r="BIQ50" s="13"/>
      <c r="BIR50" s="13"/>
      <c r="BIS50" s="13"/>
      <c r="BIT50" s="13"/>
      <c r="BIU50" s="13"/>
      <c r="BIV50" s="13"/>
      <c r="BIW50" s="13"/>
      <c r="BIX50" s="13"/>
      <c r="BIY50" s="13"/>
      <c r="BIZ50" s="13"/>
      <c r="BJA50" s="13"/>
      <c r="BJB50" s="13"/>
      <c r="BJC50" s="13"/>
      <c r="BJD50" s="13"/>
      <c r="BJE50" s="13"/>
      <c r="BJF50" s="13"/>
      <c r="BJG50" s="13"/>
      <c r="BJH50" s="13"/>
      <c r="BJI50" s="13"/>
      <c r="BJJ50" s="13"/>
      <c r="BJK50" s="13"/>
      <c r="BJL50" s="13"/>
      <c r="BJM50" s="13"/>
      <c r="BJN50" s="13"/>
      <c r="BJO50" s="13"/>
      <c r="BJP50" s="13"/>
      <c r="BJQ50" s="13"/>
      <c r="BJR50" s="13"/>
      <c r="BJS50" s="13"/>
      <c r="BJT50" s="13"/>
      <c r="BJU50" s="13"/>
      <c r="BJV50" s="13"/>
      <c r="BJW50" s="13"/>
      <c r="BJX50" s="13"/>
      <c r="BJY50" s="13"/>
      <c r="BJZ50" s="13"/>
      <c r="BKA50" s="13"/>
      <c r="BKB50" s="13"/>
      <c r="BKC50" s="13"/>
      <c r="BKD50" s="13"/>
      <c r="BKE50" s="13"/>
      <c r="BKF50" s="13"/>
      <c r="BKG50" s="13"/>
      <c r="BKH50" s="13"/>
      <c r="BKI50" s="13"/>
      <c r="BKJ50" s="13"/>
      <c r="BKK50" s="13"/>
      <c r="BKL50" s="13"/>
      <c r="BKM50" s="13"/>
      <c r="BKN50" s="13"/>
      <c r="BKO50" s="13"/>
      <c r="BKP50" s="13"/>
      <c r="BKQ50" s="13"/>
      <c r="BKR50" s="13"/>
      <c r="BKS50" s="13"/>
      <c r="BKT50" s="13"/>
      <c r="BKU50" s="13"/>
      <c r="BKV50" s="13"/>
      <c r="BKW50" s="13"/>
      <c r="BKX50" s="13"/>
      <c r="BKY50" s="13"/>
      <c r="BKZ50" s="13"/>
      <c r="BLA50" s="13"/>
      <c r="BLB50" s="13"/>
      <c r="BLC50" s="13"/>
      <c r="BLD50" s="13"/>
      <c r="BLE50" s="13"/>
      <c r="BLF50" s="13"/>
      <c r="BLG50" s="13"/>
      <c r="BLH50" s="13"/>
      <c r="BLI50" s="13"/>
      <c r="BLJ50" s="13"/>
      <c r="BLK50" s="13"/>
      <c r="BLL50" s="13"/>
      <c r="BLM50" s="13"/>
      <c r="BLN50" s="13"/>
      <c r="BLO50" s="13"/>
      <c r="BLP50" s="13"/>
      <c r="BLQ50" s="13"/>
      <c r="BLR50" s="13"/>
      <c r="BLS50" s="13"/>
      <c r="BLT50" s="13"/>
      <c r="BLU50" s="13"/>
      <c r="BLV50" s="13"/>
      <c r="BLW50" s="13"/>
      <c r="BLX50" s="13"/>
      <c r="BLY50" s="13"/>
      <c r="BLZ50" s="13"/>
      <c r="BMA50" s="13"/>
      <c r="BMB50" s="13"/>
      <c r="BMC50" s="13"/>
      <c r="BMD50" s="13"/>
      <c r="BME50" s="13"/>
      <c r="BMF50" s="13"/>
      <c r="BMG50" s="13"/>
      <c r="BMH50" s="13"/>
      <c r="BMI50" s="13"/>
      <c r="BMJ50" s="13"/>
      <c r="BMK50" s="13"/>
      <c r="BML50" s="13"/>
      <c r="BMM50" s="13"/>
      <c r="BMN50" s="13"/>
      <c r="BMO50" s="13"/>
      <c r="BMP50" s="13"/>
      <c r="BMQ50" s="13"/>
      <c r="BMR50" s="13"/>
      <c r="BMS50" s="13"/>
      <c r="BMT50" s="13"/>
      <c r="BMU50" s="13"/>
      <c r="BMV50" s="13"/>
      <c r="BMW50" s="13"/>
      <c r="BMX50" s="13"/>
      <c r="BMY50" s="13"/>
      <c r="BMZ50" s="13"/>
      <c r="BNA50" s="13"/>
      <c r="BNB50" s="13"/>
      <c r="BNC50" s="13"/>
      <c r="BND50" s="13"/>
      <c r="BNE50" s="13"/>
      <c r="BNF50" s="13"/>
      <c r="BNG50" s="13"/>
      <c r="BNH50" s="13"/>
      <c r="BNI50" s="13"/>
      <c r="BNJ50" s="13"/>
      <c r="BNK50" s="13"/>
      <c r="BNL50" s="13"/>
      <c r="BNM50" s="13"/>
      <c r="BNN50" s="13"/>
      <c r="BNO50" s="13"/>
      <c r="BNP50" s="13"/>
      <c r="BNQ50" s="13"/>
      <c r="BNR50" s="13"/>
      <c r="BNS50" s="13"/>
      <c r="BNT50" s="13"/>
      <c r="BNU50" s="13"/>
      <c r="BNV50" s="13"/>
      <c r="BNW50" s="13"/>
      <c r="BNX50" s="13"/>
      <c r="BNY50" s="13"/>
      <c r="BNZ50" s="13"/>
      <c r="BOA50" s="13"/>
      <c r="BOB50" s="13"/>
      <c r="BOC50" s="13"/>
      <c r="BOD50" s="13"/>
      <c r="BOE50" s="13"/>
      <c r="BOF50" s="13"/>
      <c r="BOG50" s="13"/>
      <c r="BOH50" s="13"/>
      <c r="BOI50" s="13"/>
      <c r="BOJ50" s="13"/>
      <c r="BOK50" s="13"/>
      <c r="BOL50" s="13"/>
      <c r="BOM50" s="13"/>
      <c r="BON50" s="13"/>
      <c r="BOO50" s="13"/>
      <c r="BOP50" s="13"/>
      <c r="BOQ50" s="13"/>
      <c r="BOR50" s="13"/>
      <c r="BOS50" s="13"/>
      <c r="BOT50" s="13"/>
      <c r="BOU50" s="13"/>
      <c r="BOV50" s="13"/>
      <c r="BOW50" s="13"/>
      <c r="BOX50" s="13"/>
      <c r="BOY50" s="13"/>
      <c r="BOZ50" s="13"/>
      <c r="BPA50" s="13"/>
      <c r="BPB50" s="13"/>
      <c r="BPC50" s="13"/>
      <c r="BPD50" s="13"/>
      <c r="BPE50" s="13"/>
      <c r="BPF50" s="13"/>
      <c r="BPG50" s="13"/>
      <c r="BPH50" s="13"/>
      <c r="BPI50" s="13"/>
      <c r="BPJ50" s="13"/>
      <c r="BPK50" s="13"/>
      <c r="BPL50" s="13"/>
      <c r="BPM50" s="13"/>
      <c r="BPN50" s="13"/>
      <c r="BPO50" s="13"/>
      <c r="BPP50" s="13"/>
      <c r="BPQ50" s="13"/>
      <c r="BPR50" s="13"/>
      <c r="BPS50" s="13"/>
      <c r="BPT50" s="13"/>
      <c r="BPU50" s="13"/>
      <c r="BPV50" s="13"/>
      <c r="BPW50" s="13"/>
      <c r="BPX50" s="13"/>
      <c r="BPY50" s="13"/>
      <c r="BPZ50" s="13"/>
      <c r="BQA50" s="13"/>
      <c r="BQB50" s="13"/>
      <c r="BQC50" s="13"/>
      <c r="BQD50" s="13"/>
      <c r="BQE50" s="13"/>
      <c r="BQF50" s="13"/>
      <c r="BQG50" s="13"/>
      <c r="BQH50" s="13"/>
      <c r="BQI50" s="13"/>
      <c r="BQJ50" s="13"/>
      <c r="BQK50" s="13"/>
      <c r="BQL50" s="13"/>
      <c r="BQM50" s="13"/>
      <c r="BQN50" s="13"/>
      <c r="BQO50" s="13"/>
      <c r="BQP50" s="13"/>
      <c r="BQQ50" s="13"/>
      <c r="BQR50" s="13"/>
      <c r="BQS50" s="13"/>
      <c r="BQT50" s="13"/>
      <c r="BQU50" s="13"/>
      <c r="BQV50" s="13"/>
      <c r="BQW50" s="13"/>
      <c r="BQX50" s="13"/>
      <c r="BQY50" s="13"/>
      <c r="BQZ50" s="13"/>
      <c r="BRA50" s="13"/>
      <c r="BRB50" s="13"/>
      <c r="BRC50" s="13"/>
      <c r="BRD50" s="13"/>
      <c r="BRE50" s="13"/>
      <c r="BRF50" s="13"/>
      <c r="BRG50" s="13"/>
      <c r="BRH50" s="13"/>
      <c r="BRI50" s="13"/>
      <c r="BRJ50" s="13"/>
      <c r="BRK50" s="13"/>
      <c r="BRL50" s="13"/>
      <c r="BRM50" s="13"/>
      <c r="BRN50" s="13"/>
      <c r="BRO50" s="13"/>
      <c r="BRP50" s="13"/>
      <c r="BRQ50" s="13"/>
      <c r="BRR50" s="13"/>
      <c r="BRS50" s="13"/>
      <c r="BRT50" s="13"/>
      <c r="BRU50" s="13"/>
      <c r="BRV50" s="13"/>
      <c r="BRW50" s="13"/>
      <c r="BRX50" s="13"/>
      <c r="BRY50" s="13"/>
      <c r="BRZ50" s="13"/>
      <c r="BSA50" s="13"/>
      <c r="BSB50" s="13"/>
      <c r="BSC50" s="13"/>
      <c r="BSD50" s="13"/>
      <c r="BSE50" s="13"/>
      <c r="BSF50" s="13"/>
      <c r="BSG50" s="13"/>
      <c r="BSH50" s="13"/>
      <c r="BSI50" s="13"/>
      <c r="BSJ50" s="13"/>
      <c r="BSK50" s="13"/>
      <c r="BSL50" s="13"/>
      <c r="BSM50" s="13"/>
      <c r="BSN50" s="13"/>
      <c r="BSO50" s="13"/>
      <c r="BSP50" s="13"/>
      <c r="BSQ50" s="13"/>
      <c r="BSR50" s="13"/>
      <c r="BSS50" s="13"/>
      <c r="BST50" s="13"/>
      <c r="BSU50" s="13"/>
      <c r="BSV50" s="13"/>
      <c r="BSW50" s="13"/>
      <c r="BSX50" s="13"/>
      <c r="BSY50" s="13"/>
      <c r="BSZ50" s="13"/>
      <c r="BTA50" s="13"/>
      <c r="BTB50" s="13"/>
      <c r="BTC50" s="13"/>
      <c r="BTD50" s="13"/>
      <c r="BTE50" s="13"/>
      <c r="BTF50" s="13"/>
      <c r="BTG50" s="13"/>
      <c r="BTH50" s="13"/>
      <c r="BTI50" s="13"/>
      <c r="BTJ50" s="13"/>
      <c r="BTK50" s="13"/>
      <c r="BTL50" s="13"/>
      <c r="BTM50" s="13"/>
      <c r="BTN50" s="13"/>
      <c r="BTO50" s="13"/>
      <c r="BTP50" s="13"/>
      <c r="BTQ50" s="13"/>
      <c r="BTR50" s="13"/>
      <c r="BTS50" s="13"/>
      <c r="BTT50" s="13"/>
      <c r="BTU50" s="13"/>
      <c r="BTV50" s="13"/>
      <c r="BTW50" s="13"/>
      <c r="BTX50" s="13"/>
      <c r="BTY50" s="13"/>
      <c r="BTZ50" s="13"/>
      <c r="BUA50" s="13"/>
      <c r="BUB50" s="13"/>
      <c r="BUC50" s="13"/>
      <c r="BUD50" s="13"/>
      <c r="BUE50" s="13"/>
      <c r="BUF50" s="13"/>
      <c r="BUG50" s="13"/>
      <c r="BUH50" s="13"/>
      <c r="BUI50" s="13"/>
      <c r="BUJ50" s="13"/>
      <c r="BUK50" s="13"/>
      <c r="BUL50" s="13"/>
      <c r="BUM50" s="13"/>
      <c r="BUN50" s="13"/>
      <c r="BUO50" s="13"/>
      <c r="BUP50" s="13"/>
      <c r="BUQ50" s="13"/>
      <c r="BUR50" s="13"/>
      <c r="BUS50" s="13"/>
      <c r="BUT50" s="13"/>
      <c r="BUU50" s="13"/>
      <c r="BUV50" s="13"/>
      <c r="BUW50" s="13"/>
      <c r="BUX50" s="13"/>
      <c r="BUY50" s="13"/>
      <c r="BUZ50" s="13"/>
      <c r="BVA50" s="13"/>
      <c r="BVB50" s="13"/>
      <c r="BVC50" s="13"/>
      <c r="BVD50" s="13"/>
      <c r="BVE50" s="13"/>
      <c r="BVF50" s="13"/>
      <c r="BVG50" s="13"/>
      <c r="BVH50" s="13"/>
      <c r="BVI50" s="13"/>
      <c r="BVJ50" s="13"/>
      <c r="BVK50" s="13"/>
      <c r="BVL50" s="13"/>
      <c r="BVM50" s="13"/>
      <c r="BVN50" s="13"/>
      <c r="BVO50" s="13"/>
      <c r="BVP50" s="13"/>
      <c r="BVQ50" s="13"/>
      <c r="BVR50" s="13"/>
      <c r="BVS50" s="13"/>
      <c r="BVT50" s="13"/>
      <c r="BVU50" s="13"/>
      <c r="BVV50" s="13"/>
      <c r="BVW50" s="13"/>
      <c r="BVX50" s="13"/>
      <c r="BVY50" s="13"/>
      <c r="BVZ50" s="13"/>
      <c r="BWA50" s="13"/>
      <c r="BWB50" s="13"/>
      <c r="BWC50" s="13"/>
      <c r="BWD50" s="13"/>
      <c r="BWE50" s="13"/>
      <c r="BWF50" s="13"/>
      <c r="BWG50" s="13"/>
      <c r="BWH50" s="13"/>
      <c r="BWI50" s="13"/>
      <c r="BWJ50" s="13"/>
      <c r="BWK50" s="13"/>
      <c r="BWL50" s="13"/>
      <c r="BWM50" s="13"/>
      <c r="BWN50" s="13"/>
      <c r="BWO50" s="13"/>
      <c r="BWP50" s="13"/>
      <c r="BWQ50" s="13"/>
      <c r="BWR50" s="13"/>
      <c r="BWS50" s="13"/>
      <c r="BWT50" s="13"/>
      <c r="BWU50" s="13"/>
      <c r="BWV50" s="13"/>
      <c r="BWW50" s="13"/>
      <c r="BWX50" s="13"/>
      <c r="BWY50" s="13"/>
      <c r="BWZ50" s="13"/>
      <c r="BXA50" s="13"/>
      <c r="BXB50" s="13"/>
      <c r="BXC50" s="13"/>
      <c r="BXD50" s="13"/>
      <c r="BXE50" s="13"/>
      <c r="BXF50" s="13"/>
      <c r="BXG50" s="13"/>
      <c r="BXH50" s="13"/>
      <c r="BXI50" s="13"/>
      <c r="BXJ50" s="13"/>
      <c r="BXK50" s="13"/>
      <c r="BXL50" s="13"/>
      <c r="BXM50" s="13"/>
      <c r="BXN50" s="13"/>
      <c r="BXO50" s="13"/>
      <c r="BXP50" s="13"/>
      <c r="BXQ50" s="13"/>
      <c r="BXR50" s="13"/>
      <c r="BXS50" s="13"/>
      <c r="BXT50" s="13"/>
      <c r="BXU50" s="13"/>
      <c r="BXV50" s="13"/>
      <c r="BXW50" s="13"/>
      <c r="BXX50" s="13"/>
      <c r="BXY50" s="13"/>
      <c r="BXZ50" s="13"/>
      <c r="BYA50" s="13"/>
      <c r="BYB50" s="13"/>
      <c r="BYC50" s="13"/>
      <c r="BYD50" s="13"/>
      <c r="BYE50" s="13"/>
      <c r="BYF50" s="13"/>
      <c r="BYG50" s="13"/>
      <c r="BYH50" s="13"/>
      <c r="BYI50" s="13"/>
      <c r="BYJ50" s="13"/>
      <c r="BYK50" s="13"/>
      <c r="BYL50" s="13"/>
      <c r="BYM50" s="13"/>
      <c r="BYN50" s="13"/>
      <c r="BYO50" s="13"/>
      <c r="BYP50" s="13"/>
      <c r="BYQ50" s="13"/>
      <c r="BYR50" s="13"/>
      <c r="BYS50" s="13"/>
      <c r="BYT50" s="13"/>
      <c r="BYU50" s="13"/>
      <c r="BYV50" s="13"/>
      <c r="BYW50" s="13"/>
      <c r="BYX50" s="13"/>
      <c r="BYY50" s="13"/>
      <c r="BYZ50" s="13"/>
      <c r="BZA50" s="13"/>
      <c r="BZB50" s="13"/>
      <c r="BZC50" s="13"/>
      <c r="BZD50" s="13"/>
      <c r="BZE50" s="13"/>
      <c r="BZF50" s="13"/>
      <c r="BZG50" s="13"/>
      <c r="BZH50" s="13"/>
      <c r="BZI50" s="13"/>
      <c r="BZJ50" s="13"/>
      <c r="BZK50" s="13"/>
      <c r="BZL50" s="13"/>
      <c r="BZM50" s="13"/>
      <c r="BZN50" s="13"/>
      <c r="BZO50" s="13"/>
      <c r="BZP50" s="13"/>
      <c r="BZQ50" s="13"/>
      <c r="BZR50" s="13"/>
      <c r="BZS50" s="13"/>
      <c r="BZT50" s="13"/>
      <c r="BZU50" s="13"/>
      <c r="BZV50" s="13"/>
      <c r="BZW50" s="13"/>
      <c r="BZX50" s="13"/>
      <c r="BZY50" s="13"/>
      <c r="BZZ50" s="13"/>
      <c r="CAA50" s="13"/>
      <c r="CAB50" s="13"/>
      <c r="CAC50" s="13"/>
      <c r="CAD50" s="13"/>
      <c r="CAE50" s="13"/>
      <c r="CAF50" s="13"/>
      <c r="CAG50" s="13"/>
      <c r="CAH50" s="13"/>
      <c r="CAI50" s="13"/>
      <c r="CAJ50" s="13"/>
      <c r="CAK50" s="13"/>
      <c r="CAL50" s="13"/>
      <c r="CAM50" s="13"/>
      <c r="CAN50" s="13"/>
      <c r="CAO50" s="13"/>
      <c r="CAP50" s="13"/>
      <c r="CAQ50" s="13"/>
      <c r="CAR50" s="13"/>
      <c r="CAS50" s="13"/>
      <c r="CAT50" s="13"/>
      <c r="CAU50" s="13"/>
      <c r="CAV50" s="13"/>
      <c r="CAW50" s="13"/>
      <c r="CAX50" s="13"/>
      <c r="CAY50" s="13"/>
      <c r="CAZ50" s="13"/>
      <c r="CBA50" s="13"/>
      <c r="CBB50" s="13"/>
      <c r="CBC50" s="13"/>
      <c r="CBD50" s="13"/>
      <c r="CBE50" s="13"/>
      <c r="CBF50" s="13"/>
      <c r="CBG50" s="13"/>
      <c r="CBH50" s="13"/>
      <c r="CBI50" s="13"/>
      <c r="CBJ50" s="13"/>
      <c r="CBK50" s="13"/>
      <c r="CBL50" s="13"/>
      <c r="CBM50" s="13"/>
      <c r="CBN50" s="13"/>
      <c r="CBO50" s="13"/>
      <c r="CBP50" s="13"/>
      <c r="CBQ50" s="13"/>
      <c r="CBR50" s="13"/>
      <c r="CBS50" s="13"/>
      <c r="CBT50" s="13"/>
      <c r="CBU50" s="13"/>
      <c r="CBV50" s="13"/>
      <c r="CBW50" s="13"/>
      <c r="CBX50" s="13"/>
      <c r="CBY50" s="13"/>
      <c r="CBZ50" s="13"/>
      <c r="CCA50" s="13"/>
      <c r="CCB50" s="13"/>
      <c r="CCC50" s="13"/>
      <c r="CCD50" s="13"/>
      <c r="CCE50" s="13"/>
      <c r="CCF50" s="13"/>
      <c r="CCG50" s="13"/>
      <c r="CCH50" s="13"/>
      <c r="CCI50" s="13"/>
      <c r="CCJ50" s="13"/>
      <c r="CCK50" s="13"/>
      <c r="CCL50" s="13"/>
      <c r="CCM50" s="13"/>
      <c r="CCN50" s="13"/>
      <c r="CCO50" s="13"/>
      <c r="CCP50" s="13"/>
      <c r="CCQ50" s="13"/>
      <c r="CCR50" s="13"/>
      <c r="CCS50" s="13"/>
      <c r="CCT50" s="13"/>
      <c r="CCU50" s="13"/>
      <c r="CCV50" s="13"/>
      <c r="CCW50" s="13"/>
      <c r="CCX50" s="13"/>
      <c r="CCY50" s="13"/>
      <c r="CCZ50" s="13"/>
      <c r="CDA50" s="13"/>
      <c r="CDB50" s="13"/>
      <c r="CDC50" s="13"/>
      <c r="CDD50" s="13"/>
      <c r="CDE50" s="13"/>
      <c r="CDF50" s="13"/>
      <c r="CDG50" s="13"/>
      <c r="CDH50" s="13"/>
      <c r="CDI50" s="13"/>
      <c r="CDJ50" s="13"/>
      <c r="CDK50" s="13"/>
      <c r="CDL50" s="13"/>
      <c r="CDM50" s="13"/>
      <c r="CDN50" s="13"/>
      <c r="CDO50" s="13"/>
      <c r="CDP50" s="13"/>
      <c r="CDQ50" s="13"/>
      <c r="CDR50" s="13"/>
      <c r="CDS50" s="13"/>
      <c r="CDT50" s="13"/>
      <c r="CDU50" s="13"/>
      <c r="CDV50" s="13"/>
      <c r="CDW50" s="13"/>
      <c r="CDX50" s="13"/>
      <c r="CDY50" s="13"/>
      <c r="CDZ50" s="13"/>
      <c r="CEA50" s="13"/>
      <c r="CEB50" s="13"/>
      <c r="CEC50" s="13"/>
      <c r="CED50" s="13"/>
      <c r="CEE50" s="13"/>
      <c r="CEF50" s="13"/>
      <c r="CEG50" s="13"/>
      <c r="CEH50" s="13"/>
      <c r="CEI50" s="13"/>
      <c r="CEJ50" s="13"/>
      <c r="CEK50" s="13"/>
      <c r="CEL50" s="13"/>
      <c r="CEM50" s="13"/>
      <c r="CEN50" s="13"/>
      <c r="CEO50" s="13"/>
      <c r="CEP50" s="13"/>
      <c r="CEQ50" s="13"/>
      <c r="CER50" s="13"/>
      <c r="CES50" s="13"/>
      <c r="CET50" s="13"/>
      <c r="CEU50" s="13"/>
      <c r="CEV50" s="13"/>
      <c r="CEW50" s="13"/>
      <c r="CEX50" s="13"/>
      <c r="CEY50" s="13"/>
      <c r="CEZ50" s="13"/>
      <c r="CFA50" s="13"/>
      <c r="CFB50" s="13"/>
      <c r="CFC50" s="13"/>
      <c r="CFD50" s="13"/>
      <c r="CFE50" s="13"/>
      <c r="CFF50" s="13"/>
      <c r="CFG50" s="13"/>
      <c r="CFH50" s="13"/>
      <c r="CFI50" s="13"/>
      <c r="CFJ50" s="13"/>
      <c r="CFK50" s="13"/>
      <c r="CFL50" s="13"/>
      <c r="CFM50" s="13"/>
      <c r="CFN50" s="13"/>
      <c r="CFO50" s="13"/>
      <c r="CFP50" s="13"/>
      <c r="CFQ50" s="13"/>
      <c r="CFR50" s="13"/>
      <c r="CFS50" s="13"/>
      <c r="CFT50" s="13"/>
      <c r="CFU50" s="13"/>
      <c r="CFV50" s="13"/>
      <c r="CFW50" s="13"/>
      <c r="CFX50" s="13"/>
      <c r="CFY50" s="13"/>
      <c r="CFZ50" s="13"/>
      <c r="CGA50" s="13"/>
      <c r="CGB50" s="13"/>
      <c r="CGC50" s="13"/>
      <c r="CGD50" s="13"/>
      <c r="CGE50" s="13"/>
      <c r="CGF50" s="13"/>
      <c r="CGG50" s="13"/>
      <c r="CGH50" s="13"/>
      <c r="CGI50" s="13"/>
      <c r="CGJ50" s="13"/>
      <c r="CGK50" s="13"/>
      <c r="CGL50" s="13"/>
      <c r="CGM50" s="13"/>
      <c r="CGN50" s="13"/>
      <c r="CGO50" s="13"/>
      <c r="CGP50" s="13"/>
      <c r="CGQ50" s="13"/>
      <c r="CGR50" s="13"/>
      <c r="CGS50" s="13"/>
      <c r="CGT50" s="13"/>
      <c r="CGU50" s="13"/>
      <c r="CGV50" s="13"/>
      <c r="CGW50" s="13"/>
      <c r="CGX50" s="13"/>
      <c r="CGY50" s="13"/>
      <c r="CGZ50" s="13"/>
      <c r="CHA50" s="13"/>
      <c r="CHB50" s="13"/>
      <c r="CHC50" s="13"/>
      <c r="CHD50" s="13"/>
      <c r="CHE50" s="13"/>
      <c r="CHF50" s="13"/>
      <c r="CHG50" s="13"/>
      <c r="CHH50" s="13"/>
      <c r="CHI50" s="13"/>
      <c r="CHJ50" s="13"/>
      <c r="CHK50" s="13"/>
      <c r="CHL50" s="13"/>
      <c r="CHM50" s="13"/>
      <c r="CHN50" s="13"/>
      <c r="CHO50" s="13"/>
      <c r="CHP50" s="13"/>
      <c r="CHQ50" s="13"/>
      <c r="CHR50" s="13"/>
      <c r="CHS50" s="13"/>
      <c r="CHT50" s="13"/>
      <c r="CHU50" s="13"/>
      <c r="CHV50" s="13"/>
      <c r="CHW50" s="13"/>
      <c r="CHX50" s="13"/>
      <c r="CHY50" s="13"/>
      <c r="CHZ50" s="13"/>
      <c r="CIA50" s="13"/>
      <c r="CIB50" s="13"/>
      <c r="CIC50" s="13"/>
      <c r="CID50" s="13"/>
      <c r="CIE50" s="13"/>
      <c r="CIF50" s="13"/>
      <c r="CIG50" s="13"/>
      <c r="CIH50" s="13"/>
      <c r="CII50" s="13"/>
      <c r="CIJ50" s="13"/>
      <c r="CIK50" s="13"/>
      <c r="CIL50" s="13"/>
      <c r="CIM50" s="13"/>
      <c r="CIN50" s="13"/>
      <c r="CIO50" s="13"/>
      <c r="CIP50" s="13"/>
      <c r="CIQ50" s="13"/>
      <c r="CIR50" s="13"/>
      <c r="CIS50" s="13"/>
      <c r="CIT50" s="13"/>
      <c r="CIU50" s="13"/>
      <c r="CIV50" s="13"/>
      <c r="CIW50" s="13"/>
      <c r="CIX50" s="13"/>
      <c r="CIY50" s="13"/>
      <c r="CIZ50" s="13"/>
      <c r="CJA50" s="13"/>
      <c r="CJB50" s="13"/>
      <c r="CJC50" s="13"/>
      <c r="CJD50" s="13"/>
      <c r="CJE50" s="13"/>
      <c r="CJF50" s="13"/>
      <c r="CJG50" s="13"/>
      <c r="CJH50" s="13"/>
      <c r="CJI50" s="13"/>
      <c r="CJJ50" s="13"/>
      <c r="CJK50" s="13"/>
      <c r="CJL50" s="13"/>
      <c r="CJM50" s="13"/>
      <c r="CJN50" s="13"/>
      <c r="CJO50" s="13"/>
      <c r="CJP50" s="13"/>
      <c r="CJQ50" s="13"/>
      <c r="CJR50" s="13"/>
      <c r="CJS50" s="13"/>
      <c r="CJT50" s="13"/>
      <c r="CJU50" s="13"/>
      <c r="CJV50" s="13"/>
      <c r="CJW50" s="13"/>
      <c r="CJX50" s="13"/>
      <c r="CJY50" s="13"/>
      <c r="CJZ50" s="13"/>
      <c r="CKA50" s="13"/>
      <c r="CKB50" s="13"/>
      <c r="CKC50" s="13"/>
      <c r="CKD50" s="13"/>
      <c r="CKE50" s="13"/>
      <c r="CKF50" s="13"/>
      <c r="CKG50" s="13"/>
      <c r="CKH50" s="13"/>
      <c r="CKI50" s="13"/>
      <c r="CKJ50" s="13"/>
      <c r="CKK50" s="13"/>
      <c r="CKL50" s="13"/>
      <c r="CKM50" s="13"/>
      <c r="CKN50" s="13"/>
      <c r="CKO50" s="13"/>
      <c r="CKP50" s="13"/>
      <c r="CKQ50" s="13"/>
      <c r="CKR50" s="13"/>
      <c r="CKS50" s="13"/>
      <c r="CKT50" s="13"/>
      <c r="CKU50" s="13"/>
      <c r="CKV50" s="13"/>
      <c r="CKW50" s="13"/>
      <c r="CKX50" s="13"/>
      <c r="CKY50" s="13"/>
      <c r="CKZ50" s="13"/>
      <c r="CLA50" s="13"/>
      <c r="CLB50" s="13"/>
      <c r="CLC50" s="13"/>
      <c r="CLD50" s="13"/>
      <c r="CLE50" s="13"/>
      <c r="CLF50" s="13"/>
      <c r="CLG50" s="13"/>
      <c r="CLH50" s="13"/>
      <c r="CLI50" s="13"/>
      <c r="CLJ50" s="13"/>
      <c r="CLK50" s="13"/>
      <c r="CLL50" s="13"/>
      <c r="CLM50" s="13"/>
      <c r="CLN50" s="13"/>
      <c r="CLO50" s="13"/>
      <c r="CLP50" s="13"/>
      <c r="CLQ50" s="13"/>
      <c r="CLR50" s="13"/>
      <c r="CLS50" s="13"/>
      <c r="CLT50" s="13"/>
      <c r="CLU50" s="13"/>
      <c r="CLV50" s="13"/>
      <c r="CLW50" s="13"/>
      <c r="CLX50" s="13"/>
      <c r="CLY50" s="13"/>
      <c r="CLZ50" s="13"/>
      <c r="CMA50" s="13"/>
      <c r="CMB50" s="13"/>
      <c r="CMC50" s="13"/>
      <c r="CMD50" s="13"/>
      <c r="CME50" s="13"/>
      <c r="CMF50" s="13"/>
      <c r="CMG50" s="13"/>
      <c r="CMH50" s="13"/>
      <c r="CMI50" s="13"/>
      <c r="CMJ50" s="13"/>
      <c r="CMK50" s="13"/>
      <c r="CML50" s="13"/>
      <c r="CMM50" s="13"/>
      <c r="CMN50" s="13"/>
      <c r="CMO50" s="13"/>
      <c r="CMP50" s="13"/>
      <c r="CMQ50" s="13"/>
      <c r="CMR50" s="13"/>
      <c r="CMS50" s="13"/>
      <c r="CMT50" s="13"/>
      <c r="CMU50" s="13"/>
      <c r="CMV50" s="13"/>
      <c r="CMW50" s="13"/>
      <c r="CMX50" s="13"/>
      <c r="CMY50" s="13"/>
      <c r="CMZ50" s="13"/>
      <c r="CNA50" s="13"/>
      <c r="CNB50" s="13"/>
      <c r="CNC50" s="13"/>
      <c r="CND50" s="13"/>
      <c r="CNE50" s="13"/>
      <c r="CNF50" s="13"/>
      <c r="CNG50" s="13"/>
      <c r="CNH50" s="13"/>
      <c r="CNI50" s="13"/>
      <c r="CNJ50" s="13"/>
      <c r="CNK50" s="13"/>
      <c r="CNL50" s="13"/>
      <c r="CNM50" s="13"/>
      <c r="CNN50" s="13"/>
      <c r="CNO50" s="13"/>
      <c r="CNP50" s="13"/>
      <c r="CNQ50" s="13"/>
      <c r="CNR50" s="13"/>
      <c r="CNS50" s="13"/>
      <c r="CNT50" s="13"/>
      <c r="CNU50" s="13"/>
      <c r="CNV50" s="13"/>
      <c r="CNW50" s="13"/>
      <c r="CNX50" s="13"/>
      <c r="CNY50" s="13"/>
      <c r="CNZ50" s="13"/>
      <c r="COA50" s="13"/>
      <c r="COB50" s="13"/>
      <c r="COC50" s="13"/>
      <c r="COD50" s="13"/>
      <c r="COE50" s="13"/>
      <c r="COF50" s="13"/>
      <c r="COG50" s="13"/>
      <c r="COH50" s="13"/>
      <c r="COI50" s="13"/>
      <c r="COJ50" s="13"/>
      <c r="COK50" s="13"/>
      <c r="COL50" s="13"/>
      <c r="COM50" s="13"/>
      <c r="CON50" s="13"/>
      <c r="COO50" s="13"/>
      <c r="COP50" s="13"/>
      <c r="COQ50" s="13"/>
      <c r="COR50" s="13"/>
      <c r="COS50" s="13"/>
      <c r="COT50" s="13"/>
      <c r="COU50" s="13"/>
      <c r="COV50" s="13"/>
      <c r="COW50" s="13"/>
      <c r="COX50" s="13"/>
      <c r="COY50" s="13"/>
      <c r="COZ50" s="13"/>
      <c r="CPA50" s="13"/>
      <c r="CPB50" s="13"/>
      <c r="CPC50" s="13"/>
      <c r="CPD50" s="13"/>
      <c r="CPE50" s="13"/>
      <c r="CPF50" s="13"/>
      <c r="CPG50" s="13"/>
      <c r="CPH50" s="13"/>
      <c r="CPI50" s="13"/>
      <c r="CPJ50" s="13"/>
      <c r="CPK50" s="13"/>
      <c r="CPL50" s="13"/>
      <c r="CPM50" s="13"/>
      <c r="CPN50" s="13"/>
      <c r="CPO50" s="13"/>
      <c r="CPP50" s="13"/>
      <c r="CPQ50" s="13"/>
      <c r="CPR50" s="13"/>
      <c r="CPS50" s="13"/>
      <c r="CPT50" s="13"/>
      <c r="CPU50" s="13"/>
      <c r="CPV50" s="13"/>
      <c r="CPW50" s="13"/>
      <c r="CPX50" s="13"/>
      <c r="CPY50" s="13"/>
      <c r="CPZ50" s="13"/>
      <c r="CQA50" s="13"/>
      <c r="CQB50" s="13"/>
      <c r="CQC50" s="13"/>
      <c r="CQD50" s="13"/>
      <c r="CQE50" s="13"/>
      <c r="CQF50" s="13"/>
      <c r="CQG50" s="13"/>
      <c r="CQH50" s="13"/>
      <c r="CQI50" s="13"/>
      <c r="CQJ50" s="13"/>
      <c r="CQK50" s="13"/>
      <c r="CQL50" s="13"/>
      <c r="CQM50" s="13"/>
      <c r="CQN50" s="13"/>
      <c r="CQO50" s="13"/>
      <c r="CQP50" s="13"/>
      <c r="CQQ50" s="13"/>
      <c r="CQR50" s="13"/>
      <c r="CQS50" s="13"/>
      <c r="CQT50" s="13"/>
      <c r="CQU50" s="13"/>
      <c r="CQV50" s="13"/>
      <c r="CQW50" s="13"/>
      <c r="CQX50" s="13"/>
      <c r="CQY50" s="13"/>
      <c r="CQZ50" s="13"/>
      <c r="CRA50" s="13"/>
      <c r="CRB50" s="13"/>
      <c r="CRC50" s="13"/>
      <c r="CRD50" s="13"/>
      <c r="CRE50" s="13"/>
      <c r="CRF50" s="13"/>
      <c r="CRG50" s="13"/>
      <c r="CRH50" s="13"/>
      <c r="CRI50" s="13"/>
      <c r="CRJ50" s="13"/>
      <c r="CRK50" s="13"/>
      <c r="CRL50" s="13"/>
      <c r="CRM50" s="13"/>
      <c r="CRN50" s="13"/>
      <c r="CRO50" s="13"/>
      <c r="CRP50" s="13"/>
      <c r="CRQ50" s="13"/>
      <c r="CRR50" s="13"/>
      <c r="CRS50" s="13"/>
      <c r="CRT50" s="13"/>
      <c r="CRU50" s="13"/>
      <c r="CRV50" s="13"/>
      <c r="CRW50" s="13"/>
      <c r="CRX50" s="13"/>
      <c r="CRY50" s="13"/>
      <c r="CRZ50" s="13"/>
      <c r="CSA50" s="13"/>
      <c r="CSB50" s="13"/>
      <c r="CSC50" s="13"/>
      <c r="CSD50" s="13"/>
      <c r="CSE50" s="13"/>
      <c r="CSF50" s="13"/>
      <c r="CSG50" s="13"/>
      <c r="CSH50" s="13"/>
      <c r="CSI50" s="13"/>
      <c r="CSJ50" s="13"/>
      <c r="CSK50" s="13"/>
      <c r="CSL50" s="13"/>
      <c r="CSM50" s="13"/>
      <c r="CSN50" s="13"/>
      <c r="CSO50" s="13"/>
      <c r="CSP50" s="13"/>
      <c r="CSQ50" s="13"/>
      <c r="CSR50" s="13"/>
      <c r="CSS50" s="13"/>
      <c r="CST50" s="13"/>
      <c r="CSU50" s="13"/>
      <c r="CSV50" s="13"/>
      <c r="CSW50" s="13"/>
      <c r="CSX50" s="13"/>
      <c r="CSY50" s="13"/>
      <c r="CSZ50" s="13"/>
      <c r="CTA50" s="13"/>
      <c r="CTB50" s="13"/>
      <c r="CTC50" s="13"/>
      <c r="CTD50" s="13"/>
      <c r="CTE50" s="13"/>
      <c r="CTF50" s="13"/>
      <c r="CTG50" s="13"/>
      <c r="CTH50" s="13"/>
      <c r="CTI50" s="13"/>
      <c r="CTJ50" s="13"/>
      <c r="CTK50" s="13"/>
      <c r="CTL50" s="13"/>
      <c r="CTM50" s="13"/>
      <c r="CTN50" s="13"/>
      <c r="CTO50" s="13"/>
      <c r="CTP50" s="13"/>
      <c r="CTQ50" s="13"/>
      <c r="CTR50" s="13"/>
      <c r="CTS50" s="13"/>
      <c r="CTT50" s="13"/>
      <c r="CTU50" s="13"/>
      <c r="CTV50" s="13"/>
      <c r="CTW50" s="13"/>
      <c r="CTX50" s="13"/>
      <c r="CTY50" s="13"/>
      <c r="CTZ50" s="13"/>
      <c r="CUA50" s="13"/>
      <c r="CUB50" s="13"/>
      <c r="CUC50" s="13"/>
      <c r="CUD50" s="13"/>
      <c r="CUE50" s="13"/>
      <c r="CUF50" s="13"/>
      <c r="CUG50" s="13"/>
      <c r="CUH50" s="13"/>
      <c r="CUI50" s="13"/>
      <c r="CUJ50" s="13"/>
      <c r="CUK50" s="13"/>
      <c r="CUL50" s="13"/>
      <c r="CUM50" s="13"/>
      <c r="CUN50" s="13"/>
      <c r="CUO50" s="13"/>
      <c r="CUP50" s="13"/>
      <c r="CUQ50" s="13"/>
      <c r="CUR50" s="13"/>
      <c r="CUS50" s="13"/>
      <c r="CUT50" s="13"/>
      <c r="CUU50" s="13"/>
      <c r="CUV50" s="13"/>
      <c r="CUW50" s="13"/>
      <c r="CUX50" s="13"/>
      <c r="CUY50" s="13"/>
      <c r="CUZ50" s="13"/>
      <c r="CVA50" s="13"/>
      <c r="CVB50" s="13"/>
      <c r="CVC50" s="13"/>
      <c r="CVD50" s="13"/>
      <c r="CVE50" s="13"/>
      <c r="CVF50" s="13"/>
      <c r="CVG50" s="13"/>
      <c r="CVH50" s="13"/>
      <c r="CVI50" s="13"/>
      <c r="CVJ50" s="13"/>
      <c r="CVK50" s="13"/>
      <c r="CVL50" s="13"/>
      <c r="CVM50" s="13"/>
      <c r="CVN50" s="13"/>
      <c r="CVO50" s="13"/>
      <c r="CVP50" s="13"/>
      <c r="CVQ50" s="13"/>
      <c r="CVR50" s="13"/>
      <c r="CVS50" s="13"/>
      <c r="CVT50" s="13"/>
      <c r="CVU50" s="13"/>
      <c r="CVV50" s="13"/>
      <c r="CVW50" s="13"/>
      <c r="CVX50" s="13"/>
      <c r="CVY50" s="13"/>
      <c r="CVZ50" s="13"/>
      <c r="CWA50" s="13"/>
      <c r="CWB50" s="13"/>
      <c r="CWC50" s="13"/>
      <c r="CWD50" s="13"/>
      <c r="CWE50" s="13"/>
      <c r="CWF50" s="13"/>
      <c r="CWG50" s="13"/>
      <c r="CWH50" s="13"/>
      <c r="CWI50" s="13"/>
      <c r="CWJ50" s="13"/>
      <c r="CWK50" s="13"/>
      <c r="CWL50" s="13"/>
      <c r="CWM50" s="13"/>
      <c r="CWN50" s="13"/>
      <c r="CWO50" s="13"/>
      <c r="CWP50" s="13"/>
      <c r="CWQ50" s="13"/>
      <c r="CWR50" s="13"/>
      <c r="CWS50" s="13"/>
      <c r="CWT50" s="13"/>
      <c r="CWU50" s="13"/>
      <c r="CWV50" s="13"/>
      <c r="CWW50" s="13"/>
      <c r="CWX50" s="13"/>
      <c r="CWY50" s="13"/>
      <c r="CWZ50" s="13"/>
      <c r="CXA50" s="13"/>
      <c r="CXB50" s="13"/>
      <c r="CXC50" s="13"/>
      <c r="CXD50" s="13"/>
      <c r="CXE50" s="13"/>
      <c r="CXF50" s="13"/>
      <c r="CXG50" s="13"/>
      <c r="CXH50" s="13"/>
      <c r="CXI50" s="13"/>
      <c r="CXJ50" s="13"/>
      <c r="CXK50" s="13"/>
      <c r="CXL50" s="13"/>
      <c r="CXM50" s="13"/>
      <c r="CXN50" s="13"/>
      <c r="CXO50" s="13"/>
      <c r="CXP50" s="13"/>
      <c r="CXQ50" s="13"/>
      <c r="CXR50" s="13"/>
      <c r="CXS50" s="13"/>
      <c r="CXT50" s="13"/>
      <c r="CXU50" s="13"/>
      <c r="CXV50" s="13"/>
      <c r="CXW50" s="13"/>
      <c r="CXX50" s="13"/>
      <c r="CXY50" s="13"/>
      <c r="CXZ50" s="13"/>
      <c r="CYA50" s="13"/>
      <c r="CYB50" s="13"/>
      <c r="CYC50" s="13"/>
      <c r="CYD50" s="13"/>
      <c r="CYE50" s="13"/>
      <c r="CYF50" s="13"/>
      <c r="CYG50" s="13"/>
      <c r="CYH50" s="13"/>
      <c r="CYI50" s="13"/>
      <c r="CYJ50" s="13"/>
      <c r="CYK50" s="13"/>
      <c r="CYL50" s="13"/>
      <c r="CYM50" s="13"/>
      <c r="CYN50" s="13"/>
      <c r="CYO50" s="13"/>
      <c r="CYP50" s="13"/>
      <c r="CYQ50" s="13"/>
      <c r="CYR50" s="13"/>
      <c r="CYS50" s="13"/>
      <c r="CYT50" s="13"/>
      <c r="CYU50" s="13"/>
      <c r="CYV50" s="13"/>
      <c r="CYW50" s="13"/>
      <c r="CYX50" s="13"/>
      <c r="CYY50" s="13"/>
      <c r="CYZ50" s="13"/>
      <c r="CZA50" s="13"/>
      <c r="CZB50" s="13"/>
      <c r="CZC50" s="13"/>
      <c r="CZD50" s="13"/>
      <c r="CZE50" s="13"/>
      <c r="CZF50" s="13"/>
      <c r="CZG50" s="13"/>
      <c r="CZH50" s="13"/>
      <c r="CZI50" s="13"/>
      <c r="CZJ50" s="13"/>
      <c r="CZK50" s="13"/>
      <c r="CZL50" s="13"/>
      <c r="CZM50" s="13"/>
      <c r="CZN50" s="13"/>
      <c r="CZO50" s="13"/>
      <c r="CZP50" s="13"/>
      <c r="CZQ50" s="13"/>
      <c r="CZR50" s="13"/>
      <c r="CZS50" s="13"/>
      <c r="CZT50" s="13"/>
      <c r="CZU50" s="13"/>
      <c r="CZV50" s="13"/>
      <c r="CZW50" s="13"/>
      <c r="CZX50" s="13"/>
      <c r="CZY50" s="13"/>
      <c r="CZZ50" s="13"/>
      <c r="DAA50" s="13"/>
      <c r="DAB50" s="13"/>
      <c r="DAC50" s="13"/>
      <c r="DAD50" s="13"/>
      <c r="DAE50" s="13"/>
      <c r="DAF50" s="13"/>
      <c r="DAG50" s="13"/>
      <c r="DAH50" s="13"/>
      <c r="DAI50" s="13"/>
      <c r="DAJ50" s="13"/>
      <c r="DAK50" s="13"/>
      <c r="DAL50" s="13"/>
      <c r="DAM50" s="13"/>
      <c r="DAN50" s="13"/>
      <c r="DAO50" s="13"/>
      <c r="DAP50" s="13"/>
      <c r="DAQ50" s="13"/>
      <c r="DAR50" s="13"/>
      <c r="DAS50" s="13"/>
      <c r="DAT50" s="13"/>
      <c r="DAU50" s="13"/>
      <c r="DAV50" s="13"/>
      <c r="DAW50" s="13"/>
      <c r="DAX50" s="13"/>
      <c r="DAY50" s="13"/>
      <c r="DAZ50" s="13"/>
      <c r="DBA50" s="13"/>
      <c r="DBB50" s="13"/>
      <c r="DBC50" s="13"/>
      <c r="DBD50" s="13"/>
      <c r="DBE50" s="13"/>
      <c r="DBF50" s="13"/>
      <c r="DBG50" s="13"/>
      <c r="DBH50" s="13"/>
      <c r="DBI50" s="13"/>
      <c r="DBJ50" s="13"/>
      <c r="DBK50" s="13"/>
      <c r="DBL50" s="13"/>
      <c r="DBM50" s="13"/>
      <c r="DBN50" s="13"/>
      <c r="DBO50" s="13"/>
      <c r="DBP50" s="13"/>
      <c r="DBQ50" s="13"/>
      <c r="DBR50" s="13"/>
      <c r="DBS50" s="13"/>
      <c r="DBT50" s="13"/>
      <c r="DBU50" s="13"/>
      <c r="DBV50" s="13"/>
      <c r="DBW50" s="13"/>
      <c r="DBX50" s="13"/>
      <c r="DBY50" s="13"/>
      <c r="DBZ50" s="13"/>
      <c r="DCA50" s="13"/>
      <c r="DCB50" s="13"/>
      <c r="DCC50" s="13"/>
      <c r="DCD50" s="13"/>
      <c r="DCE50" s="13"/>
      <c r="DCF50" s="13"/>
      <c r="DCG50" s="13"/>
      <c r="DCH50" s="13"/>
      <c r="DCI50" s="13"/>
      <c r="DCJ50" s="13"/>
      <c r="DCK50" s="13"/>
      <c r="DCL50" s="13"/>
      <c r="DCM50" s="13"/>
      <c r="DCN50" s="13"/>
      <c r="DCO50" s="13"/>
      <c r="DCP50" s="13"/>
      <c r="DCQ50" s="13"/>
      <c r="DCR50" s="13"/>
      <c r="DCS50" s="13"/>
      <c r="DCT50" s="13"/>
      <c r="DCU50" s="13"/>
      <c r="DCV50" s="13"/>
      <c r="DCW50" s="13"/>
      <c r="DCX50" s="13"/>
      <c r="DCY50" s="13"/>
      <c r="DCZ50" s="13"/>
      <c r="DDA50" s="13"/>
      <c r="DDB50" s="13"/>
      <c r="DDC50" s="13"/>
      <c r="DDD50" s="13"/>
      <c r="DDE50" s="13"/>
      <c r="DDF50" s="13"/>
      <c r="DDG50" s="13"/>
      <c r="DDH50" s="13"/>
      <c r="DDI50" s="13"/>
      <c r="DDJ50" s="13"/>
      <c r="DDK50" s="13"/>
      <c r="DDL50" s="13"/>
      <c r="DDM50" s="13"/>
      <c r="DDN50" s="13"/>
      <c r="DDO50" s="13"/>
      <c r="DDP50" s="13"/>
      <c r="DDQ50" s="13"/>
      <c r="DDR50" s="13"/>
      <c r="DDS50" s="13"/>
      <c r="DDT50" s="13"/>
      <c r="DDU50" s="13"/>
      <c r="DDV50" s="13"/>
      <c r="DDW50" s="13"/>
      <c r="DDX50" s="13"/>
      <c r="DDY50" s="13"/>
      <c r="DDZ50" s="13"/>
      <c r="DEA50" s="13"/>
      <c r="DEB50" s="13"/>
      <c r="DEC50" s="13"/>
      <c r="DED50" s="13"/>
      <c r="DEE50" s="13"/>
      <c r="DEF50" s="13"/>
      <c r="DEG50" s="13"/>
      <c r="DEH50" s="13"/>
      <c r="DEI50" s="13"/>
      <c r="DEJ50" s="13"/>
      <c r="DEK50" s="13"/>
      <c r="DEL50" s="13"/>
      <c r="DEM50" s="13"/>
      <c r="DEN50" s="13"/>
      <c r="DEO50" s="13"/>
      <c r="DEP50" s="13"/>
      <c r="DEQ50" s="13"/>
      <c r="DER50" s="13"/>
      <c r="DES50" s="13"/>
      <c r="DET50" s="13"/>
      <c r="DEU50" s="13"/>
      <c r="DEV50" s="13"/>
      <c r="DEW50" s="13"/>
      <c r="DEX50" s="13"/>
      <c r="DEY50" s="13"/>
      <c r="DEZ50" s="13"/>
      <c r="DFA50" s="13"/>
      <c r="DFB50" s="13"/>
      <c r="DFC50" s="13"/>
      <c r="DFD50" s="13"/>
      <c r="DFE50" s="13"/>
      <c r="DFF50" s="13"/>
      <c r="DFG50" s="13"/>
      <c r="DFH50" s="13"/>
      <c r="DFI50" s="13"/>
      <c r="DFJ50" s="13"/>
      <c r="DFK50" s="13"/>
      <c r="DFL50" s="13"/>
      <c r="DFM50" s="13"/>
      <c r="DFN50" s="13"/>
      <c r="DFO50" s="13"/>
      <c r="DFP50" s="13"/>
      <c r="DFQ50" s="13"/>
      <c r="DFR50" s="13"/>
      <c r="DFS50" s="13"/>
      <c r="DFT50" s="13"/>
      <c r="DFU50" s="13"/>
      <c r="DFV50" s="13"/>
      <c r="DFW50" s="13"/>
      <c r="DFX50" s="13"/>
      <c r="DFY50" s="13"/>
      <c r="DFZ50" s="13"/>
      <c r="DGA50" s="13"/>
      <c r="DGB50" s="13"/>
      <c r="DGC50" s="13"/>
      <c r="DGD50" s="13"/>
      <c r="DGE50" s="13"/>
      <c r="DGF50" s="13"/>
      <c r="DGG50" s="13"/>
      <c r="DGH50" s="13"/>
      <c r="DGI50" s="13"/>
      <c r="DGJ50" s="13"/>
      <c r="DGK50" s="13"/>
      <c r="DGL50" s="13"/>
      <c r="DGM50" s="13"/>
      <c r="DGN50" s="13"/>
      <c r="DGO50" s="13"/>
      <c r="DGP50" s="13"/>
      <c r="DGQ50" s="13"/>
      <c r="DGR50" s="13"/>
      <c r="DGS50" s="13"/>
      <c r="DGT50" s="13"/>
      <c r="DGU50" s="13"/>
      <c r="DGV50" s="13"/>
      <c r="DGW50" s="13"/>
      <c r="DGX50" s="13"/>
      <c r="DGY50" s="13"/>
      <c r="DGZ50" s="13"/>
      <c r="DHA50" s="13"/>
      <c r="DHB50" s="13"/>
      <c r="DHC50" s="13"/>
      <c r="DHD50" s="13"/>
      <c r="DHE50" s="13"/>
      <c r="DHF50" s="13"/>
      <c r="DHG50" s="13"/>
      <c r="DHH50" s="13"/>
      <c r="DHI50" s="13"/>
      <c r="DHJ50" s="13"/>
      <c r="DHK50" s="13"/>
      <c r="DHL50" s="13"/>
      <c r="DHM50" s="13"/>
      <c r="DHN50" s="13"/>
      <c r="DHO50" s="13"/>
      <c r="DHP50" s="13"/>
      <c r="DHQ50" s="13"/>
      <c r="DHR50" s="13"/>
      <c r="DHS50" s="13"/>
      <c r="DHT50" s="13"/>
      <c r="DHU50" s="13"/>
      <c r="DHV50" s="13"/>
      <c r="DHW50" s="13"/>
      <c r="DHX50" s="13"/>
      <c r="DHY50" s="13"/>
      <c r="DHZ50" s="13"/>
      <c r="DIA50" s="13"/>
      <c r="DIB50" s="13"/>
      <c r="DIC50" s="13"/>
      <c r="DID50" s="13"/>
      <c r="DIE50" s="13"/>
      <c r="DIF50" s="13"/>
      <c r="DIG50" s="13"/>
      <c r="DIH50" s="13"/>
      <c r="DII50" s="13"/>
      <c r="DIJ50" s="13"/>
      <c r="DIK50" s="13"/>
      <c r="DIL50" s="13"/>
      <c r="DIM50" s="13"/>
      <c r="DIN50" s="13"/>
      <c r="DIO50" s="13"/>
      <c r="DIP50" s="13"/>
      <c r="DIQ50" s="13"/>
      <c r="DIR50" s="13"/>
      <c r="DIS50" s="13"/>
      <c r="DIT50" s="13"/>
      <c r="DIU50" s="13"/>
      <c r="DIV50" s="13"/>
      <c r="DIW50" s="13"/>
      <c r="DIX50" s="13"/>
      <c r="DIY50" s="13"/>
      <c r="DIZ50" s="13"/>
      <c r="DJA50" s="13"/>
      <c r="DJB50" s="13"/>
      <c r="DJC50" s="13"/>
      <c r="DJD50" s="13"/>
      <c r="DJE50" s="13"/>
      <c r="DJF50" s="13"/>
      <c r="DJG50" s="13"/>
      <c r="DJH50" s="13"/>
      <c r="DJI50" s="13"/>
      <c r="DJJ50" s="13"/>
      <c r="DJK50" s="13"/>
      <c r="DJL50" s="13"/>
      <c r="DJM50" s="13"/>
      <c r="DJN50" s="13"/>
      <c r="DJO50" s="13"/>
      <c r="DJP50" s="13"/>
      <c r="DJQ50" s="13"/>
      <c r="DJR50" s="13"/>
      <c r="DJS50" s="13"/>
      <c r="DJT50" s="13"/>
      <c r="DJU50" s="13"/>
      <c r="DJV50" s="13"/>
      <c r="DJW50" s="13"/>
      <c r="DJX50" s="13"/>
      <c r="DJY50" s="13"/>
      <c r="DJZ50" s="13"/>
      <c r="DKA50" s="13"/>
      <c r="DKB50" s="13"/>
      <c r="DKC50" s="13"/>
      <c r="DKD50" s="13"/>
      <c r="DKE50" s="13"/>
      <c r="DKF50" s="13"/>
      <c r="DKG50" s="13"/>
      <c r="DKH50" s="13"/>
      <c r="DKI50" s="13"/>
      <c r="DKJ50" s="13"/>
      <c r="DKK50" s="13"/>
      <c r="DKL50" s="13"/>
      <c r="DKM50" s="13"/>
      <c r="DKN50" s="13"/>
      <c r="DKO50" s="13"/>
      <c r="DKP50" s="13"/>
      <c r="DKQ50" s="13"/>
      <c r="DKR50" s="13"/>
      <c r="DKS50" s="13"/>
      <c r="DKT50" s="13"/>
      <c r="DKU50" s="13"/>
      <c r="DKV50" s="13"/>
      <c r="DKW50" s="13"/>
      <c r="DKX50" s="13"/>
      <c r="DKY50" s="13"/>
      <c r="DKZ50" s="13"/>
      <c r="DLA50" s="13"/>
      <c r="DLB50" s="13"/>
      <c r="DLC50" s="13"/>
      <c r="DLD50" s="13"/>
      <c r="DLE50" s="13"/>
      <c r="DLF50" s="13"/>
      <c r="DLG50" s="13"/>
      <c r="DLH50" s="13"/>
      <c r="DLI50" s="13"/>
      <c r="DLJ50" s="13"/>
      <c r="DLK50" s="13"/>
      <c r="DLL50" s="13"/>
      <c r="DLM50" s="13"/>
      <c r="DLN50" s="13"/>
      <c r="DLO50" s="13"/>
      <c r="DLP50" s="13"/>
      <c r="DLQ50" s="13"/>
      <c r="DLR50" s="13"/>
      <c r="DLS50" s="13"/>
      <c r="DLT50" s="13"/>
      <c r="DLU50" s="13"/>
      <c r="DLV50" s="13"/>
      <c r="DLW50" s="13"/>
      <c r="DLX50" s="13"/>
      <c r="DLY50" s="13"/>
      <c r="DLZ50" s="13"/>
      <c r="DMA50" s="13"/>
      <c r="DMB50" s="13"/>
      <c r="DMC50" s="13"/>
      <c r="DMD50" s="13"/>
      <c r="DME50" s="13"/>
      <c r="DMF50" s="13"/>
      <c r="DMG50" s="13"/>
      <c r="DMH50" s="13"/>
      <c r="DMI50" s="13"/>
      <c r="DMJ50" s="13"/>
      <c r="DMK50" s="13"/>
      <c r="DML50" s="13"/>
      <c r="DMM50" s="13"/>
      <c r="DMN50" s="13"/>
      <c r="DMO50" s="13"/>
      <c r="DMP50" s="13"/>
      <c r="DMQ50" s="13"/>
      <c r="DMR50" s="13"/>
      <c r="DMS50" s="13"/>
      <c r="DMT50" s="13"/>
      <c r="DMU50" s="13"/>
      <c r="DMV50" s="13"/>
      <c r="DMW50" s="13"/>
      <c r="DMX50" s="13"/>
      <c r="DMY50" s="13"/>
      <c r="DMZ50" s="13"/>
      <c r="DNA50" s="13"/>
      <c r="DNB50" s="13"/>
      <c r="DNC50" s="13"/>
      <c r="DND50" s="13"/>
      <c r="DNE50" s="13"/>
      <c r="DNF50" s="13"/>
      <c r="DNG50" s="13"/>
      <c r="DNH50" s="13"/>
      <c r="DNI50" s="13"/>
      <c r="DNJ50" s="13"/>
      <c r="DNK50" s="13"/>
      <c r="DNL50" s="13"/>
      <c r="DNM50" s="13"/>
      <c r="DNN50" s="13"/>
      <c r="DNO50" s="13"/>
      <c r="DNP50" s="13"/>
      <c r="DNQ50" s="13"/>
      <c r="DNR50" s="13"/>
      <c r="DNS50" s="13"/>
      <c r="DNT50" s="13"/>
      <c r="DNU50" s="13"/>
      <c r="DNV50" s="13"/>
      <c r="DNW50" s="13"/>
      <c r="DNX50" s="13"/>
      <c r="DNY50" s="13"/>
      <c r="DNZ50" s="13"/>
      <c r="DOA50" s="13"/>
      <c r="DOB50" s="13"/>
      <c r="DOC50" s="13"/>
      <c r="DOD50" s="13"/>
      <c r="DOE50" s="13"/>
      <c r="DOF50" s="13"/>
      <c r="DOG50" s="13"/>
      <c r="DOH50" s="13"/>
      <c r="DOI50" s="13"/>
      <c r="DOJ50" s="13"/>
      <c r="DOK50" s="13"/>
      <c r="DOL50" s="13"/>
      <c r="DOM50" s="13"/>
      <c r="DON50" s="13"/>
      <c r="DOO50" s="13"/>
      <c r="DOP50" s="13"/>
      <c r="DOQ50" s="13"/>
      <c r="DOR50" s="13"/>
      <c r="DOS50" s="13"/>
      <c r="DOT50" s="13"/>
      <c r="DOU50" s="13"/>
      <c r="DOV50" s="13"/>
      <c r="DOW50" s="13"/>
      <c r="DOX50" s="13"/>
      <c r="DOY50" s="13"/>
      <c r="DOZ50" s="13"/>
      <c r="DPA50" s="13"/>
      <c r="DPB50" s="13"/>
      <c r="DPC50" s="13"/>
      <c r="DPD50" s="13"/>
      <c r="DPE50" s="13"/>
      <c r="DPF50" s="13"/>
      <c r="DPG50" s="13"/>
      <c r="DPH50" s="13"/>
      <c r="DPI50" s="13"/>
      <c r="DPJ50" s="13"/>
      <c r="DPK50" s="13"/>
      <c r="DPL50" s="13"/>
      <c r="DPM50" s="13"/>
      <c r="DPN50" s="13"/>
      <c r="DPO50" s="13"/>
      <c r="DPP50" s="13"/>
      <c r="DPQ50" s="13"/>
      <c r="DPR50" s="13"/>
      <c r="DPS50" s="13"/>
      <c r="DPT50" s="13"/>
      <c r="DPU50" s="13"/>
      <c r="DPV50" s="13"/>
      <c r="DPW50" s="13"/>
      <c r="DPX50" s="13"/>
      <c r="DPY50" s="13"/>
      <c r="DPZ50" s="13"/>
      <c r="DQA50" s="13"/>
      <c r="DQB50" s="13"/>
      <c r="DQC50" s="13"/>
      <c r="DQD50" s="13"/>
      <c r="DQE50" s="13"/>
      <c r="DQF50" s="13"/>
      <c r="DQG50" s="13"/>
      <c r="DQH50" s="13"/>
      <c r="DQI50" s="13"/>
      <c r="DQJ50" s="13"/>
      <c r="DQK50" s="13"/>
      <c r="DQL50" s="13"/>
      <c r="DQM50" s="13"/>
      <c r="DQN50" s="13"/>
      <c r="DQO50" s="13"/>
      <c r="DQP50" s="13"/>
      <c r="DQQ50" s="13"/>
      <c r="DQR50" s="13"/>
      <c r="DQS50" s="13"/>
      <c r="DQT50" s="13"/>
      <c r="DQU50" s="13"/>
      <c r="DQV50" s="13"/>
      <c r="DQW50" s="13"/>
      <c r="DQX50" s="13"/>
      <c r="DQY50" s="13"/>
      <c r="DQZ50" s="13"/>
      <c r="DRA50" s="13"/>
      <c r="DRB50" s="13"/>
      <c r="DRC50" s="13"/>
      <c r="DRD50" s="13"/>
      <c r="DRE50" s="13"/>
      <c r="DRF50" s="13"/>
      <c r="DRG50" s="13"/>
      <c r="DRH50" s="13"/>
      <c r="DRI50" s="13"/>
      <c r="DRJ50" s="13"/>
      <c r="DRK50" s="13"/>
      <c r="DRL50" s="13"/>
      <c r="DRM50" s="13"/>
      <c r="DRN50" s="13"/>
      <c r="DRO50" s="13"/>
      <c r="DRP50" s="13"/>
      <c r="DRQ50" s="13"/>
      <c r="DRR50" s="13"/>
      <c r="DRS50" s="13"/>
      <c r="DRT50" s="13"/>
      <c r="DRU50" s="13"/>
      <c r="DRV50" s="13"/>
      <c r="DRW50" s="13"/>
      <c r="DRX50" s="13"/>
      <c r="DRY50" s="13"/>
      <c r="DRZ50" s="13"/>
      <c r="DSA50" s="13"/>
      <c r="DSB50" s="13"/>
      <c r="DSC50" s="13"/>
      <c r="DSD50" s="13"/>
      <c r="DSE50" s="13"/>
      <c r="DSF50" s="13"/>
      <c r="DSG50" s="13"/>
      <c r="DSH50" s="13"/>
      <c r="DSI50" s="13"/>
      <c r="DSJ50" s="13"/>
      <c r="DSK50" s="13"/>
      <c r="DSL50" s="13"/>
      <c r="DSM50" s="13"/>
      <c r="DSN50" s="13"/>
      <c r="DSO50" s="13"/>
      <c r="DSP50" s="13"/>
      <c r="DSQ50" s="13"/>
      <c r="DSR50" s="13"/>
      <c r="DSS50" s="13"/>
      <c r="DST50" s="13"/>
      <c r="DSU50" s="13"/>
      <c r="DSV50" s="13"/>
      <c r="DSW50" s="13"/>
      <c r="DSX50" s="13"/>
      <c r="DSY50" s="13"/>
      <c r="DSZ50" s="13"/>
      <c r="DTA50" s="13"/>
      <c r="DTB50" s="13"/>
      <c r="DTC50" s="13"/>
      <c r="DTD50" s="13"/>
      <c r="DTE50" s="13"/>
      <c r="DTF50" s="13"/>
      <c r="DTG50" s="13"/>
      <c r="DTH50" s="13"/>
      <c r="DTI50" s="13"/>
      <c r="DTJ50" s="13"/>
      <c r="DTK50" s="13"/>
      <c r="DTL50" s="13"/>
      <c r="DTM50" s="13"/>
      <c r="DTN50" s="13"/>
      <c r="DTO50" s="13"/>
      <c r="DTP50" s="13"/>
      <c r="DTQ50" s="13"/>
      <c r="DTR50" s="13"/>
      <c r="DTS50" s="13"/>
      <c r="DTT50" s="13"/>
      <c r="DTU50" s="13"/>
      <c r="DTV50" s="13"/>
      <c r="DTW50" s="13"/>
      <c r="DTX50" s="13"/>
      <c r="DTY50" s="13"/>
      <c r="DTZ50" s="13"/>
      <c r="DUA50" s="13"/>
      <c r="DUB50" s="13"/>
      <c r="DUC50" s="13"/>
      <c r="DUD50" s="13"/>
      <c r="DUE50" s="13"/>
      <c r="DUF50" s="13"/>
      <c r="DUG50" s="13"/>
      <c r="DUH50" s="13"/>
      <c r="DUI50" s="13"/>
      <c r="DUJ50" s="13"/>
      <c r="DUK50" s="13"/>
      <c r="DUL50" s="13"/>
      <c r="DUM50" s="13"/>
      <c r="DUN50" s="13"/>
      <c r="DUO50" s="13"/>
      <c r="DUP50" s="13"/>
      <c r="DUQ50" s="13"/>
      <c r="DUR50" s="13"/>
      <c r="DUS50" s="13"/>
      <c r="DUT50" s="13"/>
      <c r="DUU50" s="13"/>
      <c r="DUV50" s="13"/>
      <c r="DUW50" s="13"/>
      <c r="DUX50" s="13"/>
      <c r="DUY50" s="13"/>
      <c r="DUZ50" s="13"/>
      <c r="DVA50" s="13"/>
      <c r="DVB50" s="13"/>
      <c r="DVC50" s="13"/>
      <c r="DVD50" s="13"/>
      <c r="DVE50" s="13"/>
      <c r="DVF50" s="13"/>
      <c r="DVG50" s="13"/>
      <c r="DVH50" s="13"/>
      <c r="DVI50" s="13"/>
      <c r="DVJ50" s="13"/>
      <c r="DVK50" s="13"/>
      <c r="DVL50" s="13"/>
      <c r="DVM50" s="13"/>
      <c r="DVN50" s="13"/>
      <c r="DVO50" s="13"/>
      <c r="DVP50" s="13"/>
      <c r="DVQ50" s="13"/>
      <c r="DVR50" s="13"/>
      <c r="DVS50" s="13"/>
      <c r="DVT50" s="13"/>
      <c r="DVU50" s="13"/>
      <c r="DVV50" s="13"/>
      <c r="DVW50" s="13"/>
      <c r="DVX50" s="13"/>
      <c r="DVY50" s="13"/>
      <c r="DVZ50" s="13"/>
      <c r="DWA50" s="13"/>
      <c r="DWB50" s="13"/>
      <c r="DWC50" s="13"/>
      <c r="DWD50" s="13"/>
      <c r="DWE50" s="13"/>
      <c r="DWF50" s="13"/>
      <c r="DWG50" s="13"/>
      <c r="DWH50" s="13"/>
      <c r="DWI50" s="13"/>
      <c r="DWJ50" s="13"/>
      <c r="DWK50" s="13"/>
      <c r="DWL50" s="13"/>
      <c r="DWM50" s="13"/>
      <c r="DWN50" s="13"/>
      <c r="DWO50" s="13"/>
      <c r="DWP50" s="13"/>
      <c r="DWQ50" s="13"/>
      <c r="DWR50" s="13"/>
      <c r="DWS50" s="13"/>
      <c r="DWT50" s="13"/>
      <c r="DWU50" s="13"/>
      <c r="DWV50" s="13"/>
      <c r="DWW50" s="13"/>
      <c r="DWX50" s="13"/>
      <c r="DWY50" s="13"/>
      <c r="DWZ50" s="13"/>
      <c r="DXA50" s="13"/>
      <c r="DXB50" s="13"/>
      <c r="DXC50" s="13"/>
      <c r="DXD50" s="13"/>
      <c r="DXE50" s="13"/>
      <c r="DXF50" s="13"/>
      <c r="DXG50" s="13"/>
      <c r="DXH50" s="13"/>
      <c r="DXI50" s="13"/>
      <c r="DXJ50" s="13"/>
      <c r="DXK50" s="13"/>
      <c r="DXL50" s="13"/>
      <c r="DXM50" s="13"/>
      <c r="DXN50" s="13"/>
      <c r="DXO50" s="13"/>
      <c r="DXP50" s="13"/>
      <c r="DXQ50" s="13"/>
      <c r="DXR50" s="13"/>
      <c r="DXS50" s="13"/>
      <c r="DXT50" s="13"/>
      <c r="DXU50" s="13"/>
      <c r="DXV50" s="13"/>
      <c r="DXW50" s="13"/>
      <c r="DXX50" s="13"/>
      <c r="DXY50" s="13"/>
      <c r="DXZ50" s="13"/>
      <c r="DYA50" s="13"/>
      <c r="DYB50" s="13"/>
      <c r="DYC50" s="13"/>
      <c r="DYD50" s="13"/>
      <c r="DYE50" s="13"/>
      <c r="DYF50" s="13"/>
      <c r="DYG50" s="13"/>
      <c r="DYH50" s="13"/>
      <c r="DYI50" s="13"/>
      <c r="DYJ50" s="13"/>
      <c r="DYK50" s="13"/>
      <c r="DYL50" s="13"/>
      <c r="DYM50" s="13"/>
      <c r="DYN50" s="13"/>
      <c r="DYO50" s="13"/>
      <c r="DYP50" s="13"/>
      <c r="DYQ50" s="13"/>
      <c r="DYR50" s="13"/>
      <c r="DYS50" s="13"/>
      <c r="DYT50" s="13"/>
      <c r="DYU50" s="13"/>
      <c r="DYV50" s="13"/>
      <c r="DYW50" s="13"/>
      <c r="DYX50" s="13"/>
      <c r="DYY50" s="13"/>
      <c r="DYZ50" s="13"/>
      <c r="DZA50" s="13"/>
      <c r="DZB50" s="13"/>
      <c r="DZC50" s="13"/>
      <c r="DZD50" s="13"/>
      <c r="DZE50" s="13"/>
      <c r="DZF50" s="13"/>
      <c r="DZG50" s="13"/>
      <c r="DZH50" s="13"/>
      <c r="DZI50" s="13"/>
      <c r="DZJ50" s="13"/>
      <c r="DZK50" s="13"/>
      <c r="DZL50" s="13"/>
      <c r="DZM50" s="13"/>
      <c r="DZN50" s="13"/>
      <c r="DZO50" s="13"/>
      <c r="DZP50" s="13"/>
      <c r="DZQ50" s="13"/>
      <c r="DZR50" s="13"/>
      <c r="DZS50" s="13"/>
      <c r="DZT50" s="13"/>
      <c r="DZU50" s="13"/>
      <c r="DZV50" s="13"/>
      <c r="DZW50" s="13"/>
      <c r="DZX50" s="13"/>
      <c r="DZY50" s="13"/>
      <c r="DZZ50" s="13"/>
      <c r="EAA50" s="13"/>
      <c r="EAB50" s="13"/>
      <c r="EAC50" s="13"/>
      <c r="EAD50" s="13"/>
      <c r="EAE50" s="13"/>
      <c r="EAF50" s="13"/>
      <c r="EAG50" s="13"/>
      <c r="EAH50" s="13"/>
      <c r="EAI50" s="13"/>
      <c r="EAJ50" s="13"/>
      <c r="EAK50" s="13"/>
      <c r="EAL50" s="13"/>
      <c r="EAM50" s="13"/>
      <c r="EAN50" s="13"/>
      <c r="EAO50" s="13"/>
      <c r="EAP50" s="13"/>
      <c r="EAQ50" s="13"/>
      <c r="EAR50" s="13"/>
      <c r="EAS50" s="13"/>
      <c r="EAT50" s="13"/>
      <c r="EAU50" s="13"/>
      <c r="EAV50" s="13"/>
      <c r="EAW50" s="13"/>
      <c r="EAX50" s="13"/>
      <c r="EAY50" s="13"/>
      <c r="EAZ50" s="13"/>
      <c r="EBA50" s="13"/>
      <c r="EBB50" s="13"/>
      <c r="EBC50" s="13"/>
      <c r="EBD50" s="13"/>
      <c r="EBE50" s="13"/>
      <c r="EBF50" s="13"/>
      <c r="EBG50" s="13"/>
      <c r="EBH50" s="13"/>
      <c r="EBI50" s="13"/>
      <c r="EBJ50" s="13"/>
      <c r="EBK50" s="13"/>
      <c r="EBL50" s="13"/>
      <c r="EBM50" s="13"/>
      <c r="EBN50" s="13"/>
      <c r="EBO50" s="13"/>
      <c r="EBP50" s="13"/>
      <c r="EBQ50" s="13"/>
      <c r="EBR50" s="13"/>
      <c r="EBS50" s="13"/>
      <c r="EBT50" s="13"/>
      <c r="EBU50" s="13"/>
      <c r="EBV50" s="13"/>
      <c r="EBW50" s="13"/>
      <c r="EBX50" s="13"/>
      <c r="EBY50" s="13"/>
      <c r="EBZ50" s="13"/>
      <c r="ECA50" s="13"/>
      <c r="ECB50" s="13"/>
      <c r="ECC50" s="13"/>
      <c r="ECD50" s="13"/>
      <c r="ECE50" s="13"/>
      <c r="ECF50" s="13"/>
      <c r="ECG50" s="13"/>
      <c r="ECH50" s="13"/>
      <c r="ECI50" s="13"/>
      <c r="ECJ50" s="13"/>
      <c r="ECK50" s="13"/>
      <c r="ECL50" s="13"/>
      <c r="ECM50" s="13"/>
      <c r="ECN50" s="13"/>
      <c r="ECO50" s="13"/>
      <c r="ECP50" s="13"/>
      <c r="ECQ50" s="13"/>
      <c r="ECR50" s="13"/>
      <c r="ECS50" s="13"/>
      <c r="ECT50" s="13"/>
      <c r="ECU50" s="13"/>
      <c r="ECV50" s="13"/>
      <c r="ECW50" s="13"/>
      <c r="ECX50" s="13"/>
      <c r="ECY50" s="13"/>
      <c r="ECZ50" s="13"/>
      <c r="EDA50" s="13"/>
      <c r="EDB50" s="13"/>
      <c r="EDC50" s="13"/>
      <c r="EDD50" s="13"/>
      <c r="EDE50" s="13"/>
      <c r="EDF50" s="13"/>
      <c r="EDG50" s="13"/>
      <c r="EDH50" s="13"/>
      <c r="EDI50" s="13"/>
      <c r="EDJ50" s="13"/>
      <c r="EDK50" s="13"/>
      <c r="EDL50" s="13"/>
      <c r="EDM50" s="13"/>
      <c r="EDN50" s="13"/>
      <c r="EDO50" s="13"/>
      <c r="EDP50" s="13"/>
      <c r="EDQ50" s="13"/>
      <c r="EDR50" s="13"/>
      <c r="EDS50" s="13"/>
      <c r="EDT50" s="13"/>
      <c r="EDU50" s="13"/>
      <c r="EDV50" s="13"/>
      <c r="EDW50" s="13"/>
      <c r="EDX50" s="13"/>
      <c r="EDY50" s="13"/>
      <c r="EDZ50" s="13"/>
      <c r="EEA50" s="13"/>
      <c r="EEB50" s="13"/>
      <c r="EEC50" s="13"/>
      <c r="EED50" s="13"/>
      <c r="EEE50" s="13"/>
      <c r="EEF50" s="13"/>
      <c r="EEG50" s="13"/>
      <c r="EEH50" s="13"/>
      <c r="EEI50" s="13"/>
      <c r="EEJ50" s="13"/>
      <c r="EEK50" s="13"/>
      <c r="EEL50" s="13"/>
      <c r="EEM50" s="13"/>
      <c r="EEN50" s="13"/>
      <c r="EEO50" s="13"/>
      <c r="EEP50" s="13"/>
      <c r="EEQ50" s="13"/>
      <c r="EER50" s="13"/>
      <c r="EES50" s="13"/>
      <c r="EET50" s="13"/>
      <c r="EEU50" s="13"/>
      <c r="EEV50" s="13"/>
      <c r="EEW50" s="13"/>
      <c r="EEX50" s="13"/>
      <c r="EEY50" s="13"/>
      <c r="EEZ50" s="13"/>
      <c r="EFA50" s="13"/>
      <c r="EFB50" s="13"/>
      <c r="EFC50" s="13"/>
      <c r="EFD50" s="13"/>
      <c r="EFE50" s="13"/>
      <c r="EFF50" s="13"/>
      <c r="EFG50" s="13"/>
      <c r="EFH50" s="13"/>
      <c r="EFI50" s="13"/>
      <c r="EFJ50" s="13"/>
      <c r="EFK50" s="13"/>
      <c r="EFL50" s="13"/>
      <c r="EFM50" s="13"/>
      <c r="EFN50" s="13"/>
      <c r="EFO50" s="13"/>
      <c r="EFP50" s="13"/>
      <c r="EFQ50" s="13"/>
      <c r="EFR50" s="13"/>
      <c r="EFS50" s="13"/>
      <c r="EFT50" s="13"/>
      <c r="EFU50" s="13"/>
      <c r="EFV50" s="13"/>
      <c r="EFW50" s="13"/>
      <c r="EFX50" s="13"/>
      <c r="EFY50" s="13"/>
      <c r="EFZ50" s="13"/>
      <c r="EGA50" s="13"/>
      <c r="EGB50" s="13"/>
      <c r="EGC50" s="13"/>
      <c r="EGD50" s="13"/>
      <c r="EGE50" s="13"/>
      <c r="EGF50" s="13"/>
      <c r="EGG50" s="13"/>
      <c r="EGH50" s="13"/>
      <c r="EGI50" s="13"/>
      <c r="EGJ50" s="13"/>
      <c r="EGK50" s="13"/>
      <c r="EGL50" s="13"/>
      <c r="EGM50" s="13"/>
      <c r="EGN50" s="13"/>
      <c r="EGO50" s="13"/>
      <c r="EGP50" s="13"/>
      <c r="EGQ50" s="13"/>
      <c r="EGR50" s="13"/>
      <c r="EGS50" s="13"/>
      <c r="EGT50" s="13"/>
      <c r="EGU50" s="13"/>
      <c r="EGV50" s="13"/>
      <c r="EGW50" s="13"/>
      <c r="EGX50" s="13"/>
      <c r="EGY50" s="13"/>
      <c r="EGZ50" s="13"/>
      <c r="EHA50" s="13"/>
      <c r="EHB50" s="13"/>
      <c r="EHC50" s="13"/>
      <c r="EHD50" s="13"/>
      <c r="EHE50" s="13"/>
      <c r="EHF50" s="13"/>
      <c r="EHG50" s="13"/>
      <c r="EHH50" s="13"/>
      <c r="EHI50" s="13"/>
      <c r="EHJ50" s="13"/>
      <c r="EHK50" s="13"/>
      <c r="EHL50" s="13"/>
      <c r="EHM50" s="13"/>
      <c r="EHN50" s="13"/>
      <c r="EHO50" s="13"/>
      <c r="EHP50" s="13"/>
      <c r="EHQ50" s="13"/>
      <c r="EHR50" s="13"/>
      <c r="EHS50" s="13"/>
      <c r="EHT50" s="13"/>
      <c r="EHU50" s="13"/>
      <c r="EHV50" s="13"/>
      <c r="EHW50" s="13"/>
      <c r="EHX50" s="13"/>
      <c r="EHY50" s="13"/>
      <c r="EHZ50" s="13"/>
      <c r="EIA50" s="13"/>
      <c r="EIB50" s="13"/>
      <c r="EIC50" s="13"/>
      <c r="EID50" s="13"/>
      <c r="EIE50" s="13"/>
      <c r="EIF50" s="13"/>
      <c r="EIG50" s="13"/>
      <c r="EIH50" s="13"/>
      <c r="EII50" s="13"/>
      <c r="EIJ50" s="13"/>
      <c r="EIK50" s="13"/>
      <c r="EIL50" s="13"/>
      <c r="EIM50" s="13"/>
      <c r="EIN50" s="13"/>
      <c r="EIO50" s="13"/>
      <c r="EIP50" s="13"/>
      <c r="EIQ50" s="13"/>
      <c r="EIR50" s="13"/>
      <c r="EIS50" s="13"/>
      <c r="EIT50" s="13"/>
      <c r="EIU50" s="13"/>
      <c r="EIV50" s="13"/>
      <c r="EIW50" s="13"/>
      <c r="EIX50" s="13"/>
      <c r="EIY50" s="13"/>
      <c r="EIZ50" s="13"/>
      <c r="EJA50" s="13"/>
      <c r="EJB50" s="13"/>
      <c r="EJC50" s="13"/>
      <c r="EJD50" s="13"/>
      <c r="EJE50" s="13"/>
      <c r="EJF50" s="13"/>
      <c r="EJG50" s="13"/>
      <c r="EJH50" s="13"/>
      <c r="EJI50" s="13"/>
      <c r="EJJ50" s="13"/>
      <c r="EJK50" s="13"/>
      <c r="EJL50" s="13"/>
      <c r="EJM50" s="13"/>
      <c r="EJN50" s="13"/>
      <c r="EJO50" s="13"/>
      <c r="EJP50" s="13"/>
      <c r="EJQ50" s="13"/>
      <c r="EJR50" s="13"/>
      <c r="EJS50" s="13"/>
      <c r="EJT50" s="13"/>
      <c r="EJU50" s="13"/>
      <c r="EJV50" s="13"/>
      <c r="EJW50" s="13"/>
      <c r="EJX50" s="13"/>
      <c r="EJY50" s="13"/>
      <c r="EJZ50" s="13"/>
      <c r="EKA50" s="13"/>
      <c r="EKB50" s="13"/>
      <c r="EKC50" s="13"/>
      <c r="EKD50" s="13"/>
      <c r="EKE50" s="13"/>
      <c r="EKF50" s="13"/>
      <c r="EKG50" s="13"/>
      <c r="EKH50" s="13"/>
      <c r="EKI50" s="13"/>
      <c r="EKJ50" s="13"/>
      <c r="EKK50" s="13"/>
      <c r="EKL50" s="13"/>
      <c r="EKM50" s="13"/>
      <c r="EKN50" s="13"/>
      <c r="EKO50" s="13"/>
      <c r="EKP50" s="13"/>
      <c r="EKQ50" s="13"/>
      <c r="EKR50" s="13"/>
      <c r="EKS50" s="13"/>
      <c r="EKT50" s="13"/>
      <c r="EKU50" s="13"/>
      <c r="EKV50" s="13"/>
      <c r="EKW50" s="13"/>
      <c r="EKX50" s="13"/>
      <c r="EKY50" s="13"/>
      <c r="EKZ50" s="13"/>
      <c r="ELA50" s="13"/>
      <c r="ELB50" s="13"/>
      <c r="ELC50" s="13"/>
      <c r="ELD50" s="13"/>
      <c r="ELE50" s="13"/>
      <c r="ELF50" s="13"/>
      <c r="ELG50" s="13"/>
      <c r="ELH50" s="13"/>
      <c r="ELI50" s="13"/>
      <c r="ELJ50" s="13"/>
      <c r="ELK50" s="13"/>
      <c r="ELL50" s="13"/>
      <c r="ELM50" s="13"/>
      <c r="ELN50" s="13"/>
      <c r="ELO50" s="13"/>
      <c r="ELP50" s="13"/>
      <c r="ELQ50" s="13"/>
      <c r="ELR50" s="13"/>
      <c r="ELS50" s="13"/>
      <c r="ELT50" s="13"/>
      <c r="ELU50" s="13"/>
      <c r="ELV50" s="13"/>
      <c r="ELW50" s="13"/>
      <c r="ELX50" s="13"/>
      <c r="ELY50" s="13"/>
      <c r="ELZ50" s="13"/>
      <c r="EMA50" s="13"/>
      <c r="EMB50" s="13"/>
      <c r="EMC50" s="13"/>
      <c r="EMD50" s="13"/>
      <c r="EME50" s="13"/>
      <c r="EMF50" s="13"/>
      <c r="EMG50" s="13"/>
      <c r="EMH50" s="13"/>
      <c r="EMI50" s="13"/>
      <c r="EMJ50" s="13"/>
      <c r="EMK50" s="13"/>
      <c r="EML50" s="13"/>
      <c r="EMM50" s="13"/>
      <c r="EMN50" s="13"/>
      <c r="EMO50" s="13"/>
      <c r="EMP50" s="13"/>
      <c r="EMQ50" s="13"/>
      <c r="EMR50" s="13"/>
      <c r="EMS50" s="13"/>
      <c r="EMT50" s="13"/>
      <c r="EMU50" s="13"/>
      <c r="EMV50" s="13"/>
      <c r="EMW50" s="13"/>
      <c r="EMX50" s="13"/>
      <c r="EMY50" s="13"/>
      <c r="EMZ50" s="13"/>
      <c r="ENA50" s="13"/>
      <c r="ENB50" s="13"/>
      <c r="ENC50" s="13"/>
      <c r="END50" s="13"/>
      <c r="ENE50" s="13"/>
      <c r="ENF50" s="13"/>
      <c r="ENG50" s="13"/>
      <c r="ENH50" s="13"/>
      <c r="ENI50" s="13"/>
      <c r="ENJ50" s="13"/>
      <c r="ENK50" s="13"/>
      <c r="ENL50" s="13"/>
      <c r="ENM50" s="13"/>
      <c r="ENN50" s="13"/>
      <c r="ENO50" s="13"/>
      <c r="ENP50" s="13"/>
      <c r="ENQ50" s="13"/>
      <c r="ENR50" s="13"/>
      <c r="ENS50" s="13"/>
      <c r="ENT50" s="13"/>
      <c r="ENU50" s="13"/>
      <c r="ENV50" s="13"/>
      <c r="ENW50" s="13"/>
      <c r="ENX50" s="13"/>
      <c r="ENY50" s="13"/>
      <c r="ENZ50" s="13"/>
      <c r="EOA50" s="13"/>
      <c r="EOB50" s="13"/>
      <c r="EOC50" s="13"/>
      <c r="EOD50" s="13"/>
      <c r="EOE50" s="13"/>
      <c r="EOF50" s="13"/>
      <c r="EOG50" s="13"/>
      <c r="EOH50" s="13"/>
      <c r="EOI50" s="13"/>
      <c r="EOJ50" s="13"/>
      <c r="EOK50" s="13"/>
      <c r="EOL50" s="13"/>
      <c r="EOM50" s="13"/>
      <c r="EON50" s="13"/>
      <c r="EOO50" s="13"/>
      <c r="EOP50" s="13"/>
      <c r="EOQ50" s="13"/>
      <c r="EOR50" s="13"/>
      <c r="EOS50" s="13"/>
      <c r="EOT50" s="13"/>
      <c r="EOU50" s="13"/>
      <c r="EOV50" s="13"/>
      <c r="EOW50" s="13"/>
      <c r="EOX50" s="13"/>
      <c r="EOY50" s="13"/>
      <c r="EOZ50" s="13"/>
      <c r="EPA50" s="13"/>
      <c r="EPB50" s="13"/>
      <c r="EPC50" s="13"/>
      <c r="EPD50" s="13"/>
      <c r="EPE50" s="13"/>
      <c r="EPF50" s="13"/>
      <c r="EPG50" s="13"/>
      <c r="EPH50" s="13"/>
      <c r="EPI50" s="13"/>
      <c r="EPJ50" s="13"/>
      <c r="EPK50" s="13"/>
      <c r="EPL50" s="13"/>
      <c r="EPM50" s="13"/>
      <c r="EPN50" s="13"/>
      <c r="EPO50" s="13"/>
      <c r="EPP50" s="13"/>
      <c r="EPQ50" s="13"/>
      <c r="EPR50" s="13"/>
      <c r="EPS50" s="13"/>
      <c r="EPT50" s="13"/>
      <c r="EPU50" s="13"/>
      <c r="EPV50" s="13"/>
      <c r="EPW50" s="13"/>
      <c r="EPX50" s="13"/>
      <c r="EPY50" s="13"/>
      <c r="EPZ50" s="13"/>
      <c r="EQA50" s="13"/>
      <c r="EQB50" s="13"/>
      <c r="EQC50" s="13"/>
      <c r="EQD50" s="13"/>
      <c r="EQE50" s="13"/>
      <c r="EQF50" s="13"/>
      <c r="EQG50" s="13"/>
      <c r="EQH50" s="13"/>
      <c r="EQI50" s="13"/>
      <c r="EQJ50" s="13"/>
      <c r="EQK50" s="13"/>
      <c r="EQL50" s="13"/>
      <c r="EQM50" s="13"/>
      <c r="EQN50" s="13"/>
      <c r="EQO50" s="13"/>
      <c r="EQP50" s="13"/>
      <c r="EQQ50" s="13"/>
      <c r="EQR50" s="13"/>
      <c r="EQS50" s="13"/>
      <c r="EQT50" s="13"/>
      <c r="EQU50" s="13"/>
      <c r="EQV50" s="13"/>
      <c r="EQW50" s="13"/>
      <c r="EQX50" s="13"/>
      <c r="EQY50" s="13"/>
      <c r="EQZ50" s="13"/>
      <c r="ERA50" s="13"/>
      <c r="ERB50" s="13"/>
      <c r="ERC50" s="13"/>
      <c r="ERD50" s="13"/>
      <c r="ERE50" s="13"/>
      <c r="ERF50" s="13"/>
      <c r="ERG50" s="13"/>
      <c r="ERH50" s="13"/>
      <c r="ERI50" s="13"/>
      <c r="ERJ50" s="13"/>
      <c r="ERK50" s="13"/>
      <c r="ERL50" s="13"/>
      <c r="ERM50" s="13"/>
      <c r="ERN50" s="13"/>
      <c r="ERO50" s="13"/>
      <c r="ERP50" s="13"/>
      <c r="ERQ50" s="13"/>
      <c r="ERR50" s="13"/>
      <c r="ERS50" s="13"/>
      <c r="ERT50" s="13"/>
      <c r="ERU50" s="13"/>
      <c r="ERV50" s="13"/>
      <c r="ERW50" s="13"/>
      <c r="ERX50" s="13"/>
      <c r="ERY50" s="13"/>
      <c r="ERZ50" s="13"/>
      <c r="ESA50" s="13"/>
      <c r="ESB50" s="13"/>
      <c r="ESC50" s="13"/>
      <c r="ESD50" s="13"/>
      <c r="ESE50" s="13"/>
      <c r="ESF50" s="13"/>
      <c r="ESG50" s="13"/>
      <c r="ESH50" s="13"/>
      <c r="ESI50" s="13"/>
      <c r="ESJ50" s="13"/>
      <c r="ESK50" s="13"/>
      <c r="ESL50" s="13"/>
      <c r="ESM50" s="13"/>
      <c r="ESN50" s="13"/>
      <c r="ESO50" s="13"/>
      <c r="ESP50" s="13"/>
      <c r="ESQ50" s="13"/>
      <c r="ESR50" s="13"/>
      <c r="ESS50" s="13"/>
      <c r="EST50" s="13"/>
      <c r="ESU50" s="13"/>
      <c r="ESV50" s="13"/>
      <c r="ESW50" s="13"/>
      <c r="ESX50" s="13"/>
      <c r="ESY50" s="13"/>
      <c r="ESZ50" s="13"/>
      <c r="ETA50" s="13"/>
      <c r="ETB50" s="13"/>
      <c r="ETC50" s="13"/>
      <c r="ETD50" s="13"/>
      <c r="ETE50" s="13"/>
      <c r="ETF50" s="13"/>
      <c r="ETG50" s="13"/>
      <c r="ETH50" s="13"/>
      <c r="ETI50" s="13"/>
      <c r="ETJ50" s="13"/>
      <c r="ETK50" s="13"/>
      <c r="ETL50" s="13"/>
      <c r="ETM50" s="13"/>
      <c r="ETN50" s="13"/>
      <c r="ETO50" s="13"/>
      <c r="ETP50" s="13"/>
      <c r="ETQ50" s="13"/>
      <c r="ETR50" s="13"/>
      <c r="ETS50" s="13"/>
      <c r="ETT50" s="13"/>
      <c r="ETU50" s="13"/>
      <c r="ETV50" s="13"/>
      <c r="ETW50" s="13"/>
      <c r="ETX50" s="13"/>
      <c r="ETY50" s="13"/>
      <c r="ETZ50" s="13"/>
      <c r="EUA50" s="13"/>
      <c r="EUB50" s="13"/>
      <c r="EUC50" s="13"/>
      <c r="EUD50" s="13"/>
      <c r="EUE50" s="13"/>
      <c r="EUF50" s="13"/>
      <c r="EUG50" s="13"/>
      <c r="EUH50" s="13"/>
      <c r="EUI50" s="13"/>
      <c r="EUJ50" s="13"/>
      <c r="EUK50" s="13"/>
      <c r="EUL50" s="13"/>
      <c r="EUM50" s="13"/>
      <c r="EUN50" s="13"/>
      <c r="EUO50" s="13"/>
      <c r="EUP50" s="13"/>
      <c r="EUQ50" s="13"/>
      <c r="EUR50" s="13"/>
      <c r="EUS50" s="13"/>
      <c r="EUT50" s="13"/>
      <c r="EUU50" s="13"/>
      <c r="EUV50" s="13"/>
      <c r="EUW50" s="13"/>
      <c r="EUX50" s="13"/>
      <c r="EUY50" s="13"/>
      <c r="EUZ50" s="13"/>
      <c r="EVA50" s="13"/>
      <c r="EVB50" s="13"/>
      <c r="EVC50" s="13"/>
      <c r="EVD50" s="13"/>
      <c r="EVE50" s="13"/>
      <c r="EVF50" s="13"/>
      <c r="EVG50" s="13"/>
      <c r="EVH50" s="13"/>
      <c r="EVI50" s="13"/>
      <c r="EVJ50" s="13"/>
      <c r="EVK50" s="13"/>
      <c r="EVL50" s="13"/>
      <c r="EVM50" s="13"/>
      <c r="EVN50" s="13"/>
      <c r="EVO50" s="13"/>
      <c r="EVP50" s="13"/>
      <c r="EVQ50" s="13"/>
      <c r="EVR50" s="13"/>
      <c r="EVS50" s="13"/>
      <c r="EVT50" s="13"/>
      <c r="EVU50" s="13"/>
      <c r="EVV50" s="13"/>
      <c r="EVW50" s="13"/>
      <c r="EVX50" s="13"/>
      <c r="EVY50" s="13"/>
      <c r="EVZ50" s="13"/>
      <c r="EWA50" s="13"/>
      <c r="EWB50" s="13"/>
      <c r="EWC50" s="13"/>
      <c r="EWD50" s="13"/>
      <c r="EWE50" s="13"/>
      <c r="EWF50" s="13"/>
      <c r="EWG50" s="13"/>
      <c r="EWH50" s="13"/>
      <c r="EWI50" s="13"/>
      <c r="EWJ50" s="13"/>
      <c r="EWK50" s="13"/>
      <c r="EWL50" s="13"/>
      <c r="EWM50" s="13"/>
      <c r="EWN50" s="13"/>
      <c r="EWO50" s="13"/>
      <c r="EWP50" s="13"/>
      <c r="EWQ50" s="13"/>
      <c r="EWR50" s="13"/>
      <c r="EWS50" s="13"/>
      <c r="EWT50" s="13"/>
      <c r="EWU50" s="13"/>
      <c r="EWV50" s="13"/>
      <c r="EWW50" s="13"/>
      <c r="EWX50" s="13"/>
      <c r="EWY50" s="13"/>
      <c r="EWZ50" s="13"/>
      <c r="EXA50" s="13"/>
      <c r="EXB50" s="13"/>
      <c r="EXC50" s="13"/>
      <c r="EXD50" s="13"/>
      <c r="EXE50" s="13"/>
      <c r="EXF50" s="13"/>
      <c r="EXG50" s="13"/>
      <c r="EXH50" s="13"/>
      <c r="EXI50" s="13"/>
      <c r="EXJ50" s="13"/>
      <c r="EXK50" s="13"/>
      <c r="EXL50" s="13"/>
      <c r="EXM50" s="13"/>
      <c r="EXN50" s="13"/>
      <c r="EXO50" s="13"/>
      <c r="EXP50" s="13"/>
      <c r="EXQ50" s="13"/>
      <c r="EXR50" s="13"/>
      <c r="EXS50" s="13"/>
      <c r="EXT50" s="13"/>
      <c r="EXU50" s="13"/>
      <c r="EXV50" s="13"/>
      <c r="EXW50" s="13"/>
      <c r="EXX50" s="13"/>
      <c r="EXY50" s="13"/>
      <c r="EXZ50" s="13"/>
      <c r="EYA50" s="13"/>
      <c r="EYB50" s="13"/>
      <c r="EYC50" s="13"/>
      <c r="EYD50" s="13"/>
      <c r="EYE50" s="13"/>
      <c r="EYF50" s="13"/>
      <c r="EYG50" s="13"/>
      <c r="EYH50" s="13"/>
      <c r="EYI50" s="13"/>
      <c r="EYJ50" s="13"/>
      <c r="EYK50" s="13"/>
      <c r="EYL50" s="13"/>
      <c r="EYM50" s="13"/>
      <c r="EYN50" s="13"/>
      <c r="EYO50" s="13"/>
      <c r="EYP50" s="13"/>
      <c r="EYQ50" s="13"/>
      <c r="EYR50" s="13"/>
      <c r="EYS50" s="13"/>
      <c r="EYT50" s="13"/>
      <c r="EYU50" s="13"/>
      <c r="EYV50" s="13"/>
      <c r="EYW50" s="13"/>
      <c r="EYX50" s="13"/>
      <c r="EYY50" s="13"/>
      <c r="EYZ50" s="13"/>
      <c r="EZA50" s="13"/>
      <c r="EZB50" s="13"/>
      <c r="EZC50" s="13"/>
      <c r="EZD50" s="13"/>
      <c r="EZE50" s="13"/>
      <c r="EZF50" s="13"/>
      <c r="EZG50" s="13"/>
      <c r="EZH50" s="13"/>
      <c r="EZI50" s="13"/>
      <c r="EZJ50" s="13"/>
      <c r="EZK50" s="13"/>
      <c r="EZL50" s="13"/>
      <c r="EZM50" s="13"/>
      <c r="EZN50" s="13"/>
      <c r="EZO50" s="13"/>
      <c r="EZP50" s="13"/>
      <c r="EZQ50" s="13"/>
      <c r="EZR50" s="13"/>
      <c r="EZS50" s="13"/>
      <c r="EZT50" s="13"/>
      <c r="EZU50" s="13"/>
      <c r="EZV50" s="13"/>
      <c r="EZW50" s="13"/>
      <c r="EZX50" s="13"/>
      <c r="EZY50" s="13"/>
      <c r="EZZ50" s="13"/>
      <c r="FAA50" s="13"/>
      <c r="FAB50" s="13"/>
      <c r="FAC50" s="13"/>
      <c r="FAD50" s="13"/>
      <c r="FAE50" s="13"/>
      <c r="FAF50" s="13"/>
      <c r="FAG50" s="13"/>
      <c r="FAH50" s="13"/>
      <c r="FAI50" s="13"/>
      <c r="FAJ50" s="13"/>
      <c r="FAK50" s="13"/>
      <c r="FAL50" s="13"/>
      <c r="FAM50" s="13"/>
      <c r="FAN50" s="13"/>
      <c r="FAO50" s="13"/>
      <c r="FAP50" s="13"/>
      <c r="FAQ50" s="13"/>
      <c r="FAR50" s="13"/>
      <c r="FAS50" s="13"/>
      <c r="FAT50" s="13"/>
      <c r="FAU50" s="13"/>
      <c r="FAV50" s="13"/>
      <c r="FAW50" s="13"/>
      <c r="FAX50" s="13"/>
      <c r="FAY50" s="13"/>
      <c r="FAZ50" s="13"/>
      <c r="FBA50" s="13"/>
      <c r="FBB50" s="13"/>
      <c r="FBC50" s="13"/>
      <c r="FBD50" s="13"/>
      <c r="FBE50" s="13"/>
      <c r="FBF50" s="13"/>
      <c r="FBG50" s="13"/>
      <c r="FBH50" s="13"/>
      <c r="FBI50" s="13"/>
      <c r="FBJ50" s="13"/>
      <c r="FBK50" s="13"/>
      <c r="FBL50" s="13"/>
      <c r="FBM50" s="13"/>
      <c r="FBN50" s="13"/>
      <c r="FBO50" s="13"/>
      <c r="FBP50" s="13"/>
      <c r="FBQ50" s="13"/>
      <c r="FBR50" s="13"/>
      <c r="FBS50" s="13"/>
      <c r="FBT50" s="13"/>
      <c r="FBU50" s="13"/>
      <c r="FBV50" s="13"/>
      <c r="FBW50" s="13"/>
      <c r="FBX50" s="13"/>
      <c r="FBY50" s="13"/>
      <c r="FBZ50" s="13"/>
      <c r="FCA50" s="13"/>
      <c r="FCB50" s="13"/>
      <c r="FCC50" s="13"/>
      <c r="FCD50" s="13"/>
      <c r="FCE50" s="13"/>
      <c r="FCF50" s="13"/>
      <c r="FCG50" s="13"/>
      <c r="FCH50" s="13"/>
      <c r="FCI50" s="13"/>
      <c r="FCJ50" s="13"/>
      <c r="FCK50" s="13"/>
      <c r="FCL50" s="13"/>
      <c r="FCM50" s="13"/>
      <c r="FCN50" s="13"/>
      <c r="FCO50" s="13"/>
      <c r="FCP50" s="13"/>
      <c r="FCQ50" s="13"/>
      <c r="FCR50" s="13"/>
      <c r="FCS50" s="13"/>
      <c r="FCT50" s="13"/>
      <c r="FCU50" s="13"/>
      <c r="FCV50" s="13"/>
      <c r="FCW50" s="13"/>
      <c r="FCX50" s="13"/>
      <c r="FCY50" s="13"/>
      <c r="FCZ50" s="13"/>
      <c r="FDA50" s="13"/>
      <c r="FDB50" s="13"/>
      <c r="FDC50" s="13"/>
      <c r="FDD50" s="13"/>
      <c r="FDE50" s="13"/>
      <c r="FDF50" s="13"/>
      <c r="FDG50" s="13"/>
      <c r="FDH50" s="13"/>
      <c r="FDI50" s="13"/>
      <c r="FDJ50" s="13"/>
      <c r="FDK50" s="13"/>
      <c r="FDL50" s="13"/>
      <c r="FDM50" s="13"/>
      <c r="FDN50" s="13"/>
      <c r="FDO50" s="13"/>
      <c r="FDP50" s="13"/>
      <c r="FDQ50" s="13"/>
      <c r="FDR50" s="13"/>
      <c r="FDS50" s="13"/>
      <c r="FDT50" s="13"/>
      <c r="FDU50" s="13"/>
      <c r="FDV50" s="13"/>
      <c r="FDW50" s="13"/>
      <c r="FDX50" s="13"/>
      <c r="FDY50" s="13"/>
      <c r="FDZ50" s="13"/>
      <c r="FEA50" s="13"/>
      <c r="FEB50" s="13"/>
      <c r="FEC50" s="13"/>
      <c r="FED50" s="13"/>
      <c r="FEE50" s="13"/>
      <c r="FEF50" s="13"/>
      <c r="FEG50" s="13"/>
      <c r="FEH50" s="13"/>
      <c r="FEI50" s="13"/>
      <c r="FEJ50" s="13"/>
      <c r="FEK50" s="13"/>
      <c r="FEL50" s="13"/>
      <c r="FEM50" s="13"/>
      <c r="FEN50" s="13"/>
      <c r="FEO50" s="13"/>
      <c r="FEP50" s="13"/>
      <c r="FEQ50" s="13"/>
      <c r="FER50" s="13"/>
      <c r="FES50" s="13"/>
      <c r="FET50" s="13"/>
      <c r="FEU50" s="13"/>
      <c r="FEV50" s="13"/>
      <c r="FEW50" s="13"/>
      <c r="FEX50" s="13"/>
      <c r="FEY50" s="13"/>
      <c r="FEZ50" s="13"/>
      <c r="FFA50" s="13"/>
      <c r="FFB50" s="13"/>
      <c r="FFC50" s="13"/>
      <c r="FFD50" s="13"/>
      <c r="FFE50" s="13"/>
      <c r="FFF50" s="13"/>
      <c r="FFG50" s="13"/>
      <c r="FFH50" s="13"/>
      <c r="FFI50" s="13"/>
      <c r="FFJ50" s="13"/>
      <c r="FFK50" s="13"/>
      <c r="FFL50" s="13"/>
      <c r="FFM50" s="13"/>
      <c r="FFN50" s="13"/>
      <c r="FFO50" s="13"/>
      <c r="FFP50" s="13"/>
      <c r="FFQ50" s="13"/>
      <c r="FFR50" s="13"/>
      <c r="FFS50" s="13"/>
      <c r="FFT50" s="13"/>
      <c r="FFU50" s="13"/>
      <c r="FFV50" s="13"/>
      <c r="FFW50" s="13"/>
      <c r="FFX50" s="13"/>
      <c r="FFY50" s="13"/>
      <c r="FFZ50" s="13"/>
      <c r="FGA50" s="13"/>
      <c r="FGB50" s="13"/>
      <c r="FGC50" s="13"/>
      <c r="FGD50" s="13"/>
      <c r="FGE50" s="13"/>
      <c r="FGF50" s="13"/>
      <c r="FGG50" s="13"/>
      <c r="FGH50" s="13"/>
      <c r="FGI50" s="13"/>
      <c r="FGJ50" s="13"/>
      <c r="FGK50" s="13"/>
      <c r="FGL50" s="13"/>
      <c r="FGM50" s="13"/>
      <c r="FGN50" s="13"/>
      <c r="FGO50" s="13"/>
      <c r="FGP50" s="13"/>
      <c r="FGQ50" s="13"/>
      <c r="FGR50" s="13"/>
      <c r="FGS50" s="13"/>
      <c r="FGT50" s="13"/>
      <c r="FGU50" s="13"/>
      <c r="FGV50" s="13"/>
      <c r="FGW50" s="13"/>
      <c r="FGX50" s="13"/>
      <c r="FGY50" s="13"/>
      <c r="FGZ50" s="13"/>
      <c r="FHA50" s="13"/>
      <c r="FHB50" s="13"/>
      <c r="FHC50" s="13"/>
      <c r="FHD50" s="13"/>
      <c r="FHE50" s="13"/>
      <c r="FHF50" s="13"/>
      <c r="FHG50" s="13"/>
      <c r="FHH50" s="13"/>
      <c r="FHI50" s="13"/>
      <c r="FHJ50" s="13"/>
      <c r="FHK50" s="13"/>
      <c r="FHL50" s="13"/>
      <c r="FHM50" s="13"/>
      <c r="FHN50" s="13"/>
      <c r="FHO50" s="13"/>
      <c r="FHP50" s="13"/>
      <c r="FHQ50" s="13"/>
      <c r="FHR50" s="13"/>
      <c r="FHS50" s="13"/>
      <c r="FHT50" s="13"/>
      <c r="FHU50" s="13"/>
      <c r="FHV50" s="13"/>
      <c r="FHW50" s="13"/>
      <c r="FHX50" s="13"/>
      <c r="FHY50" s="13"/>
      <c r="FHZ50" s="13"/>
      <c r="FIA50" s="13"/>
      <c r="FIB50" s="13"/>
      <c r="FIC50" s="13"/>
      <c r="FID50" s="13"/>
      <c r="FIE50" s="13"/>
      <c r="FIF50" s="13"/>
      <c r="FIG50" s="13"/>
      <c r="FIH50" s="13"/>
      <c r="FII50" s="13"/>
      <c r="FIJ50" s="13"/>
      <c r="FIK50" s="13"/>
      <c r="FIL50" s="13"/>
      <c r="FIM50" s="13"/>
      <c r="FIN50" s="13"/>
      <c r="FIO50" s="13"/>
      <c r="FIP50" s="13"/>
      <c r="FIQ50" s="13"/>
      <c r="FIR50" s="13"/>
      <c r="FIS50" s="13"/>
      <c r="FIT50" s="13"/>
      <c r="FIU50" s="13"/>
      <c r="FIV50" s="13"/>
      <c r="FIW50" s="13"/>
      <c r="FIX50" s="13"/>
      <c r="FIY50" s="13"/>
      <c r="FIZ50" s="13"/>
      <c r="FJA50" s="13"/>
      <c r="FJB50" s="13"/>
      <c r="FJC50" s="13"/>
      <c r="FJD50" s="13"/>
      <c r="FJE50" s="13"/>
      <c r="FJF50" s="13"/>
      <c r="FJG50" s="13"/>
      <c r="FJH50" s="13"/>
      <c r="FJI50" s="13"/>
      <c r="FJJ50" s="13"/>
      <c r="FJK50" s="13"/>
      <c r="FJL50" s="13"/>
      <c r="FJM50" s="13"/>
      <c r="FJN50" s="13"/>
      <c r="FJO50" s="13"/>
      <c r="FJP50" s="13"/>
      <c r="FJQ50" s="13"/>
      <c r="FJR50" s="13"/>
      <c r="FJS50" s="13"/>
      <c r="FJT50" s="13"/>
      <c r="FJU50" s="13"/>
      <c r="FJV50" s="13"/>
      <c r="FJW50" s="13"/>
      <c r="FJX50" s="13"/>
      <c r="FJY50" s="13"/>
      <c r="FJZ50" s="13"/>
      <c r="FKA50" s="13"/>
      <c r="FKB50" s="13"/>
      <c r="FKC50" s="13"/>
      <c r="FKD50" s="13"/>
      <c r="FKE50" s="13"/>
      <c r="FKF50" s="13"/>
      <c r="FKG50" s="13"/>
      <c r="FKH50" s="13"/>
      <c r="FKI50" s="13"/>
      <c r="FKJ50" s="13"/>
      <c r="FKK50" s="13"/>
      <c r="FKL50" s="13"/>
      <c r="FKM50" s="13"/>
      <c r="FKN50" s="13"/>
      <c r="FKO50" s="13"/>
      <c r="FKP50" s="13"/>
      <c r="FKQ50" s="13"/>
      <c r="FKR50" s="13"/>
      <c r="FKS50" s="13"/>
      <c r="FKT50" s="13"/>
      <c r="FKU50" s="13"/>
      <c r="FKV50" s="13"/>
      <c r="FKW50" s="13"/>
      <c r="FKX50" s="13"/>
      <c r="FKY50" s="13"/>
      <c r="FKZ50" s="13"/>
      <c r="FLA50" s="13"/>
      <c r="FLB50" s="13"/>
      <c r="FLC50" s="13"/>
      <c r="FLD50" s="13"/>
      <c r="FLE50" s="13"/>
      <c r="FLF50" s="13"/>
      <c r="FLG50" s="13"/>
      <c r="FLH50" s="13"/>
      <c r="FLI50" s="13"/>
      <c r="FLJ50" s="13"/>
      <c r="FLK50" s="13"/>
      <c r="FLL50" s="13"/>
      <c r="FLM50" s="13"/>
      <c r="FLN50" s="13"/>
      <c r="FLO50" s="13"/>
      <c r="FLP50" s="13"/>
      <c r="FLQ50" s="13"/>
      <c r="FLR50" s="13"/>
      <c r="FLS50" s="13"/>
      <c r="FLT50" s="13"/>
      <c r="FLU50" s="13"/>
      <c r="FLV50" s="13"/>
      <c r="FLW50" s="13"/>
      <c r="FLX50" s="13"/>
      <c r="FLY50" s="13"/>
      <c r="FLZ50" s="13"/>
      <c r="FMA50" s="13"/>
      <c r="FMB50" s="13"/>
      <c r="FMC50" s="13"/>
      <c r="FMD50" s="13"/>
      <c r="FME50" s="13"/>
      <c r="FMF50" s="13"/>
      <c r="FMG50" s="13"/>
      <c r="FMH50" s="13"/>
      <c r="FMI50" s="13"/>
      <c r="FMJ50" s="13"/>
      <c r="FMK50" s="13"/>
      <c r="FML50" s="13"/>
      <c r="FMM50" s="13"/>
      <c r="FMN50" s="13"/>
      <c r="FMO50" s="13"/>
      <c r="FMP50" s="13"/>
      <c r="FMQ50" s="13"/>
      <c r="FMR50" s="13"/>
      <c r="FMS50" s="13"/>
      <c r="FMT50" s="13"/>
      <c r="FMU50" s="13"/>
      <c r="FMV50" s="13"/>
      <c r="FMW50" s="13"/>
      <c r="FMX50" s="13"/>
      <c r="FMY50" s="13"/>
      <c r="FMZ50" s="13"/>
      <c r="FNA50" s="13"/>
      <c r="FNB50" s="13"/>
      <c r="FNC50" s="13"/>
      <c r="FND50" s="13"/>
      <c r="FNE50" s="13"/>
      <c r="FNF50" s="13"/>
      <c r="FNG50" s="13"/>
      <c r="FNH50" s="13"/>
      <c r="FNI50" s="13"/>
      <c r="FNJ50" s="13"/>
      <c r="FNK50" s="13"/>
      <c r="FNL50" s="13"/>
      <c r="FNM50" s="13"/>
      <c r="FNN50" s="13"/>
      <c r="FNO50" s="13"/>
      <c r="FNP50" s="13"/>
      <c r="FNQ50" s="13"/>
      <c r="FNR50" s="13"/>
      <c r="FNS50" s="13"/>
      <c r="FNT50" s="13"/>
      <c r="FNU50" s="13"/>
      <c r="FNV50" s="13"/>
      <c r="FNW50" s="13"/>
      <c r="FNX50" s="13"/>
      <c r="FNY50" s="13"/>
      <c r="FNZ50" s="13"/>
      <c r="FOA50" s="13"/>
      <c r="FOB50" s="13"/>
      <c r="FOC50" s="13"/>
      <c r="FOD50" s="13"/>
      <c r="FOE50" s="13"/>
      <c r="FOF50" s="13"/>
      <c r="FOG50" s="13"/>
      <c r="FOH50" s="13"/>
      <c r="FOI50" s="13"/>
      <c r="FOJ50" s="13"/>
      <c r="FOK50" s="13"/>
      <c r="FOL50" s="13"/>
      <c r="FOM50" s="13"/>
      <c r="FON50" s="13"/>
      <c r="FOO50" s="13"/>
      <c r="FOP50" s="13"/>
      <c r="FOQ50" s="13"/>
      <c r="FOR50" s="13"/>
      <c r="FOS50" s="13"/>
      <c r="FOT50" s="13"/>
      <c r="FOU50" s="13"/>
      <c r="FOV50" s="13"/>
      <c r="FOW50" s="13"/>
      <c r="FOX50" s="13"/>
      <c r="FOY50" s="13"/>
      <c r="FOZ50" s="13"/>
      <c r="FPA50" s="13"/>
      <c r="FPB50" s="13"/>
      <c r="FPC50" s="13"/>
      <c r="FPD50" s="13"/>
      <c r="FPE50" s="13"/>
      <c r="FPF50" s="13"/>
      <c r="FPG50" s="13"/>
      <c r="FPH50" s="13"/>
      <c r="FPI50" s="13"/>
      <c r="FPJ50" s="13"/>
      <c r="FPK50" s="13"/>
      <c r="FPL50" s="13"/>
      <c r="FPM50" s="13"/>
      <c r="FPN50" s="13"/>
      <c r="FPO50" s="13"/>
      <c r="FPP50" s="13"/>
      <c r="FPQ50" s="13"/>
      <c r="FPR50" s="13"/>
      <c r="FPS50" s="13"/>
      <c r="FPT50" s="13"/>
      <c r="FPU50" s="13"/>
      <c r="FPV50" s="13"/>
      <c r="FPW50" s="13"/>
      <c r="FPX50" s="13"/>
      <c r="FPY50" s="13"/>
      <c r="FPZ50" s="13"/>
      <c r="FQA50" s="13"/>
      <c r="FQB50" s="13"/>
      <c r="FQC50" s="13"/>
      <c r="FQD50" s="13"/>
      <c r="FQE50" s="13"/>
      <c r="FQF50" s="13"/>
      <c r="FQG50" s="13"/>
      <c r="FQH50" s="13"/>
      <c r="FQI50" s="13"/>
      <c r="FQJ50" s="13"/>
      <c r="FQK50" s="13"/>
      <c r="FQL50" s="13"/>
      <c r="FQM50" s="13"/>
      <c r="FQN50" s="13"/>
      <c r="FQO50" s="13"/>
      <c r="FQP50" s="13"/>
      <c r="FQQ50" s="13"/>
      <c r="FQR50" s="13"/>
      <c r="FQS50" s="13"/>
      <c r="FQT50" s="13"/>
      <c r="FQU50" s="13"/>
      <c r="FQV50" s="13"/>
      <c r="FQW50" s="13"/>
      <c r="FQX50" s="13"/>
      <c r="FQY50" s="13"/>
      <c r="FQZ50" s="13"/>
      <c r="FRA50" s="13"/>
      <c r="FRB50" s="13"/>
      <c r="FRC50" s="13"/>
      <c r="FRD50" s="13"/>
      <c r="FRE50" s="13"/>
      <c r="FRF50" s="13"/>
      <c r="FRG50" s="13"/>
      <c r="FRH50" s="13"/>
      <c r="FRI50" s="13"/>
      <c r="FRJ50" s="13"/>
      <c r="FRK50" s="13"/>
      <c r="FRL50" s="13"/>
      <c r="FRM50" s="13"/>
      <c r="FRN50" s="13"/>
      <c r="FRO50" s="13"/>
      <c r="FRP50" s="13"/>
      <c r="FRQ50" s="13"/>
      <c r="FRR50" s="13"/>
      <c r="FRS50" s="13"/>
      <c r="FRT50" s="13"/>
      <c r="FRU50" s="13"/>
      <c r="FRV50" s="13"/>
      <c r="FRW50" s="13"/>
      <c r="FRX50" s="13"/>
      <c r="FRY50" s="13"/>
      <c r="FRZ50" s="13"/>
      <c r="FSA50" s="13"/>
      <c r="FSB50" s="13"/>
      <c r="FSC50" s="13"/>
      <c r="FSD50" s="13"/>
      <c r="FSE50" s="13"/>
      <c r="FSF50" s="13"/>
      <c r="FSG50" s="13"/>
      <c r="FSH50" s="13"/>
      <c r="FSI50" s="13"/>
      <c r="FSJ50" s="13"/>
      <c r="FSK50" s="13"/>
      <c r="FSL50" s="13"/>
      <c r="FSM50" s="13"/>
      <c r="FSN50" s="13"/>
      <c r="FSO50" s="13"/>
      <c r="FSP50" s="13"/>
      <c r="FSQ50" s="13"/>
      <c r="FSR50" s="13"/>
      <c r="FSS50" s="13"/>
      <c r="FST50" s="13"/>
      <c r="FSU50" s="13"/>
      <c r="FSV50" s="13"/>
      <c r="FSW50" s="13"/>
      <c r="FSX50" s="13"/>
      <c r="FSY50" s="13"/>
      <c r="FSZ50" s="13"/>
      <c r="FTA50" s="13"/>
      <c r="FTB50" s="13"/>
      <c r="FTC50" s="13"/>
      <c r="FTD50" s="13"/>
      <c r="FTE50" s="13"/>
      <c r="FTF50" s="13"/>
      <c r="FTG50" s="13"/>
      <c r="FTH50" s="13"/>
      <c r="FTI50" s="13"/>
      <c r="FTJ50" s="13"/>
      <c r="FTK50" s="13"/>
      <c r="FTL50" s="13"/>
      <c r="FTM50" s="13"/>
      <c r="FTN50" s="13"/>
      <c r="FTO50" s="13"/>
      <c r="FTP50" s="13"/>
      <c r="FTQ50" s="13"/>
      <c r="FTR50" s="13"/>
      <c r="FTS50" s="13"/>
      <c r="FTT50" s="13"/>
      <c r="FTU50" s="13"/>
      <c r="FTV50" s="13"/>
      <c r="FTW50" s="13"/>
      <c r="FTX50" s="13"/>
      <c r="FTY50" s="13"/>
      <c r="FTZ50" s="13"/>
      <c r="FUA50" s="13"/>
      <c r="FUB50" s="13"/>
      <c r="FUC50" s="13"/>
      <c r="FUD50" s="13"/>
      <c r="FUE50" s="13"/>
      <c r="FUF50" s="13"/>
      <c r="FUG50" s="13"/>
      <c r="FUH50" s="13"/>
      <c r="FUI50" s="13"/>
      <c r="FUJ50" s="13"/>
      <c r="FUK50" s="13"/>
      <c r="FUL50" s="13"/>
      <c r="FUM50" s="13"/>
      <c r="FUN50" s="13"/>
      <c r="FUO50" s="13"/>
      <c r="FUP50" s="13"/>
      <c r="FUQ50" s="13"/>
      <c r="FUR50" s="13"/>
      <c r="FUS50" s="13"/>
      <c r="FUT50" s="13"/>
      <c r="FUU50" s="13"/>
      <c r="FUV50" s="13"/>
      <c r="FUW50" s="13"/>
      <c r="FUX50" s="13"/>
      <c r="FUY50" s="13"/>
      <c r="FUZ50" s="13"/>
      <c r="FVA50" s="13"/>
      <c r="FVB50" s="13"/>
      <c r="FVC50" s="13"/>
      <c r="FVD50" s="13"/>
      <c r="FVE50" s="13"/>
      <c r="FVF50" s="13"/>
      <c r="FVG50" s="13"/>
      <c r="FVH50" s="13"/>
      <c r="FVI50" s="13"/>
      <c r="FVJ50" s="13"/>
      <c r="FVK50" s="13"/>
      <c r="FVL50" s="13"/>
      <c r="FVM50" s="13"/>
      <c r="FVN50" s="13"/>
      <c r="FVO50" s="13"/>
      <c r="FVP50" s="13"/>
      <c r="FVQ50" s="13"/>
      <c r="FVR50" s="13"/>
      <c r="FVS50" s="13"/>
      <c r="FVT50" s="13"/>
      <c r="FVU50" s="13"/>
      <c r="FVV50" s="13"/>
      <c r="FVW50" s="13"/>
      <c r="FVX50" s="13"/>
      <c r="FVY50" s="13"/>
      <c r="FVZ50" s="13"/>
      <c r="FWA50" s="13"/>
      <c r="FWB50" s="13"/>
      <c r="FWC50" s="13"/>
      <c r="FWD50" s="13"/>
      <c r="FWE50" s="13"/>
      <c r="FWF50" s="13"/>
      <c r="FWG50" s="13"/>
      <c r="FWH50" s="13"/>
      <c r="FWI50" s="13"/>
      <c r="FWJ50" s="13"/>
      <c r="FWK50" s="13"/>
      <c r="FWL50" s="13"/>
      <c r="FWM50" s="13"/>
      <c r="FWN50" s="13"/>
      <c r="FWO50" s="13"/>
      <c r="FWP50" s="13"/>
      <c r="FWQ50" s="13"/>
      <c r="FWR50" s="13"/>
      <c r="FWS50" s="13"/>
      <c r="FWT50" s="13"/>
      <c r="FWU50" s="13"/>
      <c r="FWV50" s="13"/>
      <c r="FWW50" s="13"/>
      <c r="FWX50" s="13"/>
      <c r="FWY50" s="13"/>
      <c r="FWZ50" s="13"/>
      <c r="FXA50" s="13"/>
      <c r="FXB50" s="13"/>
      <c r="FXC50" s="13"/>
      <c r="FXD50" s="13"/>
      <c r="FXE50" s="13"/>
      <c r="FXF50" s="13"/>
      <c r="FXG50" s="13"/>
      <c r="FXH50" s="13"/>
      <c r="FXI50" s="13"/>
      <c r="FXJ50" s="13"/>
      <c r="FXK50" s="13"/>
      <c r="FXL50" s="13"/>
      <c r="FXM50" s="13"/>
      <c r="FXN50" s="13"/>
      <c r="FXO50" s="13"/>
      <c r="FXP50" s="13"/>
      <c r="FXQ50" s="13"/>
      <c r="FXR50" s="13"/>
      <c r="FXS50" s="13"/>
      <c r="FXT50" s="13"/>
      <c r="FXU50" s="13"/>
      <c r="FXV50" s="13"/>
      <c r="FXW50" s="13"/>
      <c r="FXX50" s="13"/>
      <c r="FXY50" s="13"/>
      <c r="FXZ50" s="13"/>
      <c r="FYA50" s="13"/>
      <c r="FYB50" s="13"/>
      <c r="FYC50" s="13"/>
      <c r="FYD50" s="13"/>
      <c r="FYE50" s="13"/>
      <c r="FYF50" s="13"/>
      <c r="FYG50" s="13"/>
      <c r="FYH50" s="13"/>
      <c r="FYI50" s="13"/>
      <c r="FYJ50" s="13"/>
      <c r="FYK50" s="13"/>
      <c r="FYL50" s="13"/>
      <c r="FYM50" s="13"/>
      <c r="FYN50" s="13"/>
      <c r="FYO50" s="13"/>
      <c r="FYP50" s="13"/>
      <c r="FYQ50" s="13"/>
      <c r="FYR50" s="13"/>
      <c r="FYS50" s="13"/>
      <c r="FYT50" s="13"/>
      <c r="FYU50" s="13"/>
      <c r="FYV50" s="13"/>
      <c r="FYW50" s="13"/>
      <c r="FYX50" s="13"/>
      <c r="FYY50" s="13"/>
      <c r="FYZ50" s="13"/>
      <c r="FZA50" s="13"/>
      <c r="FZB50" s="13"/>
      <c r="FZC50" s="13"/>
      <c r="FZD50" s="13"/>
      <c r="FZE50" s="13"/>
      <c r="FZF50" s="13"/>
      <c r="FZG50" s="13"/>
      <c r="FZH50" s="13"/>
      <c r="FZI50" s="13"/>
      <c r="FZJ50" s="13"/>
      <c r="FZK50" s="13"/>
      <c r="FZL50" s="13"/>
      <c r="FZM50" s="13"/>
      <c r="FZN50" s="13"/>
      <c r="FZO50" s="13"/>
      <c r="FZP50" s="13"/>
      <c r="FZQ50" s="13"/>
      <c r="FZR50" s="13"/>
      <c r="FZS50" s="13"/>
      <c r="FZT50" s="13"/>
      <c r="FZU50" s="13"/>
      <c r="FZV50" s="13"/>
      <c r="FZW50" s="13"/>
      <c r="FZX50" s="13"/>
      <c r="FZY50" s="13"/>
      <c r="FZZ50" s="13"/>
      <c r="GAA50" s="13"/>
      <c r="GAB50" s="13"/>
      <c r="GAC50" s="13"/>
      <c r="GAD50" s="13"/>
      <c r="GAE50" s="13"/>
      <c r="GAF50" s="13"/>
      <c r="GAG50" s="13"/>
      <c r="GAH50" s="13"/>
      <c r="GAI50" s="13"/>
      <c r="GAJ50" s="13"/>
      <c r="GAK50" s="13"/>
      <c r="GAL50" s="13"/>
      <c r="GAM50" s="13"/>
      <c r="GAN50" s="13"/>
      <c r="GAO50" s="13"/>
      <c r="GAP50" s="13"/>
      <c r="GAQ50" s="13"/>
      <c r="GAR50" s="13"/>
      <c r="GAS50" s="13"/>
      <c r="GAT50" s="13"/>
      <c r="GAU50" s="13"/>
      <c r="GAV50" s="13"/>
      <c r="GAW50" s="13"/>
      <c r="GAX50" s="13"/>
      <c r="GAY50" s="13"/>
      <c r="GAZ50" s="13"/>
      <c r="GBA50" s="13"/>
      <c r="GBB50" s="13"/>
      <c r="GBC50" s="13"/>
      <c r="GBD50" s="13"/>
      <c r="GBE50" s="13"/>
      <c r="GBF50" s="13"/>
      <c r="GBG50" s="13"/>
      <c r="GBH50" s="13"/>
      <c r="GBI50" s="13"/>
      <c r="GBJ50" s="13"/>
      <c r="GBK50" s="13"/>
      <c r="GBL50" s="13"/>
      <c r="GBM50" s="13"/>
      <c r="GBN50" s="13"/>
      <c r="GBO50" s="13"/>
      <c r="GBP50" s="13"/>
      <c r="GBQ50" s="13"/>
      <c r="GBR50" s="13"/>
      <c r="GBS50" s="13"/>
      <c r="GBT50" s="13"/>
      <c r="GBU50" s="13"/>
      <c r="GBV50" s="13"/>
      <c r="GBW50" s="13"/>
      <c r="GBX50" s="13"/>
      <c r="GBY50" s="13"/>
      <c r="GBZ50" s="13"/>
      <c r="GCA50" s="13"/>
      <c r="GCB50" s="13"/>
      <c r="GCC50" s="13"/>
      <c r="GCD50" s="13"/>
      <c r="GCE50" s="13"/>
      <c r="GCF50" s="13"/>
      <c r="GCG50" s="13"/>
      <c r="GCH50" s="13"/>
      <c r="GCI50" s="13"/>
      <c r="GCJ50" s="13"/>
      <c r="GCK50" s="13"/>
      <c r="GCL50" s="13"/>
      <c r="GCM50" s="13"/>
      <c r="GCN50" s="13"/>
      <c r="GCO50" s="13"/>
      <c r="GCP50" s="13"/>
      <c r="GCQ50" s="13"/>
      <c r="GCR50" s="13"/>
      <c r="GCS50" s="13"/>
      <c r="GCT50" s="13"/>
      <c r="GCU50" s="13"/>
      <c r="GCV50" s="13"/>
      <c r="GCW50" s="13"/>
      <c r="GCX50" s="13"/>
      <c r="GCY50" s="13"/>
      <c r="GCZ50" s="13"/>
      <c r="GDA50" s="13"/>
      <c r="GDB50" s="13"/>
      <c r="GDC50" s="13"/>
      <c r="GDD50" s="13"/>
      <c r="GDE50" s="13"/>
      <c r="GDF50" s="13"/>
      <c r="GDG50" s="13"/>
      <c r="GDH50" s="13"/>
      <c r="GDI50" s="13"/>
      <c r="GDJ50" s="13"/>
      <c r="GDK50" s="13"/>
      <c r="GDL50" s="13"/>
      <c r="GDM50" s="13"/>
      <c r="GDN50" s="13"/>
      <c r="GDO50" s="13"/>
      <c r="GDP50" s="13"/>
      <c r="GDQ50" s="13"/>
      <c r="GDR50" s="13"/>
      <c r="GDS50" s="13"/>
      <c r="GDT50" s="13"/>
      <c r="GDU50" s="13"/>
      <c r="GDV50" s="13"/>
      <c r="GDW50" s="13"/>
      <c r="GDX50" s="13"/>
      <c r="GDY50" s="13"/>
      <c r="GDZ50" s="13"/>
      <c r="GEA50" s="13"/>
      <c r="GEB50" s="13"/>
      <c r="GEC50" s="13"/>
      <c r="GED50" s="13"/>
      <c r="GEE50" s="13"/>
      <c r="GEF50" s="13"/>
      <c r="GEG50" s="13"/>
      <c r="GEH50" s="13"/>
      <c r="GEI50" s="13"/>
      <c r="GEJ50" s="13"/>
      <c r="GEK50" s="13"/>
      <c r="GEL50" s="13"/>
      <c r="GEM50" s="13"/>
      <c r="GEN50" s="13"/>
      <c r="GEO50" s="13"/>
      <c r="GEP50" s="13"/>
      <c r="GEQ50" s="13"/>
      <c r="GER50" s="13"/>
      <c r="GES50" s="13"/>
      <c r="GET50" s="13"/>
      <c r="GEU50" s="13"/>
      <c r="GEV50" s="13"/>
      <c r="GEW50" s="13"/>
      <c r="GEX50" s="13"/>
      <c r="GEY50" s="13"/>
      <c r="GEZ50" s="13"/>
      <c r="GFA50" s="13"/>
      <c r="GFB50" s="13"/>
      <c r="GFC50" s="13"/>
      <c r="GFD50" s="13"/>
      <c r="GFE50" s="13"/>
      <c r="GFF50" s="13"/>
      <c r="GFG50" s="13"/>
      <c r="GFH50" s="13"/>
      <c r="GFI50" s="13"/>
      <c r="GFJ50" s="13"/>
      <c r="GFK50" s="13"/>
      <c r="GFL50" s="13"/>
      <c r="GFM50" s="13"/>
      <c r="GFN50" s="13"/>
      <c r="GFO50" s="13"/>
      <c r="GFP50" s="13"/>
      <c r="GFQ50" s="13"/>
      <c r="GFR50" s="13"/>
      <c r="GFS50" s="13"/>
      <c r="GFT50" s="13"/>
      <c r="GFU50" s="13"/>
      <c r="GFV50" s="13"/>
      <c r="GFW50" s="13"/>
      <c r="GFX50" s="13"/>
      <c r="GFY50" s="13"/>
      <c r="GFZ50" s="13"/>
      <c r="GGA50" s="13"/>
      <c r="GGB50" s="13"/>
      <c r="GGC50" s="13"/>
      <c r="GGD50" s="13"/>
      <c r="GGE50" s="13"/>
      <c r="GGF50" s="13"/>
      <c r="GGG50" s="13"/>
      <c r="GGH50" s="13"/>
      <c r="GGI50" s="13"/>
      <c r="GGJ50" s="13"/>
      <c r="GGK50" s="13"/>
      <c r="GGL50" s="13"/>
      <c r="GGM50" s="13"/>
      <c r="GGN50" s="13"/>
      <c r="GGO50" s="13"/>
      <c r="GGP50" s="13"/>
      <c r="GGQ50" s="13"/>
      <c r="GGR50" s="13"/>
      <c r="GGS50" s="13"/>
      <c r="GGT50" s="13"/>
      <c r="GGU50" s="13"/>
      <c r="GGV50" s="13"/>
      <c r="GGW50" s="13"/>
      <c r="GGX50" s="13"/>
      <c r="GGY50" s="13"/>
      <c r="GGZ50" s="13"/>
      <c r="GHA50" s="13"/>
      <c r="GHB50" s="13"/>
      <c r="GHC50" s="13"/>
      <c r="GHD50" s="13"/>
      <c r="GHE50" s="13"/>
      <c r="GHF50" s="13"/>
      <c r="GHG50" s="13"/>
      <c r="GHH50" s="13"/>
      <c r="GHI50" s="13"/>
      <c r="GHJ50" s="13"/>
      <c r="GHK50" s="13"/>
      <c r="GHL50" s="13"/>
      <c r="GHM50" s="13"/>
      <c r="GHN50" s="13"/>
      <c r="GHO50" s="13"/>
      <c r="GHP50" s="13"/>
      <c r="GHQ50" s="13"/>
      <c r="GHR50" s="13"/>
      <c r="GHS50" s="13"/>
      <c r="GHT50" s="13"/>
      <c r="GHU50" s="13"/>
      <c r="GHV50" s="13"/>
      <c r="GHW50" s="13"/>
      <c r="GHX50" s="13"/>
      <c r="GHY50" s="13"/>
      <c r="GHZ50" s="13"/>
      <c r="GIA50" s="13"/>
      <c r="GIB50" s="13"/>
      <c r="GIC50" s="13"/>
      <c r="GID50" s="13"/>
      <c r="GIE50" s="13"/>
      <c r="GIF50" s="13"/>
      <c r="GIG50" s="13"/>
      <c r="GIH50" s="13"/>
      <c r="GII50" s="13"/>
      <c r="GIJ50" s="13"/>
      <c r="GIK50" s="13"/>
      <c r="GIL50" s="13"/>
      <c r="GIM50" s="13"/>
      <c r="GIN50" s="13"/>
      <c r="GIO50" s="13"/>
      <c r="GIP50" s="13"/>
      <c r="GIQ50" s="13"/>
      <c r="GIR50" s="13"/>
      <c r="GIS50" s="13"/>
      <c r="GIT50" s="13"/>
      <c r="GIU50" s="13"/>
      <c r="GIV50" s="13"/>
      <c r="GIW50" s="13"/>
      <c r="GIX50" s="13"/>
      <c r="GIY50" s="13"/>
      <c r="GIZ50" s="13"/>
      <c r="GJA50" s="13"/>
      <c r="GJB50" s="13"/>
      <c r="GJC50" s="13"/>
      <c r="GJD50" s="13"/>
      <c r="GJE50" s="13"/>
      <c r="GJF50" s="13"/>
      <c r="GJG50" s="13"/>
      <c r="GJH50" s="13"/>
      <c r="GJI50" s="13"/>
      <c r="GJJ50" s="13"/>
      <c r="GJK50" s="13"/>
      <c r="GJL50" s="13"/>
      <c r="GJM50" s="13"/>
      <c r="GJN50" s="13"/>
      <c r="GJO50" s="13"/>
      <c r="GJP50" s="13"/>
      <c r="GJQ50" s="13"/>
      <c r="GJR50" s="13"/>
      <c r="GJS50" s="13"/>
      <c r="GJT50" s="13"/>
      <c r="GJU50" s="13"/>
      <c r="GJV50" s="13"/>
      <c r="GJW50" s="13"/>
      <c r="GJX50" s="13"/>
      <c r="GJY50" s="13"/>
      <c r="GJZ50" s="13"/>
      <c r="GKA50" s="13"/>
      <c r="GKB50" s="13"/>
      <c r="GKC50" s="13"/>
      <c r="GKD50" s="13"/>
      <c r="GKE50" s="13"/>
      <c r="GKF50" s="13"/>
      <c r="GKG50" s="13"/>
      <c r="GKH50" s="13"/>
      <c r="GKI50" s="13"/>
      <c r="GKJ50" s="13"/>
      <c r="GKK50" s="13"/>
      <c r="GKL50" s="13"/>
      <c r="GKM50" s="13"/>
      <c r="GKN50" s="13"/>
      <c r="GKO50" s="13"/>
      <c r="GKP50" s="13"/>
      <c r="GKQ50" s="13"/>
      <c r="GKR50" s="13"/>
      <c r="GKS50" s="13"/>
      <c r="GKT50" s="13"/>
      <c r="GKU50" s="13"/>
      <c r="GKV50" s="13"/>
      <c r="GKW50" s="13"/>
      <c r="GKX50" s="13"/>
      <c r="GKY50" s="13"/>
      <c r="GKZ50" s="13"/>
      <c r="GLA50" s="13"/>
      <c r="GLB50" s="13"/>
      <c r="GLC50" s="13"/>
      <c r="GLD50" s="13"/>
      <c r="GLE50" s="13"/>
      <c r="GLF50" s="13"/>
      <c r="GLG50" s="13"/>
      <c r="GLH50" s="13"/>
      <c r="GLI50" s="13"/>
      <c r="GLJ50" s="13"/>
      <c r="GLK50" s="13"/>
      <c r="GLL50" s="13"/>
      <c r="GLM50" s="13"/>
      <c r="GLN50" s="13"/>
      <c r="GLO50" s="13"/>
      <c r="GLP50" s="13"/>
      <c r="GLQ50" s="13"/>
      <c r="GLR50" s="13"/>
      <c r="GLS50" s="13"/>
      <c r="GLT50" s="13"/>
      <c r="GLU50" s="13"/>
      <c r="GLV50" s="13"/>
      <c r="GLW50" s="13"/>
      <c r="GLX50" s="13"/>
      <c r="GLY50" s="13"/>
      <c r="GLZ50" s="13"/>
      <c r="GMA50" s="13"/>
      <c r="GMB50" s="13"/>
      <c r="GMC50" s="13"/>
      <c r="GMD50" s="13"/>
      <c r="GME50" s="13"/>
      <c r="GMF50" s="13"/>
      <c r="GMG50" s="13"/>
      <c r="GMH50" s="13"/>
      <c r="GMI50" s="13"/>
      <c r="GMJ50" s="13"/>
      <c r="GMK50" s="13"/>
      <c r="GML50" s="13"/>
      <c r="GMM50" s="13"/>
      <c r="GMN50" s="13"/>
      <c r="GMO50" s="13"/>
      <c r="GMP50" s="13"/>
      <c r="GMQ50" s="13"/>
      <c r="GMR50" s="13"/>
      <c r="GMS50" s="13"/>
      <c r="GMT50" s="13"/>
      <c r="GMU50" s="13"/>
      <c r="GMV50" s="13"/>
      <c r="GMW50" s="13"/>
      <c r="GMX50" s="13"/>
      <c r="GMY50" s="13"/>
      <c r="GMZ50" s="13"/>
      <c r="GNA50" s="13"/>
      <c r="GNB50" s="13"/>
      <c r="GNC50" s="13"/>
      <c r="GND50" s="13"/>
      <c r="GNE50" s="13"/>
      <c r="GNF50" s="13"/>
      <c r="GNG50" s="13"/>
      <c r="GNH50" s="13"/>
      <c r="GNI50" s="13"/>
      <c r="GNJ50" s="13"/>
      <c r="GNK50" s="13"/>
      <c r="GNL50" s="13"/>
      <c r="GNM50" s="13"/>
      <c r="GNN50" s="13"/>
      <c r="GNO50" s="13"/>
      <c r="GNP50" s="13"/>
      <c r="GNQ50" s="13"/>
      <c r="GNR50" s="13"/>
      <c r="GNS50" s="13"/>
      <c r="GNT50" s="13"/>
      <c r="GNU50" s="13"/>
      <c r="GNV50" s="13"/>
      <c r="GNW50" s="13"/>
      <c r="GNX50" s="13"/>
      <c r="GNY50" s="13"/>
      <c r="GNZ50" s="13"/>
      <c r="GOA50" s="13"/>
      <c r="GOB50" s="13"/>
      <c r="GOC50" s="13"/>
      <c r="GOD50" s="13"/>
      <c r="GOE50" s="13"/>
      <c r="GOF50" s="13"/>
      <c r="GOG50" s="13"/>
      <c r="GOH50" s="13"/>
      <c r="GOI50" s="13"/>
      <c r="GOJ50" s="13"/>
      <c r="GOK50" s="13"/>
      <c r="GOL50" s="13"/>
      <c r="GOM50" s="13"/>
      <c r="GON50" s="13"/>
      <c r="GOO50" s="13"/>
      <c r="GOP50" s="13"/>
      <c r="GOQ50" s="13"/>
      <c r="GOR50" s="13"/>
      <c r="GOS50" s="13"/>
      <c r="GOT50" s="13"/>
      <c r="GOU50" s="13"/>
      <c r="GOV50" s="13"/>
      <c r="GOW50" s="13"/>
      <c r="GOX50" s="13"/>
      <c r="GOY50" s="13"/>
      <c r="GOZ50" s="13"/>
      <c r="GPA50" s="13"/>
      <c r="GPB50" s="13"/>
      <c r="GPC50" s="13"/>
      <c r="GPD50" s="13"/>
      <c r="GPE50" s="13"/>
      <c r="GPF50" s="13"/>
      <c r="GPG50" s="13"/>
      <c r="GPH50" s="13"/>
      <c r="GPI50" s="13"/>
      <c r="GPJ50" s="13"/>
      <c r="GPK50" s="13"/>
      <c r="GPL50" s="13"/>
      <c r="GPM50" s="13"/>
      <c r="GPN50" s="13"/>
      <c r="GPO50" s="13"/>
      <c r="GPP50" s="13"/>
      <c r="GPQ50" s="13"/>
      <c r="GPR50" s="13"/>
      <c r="GPS50" s="13"/>
      <c r="GPT50" s="13"/>
      <c r="GPU50" s="13"/>
      <c r="GPV50" s="13"/>
      <c r="GPW50" s="13"/>
      <c r="GPX50" s="13"/>
      <c r="GPY50" s="13"/>
      <c r="GPZ50" s="13"/>
      <c r="GQA50" s="13"/>
      <c r="GQB50" s="13"/>
      <c r="GQC50" s="13"/>
      <c r="GQD50" s="13"/>
      <c r="GQE50" s="13"/>
      <c r="GQF50" s="13"/>
      <c r="GQG50" s="13"/>
      <c r="GQH50" s="13"/>
      <c r="GQI50" s="13"/>
      <c r="GQJ50" s="13"/>
      <c r="GQK50" s="13"/>
      <c r="GQL50" s="13"/>
      <c r="GQM50" s="13"/>
      <c r="GQN50" s="13"/>
      <c r="GQO50" s="13"/>
      <c r="GQP50" s="13"/>
      <c r="GQQ50" s="13"/>
      <c r="GQR50" s="13"/>
      <c r="GQS50" s="13"/>
      <c r="GQT50" s="13"/>
      <c r="GQU50" s="13"/>
      <c r="GQV50" s="13"/>
      <c r="GQW50" s="13"/>
      <c r="GQX50" s="13"/>
      <c r="GQY50" s="13"/>
      <c r="GQZ50" s="13"/>
      <c r="GRA50" s="13"/>
      <c r="GRB50" s="13"/>
      <c r="GRC50" s="13"/>
      <c r="GRD50" s="13"/>
      <c r="GRE50" s="13"/>
      <c r="GRF50" s="13"/>
      <c r="GRG50" s="13"/>
      <c r="GRH50" s="13"/>
      <c r="GRI50" s="13"/>
      <c r="GRJ50" s="13"/>
      <c r="GRK50" s="13"/>
      <c r="GRL50" s="13"/>
      <c r="GRM50" s="13"/>
      <c r="GRN50" s="13"/>
      <c r="GRO50" s="13"/>
      <c r="GRP50" s="13"/>
      <c r="GRQ50" s="13"/>
      <c r="GRR50" s="13"/>
      <c r="GRS50" s="13"/>
      <c r="GRT50" s="13"/>
      <c r="GRU50" s="13"/>
      <c r="GRV50" s="13"/>
      <c r="GRW50" s="13"/>
      <c r="GRX50" s="13"/>
      <c r="GRY50" s="13"/>
      <c r="GRZ50" s="13"/>
      <c r="GSA50" s="13"/>
      <c r="GSB50" s="13"/>
      <c r="GSC50" s="13"/>
      <c r="GSD50" s="13"/>
      <c r="GSE50" s="13"/>
      <c r="GSF50" s="13"/>
      <c r="GSG50" s="13"/>
      <c r="GSH50" s="13"/>
      <c r="GSI50" s="13"/>
      <c r="GSJ50" s="13"/>
      <c r="GSK50" s="13"/>
      <c r="GSL50" s="13"/>
      <c r="GSM50" s="13"/>
      <c r="GSN50" s="13"/>
      <c r="GSO50" s="13"/>
      <c r="GSP50" s="13"/>
      <c r="GSQ50" s="13"/>
      <c r="GSR50" s="13"/>
      <c r="GSS50" s="13"/>
      <c r="GST50" s="13"/>
      <c r="GSU50" s="13"/>
      <c r="GSV50" s="13"/>
      <c r="GSW50" s="13"/>
      <c r="GSX50" s="13"/>
      <c r="GSY50" s="13"/>
      <c r="GSZ50" s="13"/>
      <c r="GTA50" s="13"/>
      <c r="GTB50" s="13"/>
      <c r="GTC50" s="13"/>
      <c r="GTD50" s="13"/>
      <c r="GTE50" s="13"/>
      <c r="GTF50" s="13"/>
      <c r="GTG50" s="13"/>
      <c r="GTH50" s="13"/>
      <c r="GTI50" s="13"/>
      <c r="GTJ50" s="13"/>
      <c r="GTK50" s="13"/>
      <c r="GTL50" s="13"/>
      <c r="GTM50" s="13"/>
      <c r="GTN50" s="13"/>
      <c r="GTO50" s="13"/>
      <c r="GTP50" s="13"/>
      <c r="GTQ50" s="13"/>
      <c r="GTR50" s="13"/>
      <c r="GTS50" s="13"/>
      <c r="GTT50" s="13"/>
      <c r="GTU50" s="13"/>
      <c r="GTV50" s="13"/>
      <c r="GTW50" s="13"/>
      <c r="GTX50" s="13"/>
      <c r="GTY50" s="13"/>
      <c r="GTZ50" s="13"/>
      <c r="GUA50" s="13"/>
      <c r="GUB50" s="13"/>
      <c r="GUC50" s="13"/>
      <c r="GUD50" s="13"/>
      <c r="GUE50" s="13"/>
      <c r="GUF50" s="13"/>
      <c r="GUG50" s="13"/>
      <c r="GUH50" s="13"/>
      <c r="GUI50" s="13"/>
      <c r="GUJ50" s="13"/>
      <c r="GUK50" s="13"/>
      <c r="GUL50" s="13"/>
      <c r="GUM50" s="13"/>
      <c r="GUN50" s="13"/>
      <c r="GUO50" s="13"/>
      <c r="GUP50" s="13"/>
      <c r="GUQ50" s="13"/>
      <c r="GUR50" s="13"/>
      <c r="GUS50" s="13"/>
      <c r="GUT50" s="13"/>
      <c r="GUU50" s="13"/>
      <c r="GUV50" s="13"/>
      <c r="GUW50" s="13"/>
      <c r="GUX50" s="13"/>
      <c r="GUY50" s="13"/>
      <c r="GUZ50" s="13"/>
      <c r="GVA50" s="13"/>
      <c r="GVB50" s="13"/>
      <c r="GVC50" s="13"/>
      <c r="GVD50" s="13"/>
      <c r="GVE50" s="13"/>
      <c r="GVF50" s="13"/>
      <c r="GVG50" s="13"/>
      <c r="GVH50" s="13"/>
      <c r="GVI50" s="13"/>
      <c r="GVJ50" s="13"/>
      <c r="GVK50" s="13"/>
      <c r="GVL50" s="13"/>
      <c r="GVM50" s="13"/>
      <c r="GVN50" s="13"/>
      <c r="GVO50" s="13"/>
      <c r="GVP50" s="13"/>
      <c r="GVQ50" s="13"/>
      <c r="GVR50" s="13"/>
      <c r="GVS50" s="13"/>
      <c r="GVT50" s="13"/>
      <c r="GVU50" s="13"/>
      <c r="GVV50" s="13"/>
      <c r="GVW50" s="13"/>
      <c r="GVX50" s="13"/>
      <c r="GVY50" s="13"/>
      <c r="GVZ50" s="13"/>
      <c r="GWA50" s="13"/>
      <c r="GWB50" s="13"/>
      <c r="GWC50" s="13"/>
      <c r="GWD50" s="13"/>
      <c r="GWE50" s="13"/>
      <c r="GWF50" s="13"/>
      <c r="GWG50" s="13"/>
      <c r="GWH50" s="13"/>
      <c r="GWI50" s="13"/>
      <c r="GWJ50" s="13"/>
      <c r="GWK50" s="13"/>
      <c r="GWL50" s="13"/>
      <c r="GWM50" s="13"/>
      <c r="GWN50" s="13"/>
      <c r="GWO50" s="13"/>
      <c r="GWP50" s="13"/>
      <c r="GWQ50" s="13"/>
      <c r="GWR50" s="13"/>
      <c r="GWS50" s="13"/>
      <c r="GWT50" s="13"/>
      <c r="GWU50" s="13"/>
      <c r="GWV50" s="13"/>
      <c r="GWW50" s="13"/>
      <c r="GWX50" s="13"/>
      <c r="GWY50" s="13"/>
      <c r="GWZ50" s="13"/>
      <c r="GXA50" s="13"/>
      <c r="GXB50" s="13"/>
      <c r="GXC50" s="13"/>
      <c r="GXD50" s="13"/>
      <c r="GXE50" s="13"/>
      <c r="GXF50" s="13"/>
      <c r="GXG50" s="13"/>
      <c r="GXH50" s="13"/>
      <c r="GXI50" s="13"/>
      <c r="GXJ50" s="13"/>
      <c r="GXK50" s="13"/>
      <c r="GXL50" s="13"/>
      <c r="GXM50" s="13"/>
      <c r="GXN50" s="13"/>
      <c r="GXO50" s="13"/>
      <c r="GXP50" s="13"/>
      <c r="GXQ50" s="13"/>
      <c r="GXR50" s="13"/>
      <c r="GXS50" s="13"/>
      <c r="GXT50" s="13"/>
      <c r="GXU50" s="13"/>
      <c r="GXV50" s="13"/>
      <c r="GXW50" s="13"/>
      <c r="GXX50" s="13"/>
      <c r="GXY50" s="13"/>
      <c r="GXZ50" s="13"/>
      <c r="GYA50" s="13"/>
      <c r="GYB50" s="13"/>
      <c r="GYC50" s="13"/>
      <c r="GYD50" s="13"/>
      <c r="GYE50" s="13"/>
      <c r="GYF50" s="13"/>
      <c r="GYG50" s="13"/>
      <c r="GYH50" s="13"/>
      <c r="GYI50" s="13"/>
      <c r="GYJ50" s="13"/>
      <c r="GYK50" s="13"/>
      <c r="GYL50" s="13"/>
      <c r="GYM50" s="13"/>
      <c r="GYN50" s="13"/>
      <c r="GYO50" s="13"/>
      <c r="GYP50" s="13"/>
      <c r="GYQ50" s="13"/>
      <c r="GYR50" s="13"/>
      <c r="GYS50" s="13"/>
      <c r="GYT50" s="13"/>
      <c r="GYU50" s="13"/>
      <c r="GYV50" s="13"/>
      <c r="GYW50" s="13"/>
      <c r="GYX50" s="13"/>
      <c r="GYY50" s="13"/>
      <c r="GYZ50" s="13"/>
      <c r="GZA50" s="13"/>
      <c r="GZB50" s="13"/>
      <c r="GZC50" s="13"/>
      <c r="GZD50" s="13"/>
      <c r="GZE50" s="13"/>
      <c r="GZF50" s="13"/>
      <c r="GZG50" s="13"/>
      <c r="GZH50" s="13"/>
      <c r="GZI50" s="13"/>
      <c r="GZJ50" s="13"/>
      <c r="GZK50" s="13"/>
      <c r="GZL50" s="13"/>
      <c r="GZM50" s="13"/>
      <c r="GZN50" s="13"/>
      <c r="GZO50" s="13"/>
      <c r="GZP50" s="13"/>
      <c r="GZQ50" s="13"/>
      <c r="GZR50" s="13"/>
      <c r="GZS50" s="13"/>
      <c r="GZT50" s="13"/>
      <c r="GZU50" s="13"/>
      <c r="GZV50" s="13"/>
      <c r="GZW50" s="13"/>
      <c r="GZX50" s="13"/>
      <c r="GZY50" s="13"/>
      <c r="GZZ50" s="13"/>
      <c r="HAA50" s="13"/>
      <c r="HAB50" s="13"/>
      <c r="HAC50" s="13"/>
      <c r="HAD50" s="13"/>
      <c r="HAE50" s="13"/>
      <c r="HAF50" s="13"/>
      <c r="HAG50" s="13"/>
      <c r="HAH50" s="13"/>
      <c r="HAI50" s="13"/>
      <c r="HAJ50" s="13"/>
      <c r="HAK50" s="13"/>
      <c r="HAL50" s="13"/>
      <c r="HAM50" s="13"/>
      <c r="HAN50" s="13"/>
      <c r="HAO50" s="13"/>
      <c r="HAP50" s="13"/>
      <c r="HAQ50" s="13"/>
      <c r="HAR50" s="13"/>
      <c r="HAS50" s="13"/>
      <c r="HAT50" s="13"/>
      <c r="HAU50" s="13"/>
      <c r="HAV50" s="13"/>
      <c r="HAW50" s="13"/>
      <c r="HAX50" s="13"/>
      <c r="HAY50" s="13"/>
      <c r="HAZ50" s="13"/>
      <c r="HBA50" s="13"/>
      <c r="HBB50" s="13"/>
      <c r="HBC50" s="13"/>
      <c r="HBD50" s="13"/>
      <c r="HBE50" s="13"/>
      <c r="HBF50" s="13"/>
      <c r="HBG50" s="13"/>
      <c r="HBH50" s="13"/>
      <c r="HBI50" s="13"/>
      <c r="HBJ50" s="13"/>
      <c r="HBK50" s="13"/>
      <c r="HBL50" s="13"/>
      <c r="HBM50" s="13"/>
      <c r="HBN50" s="13"/>
      <c r="HBO50" s="13"/>
      <c r="HBP50" s="13"/>
      <c r="HBQ50" s="13"/>
      <c r="HBR50" s="13"/>
      <c r="HBS50" s="13"/>
      <c r="HBT50" s="13"/>
      <c r="HBU50" s="13"/>
      <c r="HBV50" s="13"/>
      <c r="HBW50" s="13"/>
      <c r="HBX50" s="13"/>
      <c r="HBY50" s="13"/>
      <c r="HBZ50" s="13"/>
      <c r="HCA50" s="13"/>
      <c r="HCB50" s="13"/>
      <c r="HCC50" s="13"/>
      <c r="HCD50" s="13"/>
      <c r="HCE50" s="13"/>
      <c r="HCF50" s="13"/>
      <c r="HCG50" s="13"/>
      <c r="HCH50" s="13"/>
      <c r="HCI50" s="13"/>
      <c r="HCJ50" s="13"/>
      <c r="HCK50" s="13"/>
      <c r="HCL50" s="13"/>
      <c r="HCM50" s="13"/>
      <c r="HCN50" s="13"/>
      <c r="HCO50" s="13"/>
      <c r="HCP50" s="13"/>
      <c r="HCQ50" s="13"/>
      <c r="HCR50" s="13"/>
      <c r="HCS50" s="13"/>
      <c r="HCT50" s="13"/>
      <c r="HCU50" s="13"/>
      <c r="HCV50" s="13"/>
      <c r="HCW50" s="13"/>
      <c r="HCX50" s="13"/>
      <c r="HCY50" s="13"/>
      <c r="HCZ50" s="13"/>
      <c r="HDA50" s="13"/>
      <c r="HDB50" s="13"/>
      <c r="HDC50" s="13"/>
      <c r="HDD50" s="13"/>
      <c r="HDE50" s="13"/>
      <c r="HDF50" s="13"/>
      <c r="HDG50" s="13"/>
      <c r="HDH50" s="13"/>
      <c r="HDI50" s="13"/>
      <c r="HDJ50" s="13"/>
      <c r="HDK50" s="13"/>
      <c r="HDL50" s="13"/>
      <c r="HDM50" s="13"/>
      <c r="HDN50" s="13"/>
      <c r="HDO50" s="13"/>
      <c r="HDP50" s="13"/>
      <c r="HDQ50" s="13"/>
      <c r="HDR50" s="13"/>
      <c r="HDS50" s="13"/>
      <c r="HDT50" s="13"/>
      <c r="HDU50" s="13"/>
      <c r="HDV50" s="13"/>
      <c r="HDW50" s="13"/>
      <c r="HDX50" s="13"/>
      <c r="HDY50" s="13"/>
      <c r="HDZ50" s="13"/>
      <c r="HEA50" s="13"/>
      <c r="HEB50" s="13"/>
      <c r="HEC50" s="13"/>
      <c r="HED50" s="13"/>
      <c r="HEE50" s="13"/>
      <c r="HEF50" s="13"/>
      <c r="HEG50" s="13"/>
      <c r="HEH50" s="13"/>
      <c r="HEI50" s="13"/>
      <c r="HEJ50" s="13"/>
      <c r="HEK50" s="13"/>
      <c r="HEL50" s="13"/>
      <c r="HEM50" s="13"/>
      <c r="HEN50" s="13"/>
      <c r="HEO50" s="13"/>
      <c r="HEP50" s="13"/>
      <c r="HEQ50" s="13"/>
      <c r="HER50" s="13"/>
      <c r="HES50" s="13"/>
      <c r="HET50" s="13"/>
      <c r="HEU50" s="13"/>
      <c r="HEV50" s="13"/>
      <c r="HEW50" s="13"/>
      <c r="HEX50" s="13"/>
      <c r="HEY50" s="13"/>
      <c r="HEZ50" s="13"/>
      <c r="HFA50" s="13"/>
      <c r="HFB50" s="13"/>
      <c r="HFC50" s="13"/>
      <c r="HFD50" s="13"/>
      <c r="HFE50" s="13"/>
      <c r="HFF50" s="13"/>
      <c r="HFG50" s="13"/>
      <c r="HFH50" s="13"/>
      <c r="HFI50" s="13"/>
      <c r="HFJ50" s="13"/>
      <c r="HFK50" s="13"/>
      <c r="HFL50" s="13"/>
      <c r="HFM50" s="13"/>
      <c r="HFN50" s="13"/>
      <c r="HFO50" s="13"/>
      <c r="HFP50" s="13"/>
      <c r="HFQ50" s="13"/>
      <c r="HFR50" s="13"/>
      <c r="HFS50" s="13"/>
      <c r="HFT50" s="13"/>
      <c r="HFU50" s="13"/>
      <c r="HFV50" s="13"/>
      <c r="HFW50" s="13"/>
      <c r="HFX50" s="13"/>
      <c r="HFY50" s="13"/>
      <c r="HFZ50" s="13"/>
      <c r="HGA50" s="13"/>
      <c r="HGB50" s="13"/>
      <c r="HGC50" s="13"/>
      <c r="HGD50" s="13"/>
      <c r="HGE50" s="13"/>
      <c r="HGF50" s="13"/>
      <c r="HGG50" s="13"/>
      <c r="HGH50" s="13"/>
      <c r="HGI50" s="13"/>
      <c r="HGJ50" s="13"/>
      <c r="HGK50" s="13"/>
      <c r="HGL50" s="13"/>
      <c r="HGM50" s="13"/>
      <c r="HGN50" s="13"/>
      <c r="HGO50" s="13"/>
      <c r="HGP50" s="13"/>
      <c r="HGQ50" s="13"/>
      <c r="HGR50" s="13"/>
      <c r="HGS50" s="13"/>
      <c r="HGT50" s="13"/>
      <c r="HGU50" s="13"/>
      <c r="HGV50" s="13"/>
      <c r="HGW50" s="13"/>
      <c r="HGX50" s="13"/>
      <c r="HGY50" s="13"/>
      <c r="HGZ50" s="13"/>
      <c r="HHA50" s="13"/>
      <c r="HHB50" s="13"/>
      <c r="HHC50" s="13"/>
      <c r="HHD50" s="13"/>
      <c r="HHE50" s="13"/>
      <c r="HHF50" s="13"/>
      <c r="HHG50" s="13"/>
      <c r="HHH50" s="13"/>
      <c r="HHI50" s="13"/>
      <c r="HHJ50" s="13"/>
      <c r="HHK50" s="13"/>
      <c r="HHL50" s="13"/>
      <c r="HHM50" s="13"/>
      <c r="HHN50" s="13"/>
      <c r="HHO50" s="13"/>
      <c r="HHP50" s="13"/>
      <c r="HHQ50" s="13"/>
      <c r="HHR50" s="13"/>
      <c r="HHS50" s="13"/>
      <c r="HHT50" s="13"/>
      <c r="HHU50" s="13"/>
      <c r="HHV50" s="13"/>
      <c r="HHW50" s="13"/>
      <c r="HHX50" s="13"/>
      <c r="HHY50" s="13"/>
      <c r="HHZ50" s="13"/>
      <c r="HIA50" s="13"/>
      <c r="HIB50" s="13"/>
      <c r="HIC50" s="13"/>
      <c r="HID50" s="13"/>
      <c r="HIE50" s="13"/>
      <c r="HIF50" s="13"/>
      <c r="HIG50" s="13"/>
      <c r="HIH50" s="13"/>
      <c r="HII50" s="13"/>
      <c r="HIJ50" s="13"/>
      <c r="HIK50" s="13"/>
      <c r="HIL50" s="13"/>
      <c r="HIM50" s="13"/>
      <c r="HIN50" s="13"/>
      <c r="HIO50" s="13"/>
      <c r="HIP50" s="13"/>
      <c r="HIQ50" s="13"/>
      <c r="HIR50" s="13"/>
      <c r="HIS50" s="13"/>
      <c r="HIT50" s="13"/>
      <c r="HIU50" s="13"/>
      <c r="HIV50" s="13"/>
      <c r="HIW50" s="13"/>
      <c r="HIX50" s="13"/>
      <c r="HIY50" s="13"/>
      <c r="HIZ50" s="13"/>
      <c r="HJA50" s="13"/>
      <c r="HJB50" s="13"/>
      <c r="HJC50" s="13"/>
      <c r="HJD50" s="13"/>
      <c r="HJE50" s="13"/>
      <c r="HJF50" s="13"/>
      <c r="HJG50" s="13"/>
      <c r="HJH50" s="13"/>
      <c r="HJI50" s="13"/>
      <c r="HJJ50" s="13"/>
      <c r="HJK50" s="13"/>
      <c r="HJL50" s="13"/>
      <c r="HJM50" s="13"/>
      <c r="HJN50" s="13"/>
      <c r="HJO50" s="13"/>
      <c r="HJP50" s="13"/>
      <c r="HJQ50" s="13"/>
      <c r="HJR50" s="13"/>
      <c r="HJS50" s="13"/>
      <c r="HJT50" s="13"/>
      <c r="HJU50" s="13"/>
      <c r="HJV50" s="13"/>
      <c r="HJW50" s="13"/>
      <c r="HJX50" s="13"/>
      <c r="HJY50" s="13"/>
      <c r="HJZ50" s="13"/>
      <c r="HKA50" s="13"/>
      <c r="HKB50" s="13"/>
      <c r="HKC50" s="13"/>
      <c r="HKD50" s="13"/>
      <c r="HKE50" s="13"/>
      <c r="HKF50" s="13"/>
      <c r="HKG50" s="13"/>
      <c r="HKH50" s="13"/>
      <c r="HKI50" s="13"/>
      <c r="HKJ50" s="13"/>
      <c r="HKK50" s="13"/>
      <c r="HKL50" s="13"/>
      <c r="HKM50" s="13"/>
      <c r="HKN50" s="13"/>
      <c r="HKO50" s="13"/>
      <c r="HKP50" s="13"/>
      <c r="HKQ50" s="13"/>
      <c r="HKR50" s="13"/>
      <c r="HKS50" s="13"/>
      <c r="HKT50" s="13"/>
      <c r="HKU50" s="13"/>
      <c r="HKV50" s="13"/>
      <c r="HKW50" s="13"/>
      <c r="HKX50" s="13"/>
      <c r="HKY50" s="13"/>
      <c r="HKZ50" s="13"/>
      <c r="HLA50" s="13"/>
      <c r="HLB50" s="13"/>
      <c r="HLC50" s="13"/>
      <c r="HLD50" s="13"/>
      <c r="HLE50" s="13"/>
      <c r="HLF50" s="13"/>
      <c r="HLG50" s="13"/>
      <c r="HLH50" s="13"/>
      <c r="HLI50" s="13"/>
      <c r="HLJ50" s="13"/>
      <c r="HLK50" s="13"/>
      <c r="HLL50" s="13"/>
      <c r="HLM50" s="13"/>
      <c r="HLN50" s="13"/>
      <c r="HLO50" s="13"/>
      <c r="HLP50" s="13"/>
      <c r="HLQ50" s="13"/>
      <c r="HLR50" s="13"/>
      <c r="HLS50" s="13"/>
      <c r="HLT50" s="13"/>
      <c r="HLU50" s="13"/>
      <c r="HLV50" s="13"/>
      <c r="HLW50" s="13"/>
      <c r="HLX50" s="13"/>
      <c r="HLY50" s="13"/>
      <c r="HLZ50" s="13"/>
      <c r="HMA50" s="13"/>
      <c r="HMB50" s="13"/>
      <c r="HMC50" s="13"/>
      <c r="HMD50" s="13"/>
      <c r="HME50" s="13"/>
      <c r="HMF50" s="13"/>
      <c r="HMG50" s="13"/>
      <c r="HMH50" s="13"/>
      <c r="HMI50" s="13"/>
      <c r="HMJ50" s="13"/>
      <c r="HMK50" s="13"/>
      <c r="HML50" s="13"/>
      <c r="HMM50" s="13"/>
      <c r="HMN50" s="13"/>
      <c r="HMO50" s="13"/>
      <c r="HMP50" s="13"/>
      <c r="HMQ50" s="13"/>
      <c r="HMR50" s="13"/>
      <c r="HMS50" s="13"/>
      <c r="HMT50" s="13"/>
      <c r="HMU50" s="13"/>
      <c r="HMV50" s="13"/>
      <c r="HMW50" s="13"/>
      <c r="HMX50" s="13"/>
      <c r="HMY50" s="13"/>
      <c r="HMZ50" s="13"/>
      <c r="HNA50" s="13"/>
      <c r="HNB50" s="13"/>
      <c r="HNC50" s="13"/>
      <c r="HND50" s="13"/>
      <c r="HNE50" s="13"/>
      <c r="HNF50" s="13"/>
      <c r="HNG50" s="13"/>
      <c r="HNH50" s="13"/>
      <c r="HNI50" s="13"/>
      <c r="HNJ50" s="13"/>
      <c r="HNK50" s="13"/>
      <c r="HNL50" s="13"/>
      <c r="HNM50" s="13"/>
      <c r="HNN50" s="13"/>
      <c r="HNO50" s="13"/>
      <c r="HNP50" s="13"/>
      <c r="HNQ50" s="13"/>
      <c r="HNR50" s="13"/>
      <c r="HNS50" s="13"/>
      <c r="HNT50" s="13"/>
      <c r="HNU50" s="13"/>
      <c r="HNV50" s="13"/>
      <c r="HNW50" s="13"/>
      <c r="HNX50" s="13"/>
      <c r="HNY50" s="13"/>
      <c r="HNZ50" s="13"/>
      <c r="HOA50" s="13"/>
      <c r="HOB50" s="13"/>
      <c r="HOC50" s="13"/>
      <c r="HOD50" s="13"/>
      <c r="HOE50" s="13"/>
      <c r="HOF50" s="13"/>
      <c r="HOG50" s="13"/>
      <c r="HOH50" s="13"/>
      <c r="HOI50" s="13"/>
      <c r="HOJ50" s="13"/>
      <c r="HOK50" s="13"/>
      <c r="HOL50" s="13"/>
      <c r="HOM50" s="13"/>
      <c r="HON50" s="13"/>
      <c r="HOO50" s="13"/>
      <c r="HOP50" s="13"/>
      <c r="HOQ50" s="13"/>
      <c r="HOR50" s="13"/>
      <c r="HOS50" s="13"/>
      <c r="HOT50" s="13"/>
      <c r="HOU50" s="13"/>
      <c r="HOV50" s="13"/>
      <c r="HOW50" s="13"/>
      <c r="HOX50" s="13"/>
      <c r="HOY50" s="13"/>
      <c r="HOZ50" s="13"/>
      <c r="HPA50" s="13"/>
      <c r="HPB50" s="13"/>
      <c r="HPC50" s="13"/>
      <c r="HPD50" s="13"/>
      <c r="HPE50" s="13"/>
      <c r="HPF50" s="13"/>
      <c r="HPG50" s="13"/>
      <c r="HPH50" s="13"/>
      <c r="HPI50" s="13"/>
      <c r="HPJ50" s="13"/>
      <c r="HPK50" s="13"/>
      <c r="HPL50" s="13"/>
      <c r="HPM50" s="13"/>
      <c r="HPN50" s="13"/>
      <c r="HPO50" s="13"/>
      <c r="HPP50" s="13"/>
      <c r="HPQ50" s="13"/>
      <c r="HPR50" s="13"/>
      <c r="HPS50" s="13"/>
      <c r="HPT50" s="13"/>
      <c r="HPU50" s="13"/>
      <c r="HPV50" s="13"/>
      <c r="HPW50" s="13"/>
      <c r="HPX50" s="13"/>
      <c r="HPY50" s="13"/>
      <c r="HPZ50" s="13"/>
      <c r="HQA50" s="13"/>
      <c r="HQB50" s="13"/>
      <c r="HQC50" s="13"/>
      <c r="HQD50" s="13"/>
      <c r="HQE50" s="13"/>
      <c r="HQF50" s="13"/>
      <c r="HQG50" s="13"/>
      <c r="HQH50" s="13"/>
      <c r="HQI50" s="13"/>
      <c r="HQJ50" s="13"/>
      <c r="HQK50" s="13"/>
      <c r="HQL50" s="13"/>
      <c r="HQM50" s="13"/>
      <c r="HQN50" s="13"/>
      <c r="HQO50" s="13"/>
      <c r="HQP50" s="13"/>
      <c r="HQQ50" s="13"/>
      <c r="HQR50" s="13"/>
      <c r="HQS50" s="13"/>
      <c r="HQT50" s="13"/>
      <c r="HQU50" s="13"/>
      <c r="HQV50" s="13"/>
      <c r="HQW50" s="13"/>
      <c r="HQX50" s="13"/>
      <c r="HQY50" s="13"/>
      <c r="HQZ50" s="13"/>
      <c r="HRA50" s="13"/>
      <c r="HRB50" s="13"/>
      <c r="HRC50" s="13"/>
      <c r="HRD50" s="13"/>
      <c r="HRE50" s="13"/>
      <c r="HRF50" s="13"/>
      <c r="HRG50" s="13"/>
      <c r="HRH50" s="13"/>
      <c r="HRI50" s="13"/>
      <c r="HRJ50" s="13"/>
      <c r="HRK50" s="13"/>
      <c r="HRL50" s="13"/>
      <c r="HRM50" s="13"/>
      <c r="HRN50" s="13"/>
      <c r="HRO50" s="13"/>
      <c r="HRP50" s="13"/>
      <c r="HRQ50" s="13"/>
      <c r="HRR50" s="13"/>
      <c r="HRS50" s="13"/>
      <c r="HRT50" s="13"/>
      <c r="HRU50" s="13"/>
      <c r="HRV50" s="13"/>
      <c r="HRW50" s="13"/>
      <c r="HRX50" s="13"/>
      <c r="HRY50" s="13"/>
      <c r="HRZ50" s="13"/>
      <c r="HSA50" s="13"/>
      <c r="HSB50" s="13"/>
      <c r="HSC50" s="13"/>
      <c r="HSD50" s="13"/>
      <c r="HSE50" s="13"/>
      <c r="HSF50" s="13"/>
      <c r="HSG50" s="13"/>
      <c r="HSH50" s="13"/>
      <c r="HSI50" s="13"/>
      <c r="HSJ50" s="13"/>
      <c r="HSK50" s="13"/>
      <c r="HSL50" s="13"/>
      <c r="HSM50" s="13"/>
      <c r="HSN50" s="13"/>
      <c r="HSO50" s="13"/>
      <c r="HSP50" s="13"/>
      <c r="HSQ50" s="13"/>
      <c r="HSR50" s="13"/>
      <c r="HSS50" s="13"/>
      <c r="HST50" s="13"/>
      <c r="HSU50" s="13"/>
      <c r="HSV50" s="13"/>
      <c r="HSW50" s="13"/>
      <c r="HSX50" s="13"/>
      <c r="HSY50" s="13"/>
      <c r="HSZ50" s="13"/>
      <c r="HTA50" s="13"/>
      <c r="HTB50" s="13"/>
      <c r="HTC50" s="13"/>
      <c r="HTD50" s="13"/>
      <c r="HTE50" s="13"/>
      <c r="HTF50" s="13"/>
      <c r="HTG50" s="13"/>
      <c r="HTH50" s="13"/>
      <c r="HTI50" s="13"/>
      <c r="HTJ50" s="13"/>
      <c r="HTK50" s="13"/>
      <c r="HTL50" s="13"/>
      <c r="HTM50" s="13"/>
      <c r="HTN50" s="13"/>
      <c r="HTO50" s="13"/>
      <c r="HTP50" s="13"/>
      <c r="HTQ50" s="13"/>
      <c r="HTR50" s="13"/>
      <c r="HTS50" s="13"/>
      <c r="HTT50" s="13"/>
      <c r="HTU50" s="13"/>
      <c r="HTV50" s="13"/>
      <c r="HTW50" s="13"/>
      <c r="HTX50" s="13"/>
      <c r="HTY50" s="13"/>
      <c r="HTZ50" s="13"/>
      <c r="HUA50" s="13"/>
      <c r="HUB50" s="13"/>
      <c r="HUC50" s="13"/>
      <c r="HUD50" s="13"/>
      <c r="HUE50" s="13"/>
      <c r="HUF50" s="13"/>
      <c r="HUG50" s="13"/>
      <c r="HUH50" s="13"/>
      <c r="HUI50" s="13"/>
      <c r="HUJ50" s="13"/>
      <c r="HUK50" s="13"/>
      <c r="HUL50" s="13"/>
      <c r="HUM50" s="13"/>
      <c r="HUN50" s="13"/>
      <c r="HUO50" s="13"/>
      <c r="HUP50" s="13"/>
      <c r="HUQ50" s="13"/>
      <c r="HUR50" s="13"/>
      <c r="HUS50" s="13"/>
      <c r="HUT50" s="13"/>
      <c r="HUU50" s="13"/>
      <c r="HUV50" s="13"/>
      <c r="HUW50" s="13"/>
      <c r="HUX50" s="13"/>
      <c r="HUY50" s="13"/>
      <c r="HUZ50" s="13"/>
      <c r="HVA50" s="13"/>
      <c r="HVB50" s="13"/>
      <c r="HVC50" s="13"/>
      <c r="HVD50" s="13"/>
      <c r="HVE50" s="13"/>
      <c r="HVF50" s="13"/>
      <c r="HVG50" s="13"/>
      <c r="HVH50" s="13"/>
      <c r="HVI50" s="13"/>
      <c r="HVJ50" s="13"/>
      <c r="HVK50" s="13"/>
      <c r="HVL50" s="13"/>
      <c r="HVM50" s="13"/>
      <c r="HVN50" s="13"/>
      <c r="HVO50" s="13"/>
      <c r="HVP50" s="13"/>
      <c r="HVQ50" s="13"/>
      <c r="HVR50" s="13"/>
      <c r="HVS50" s="13"/>
      <c r="HVT50" s="13"/>
      <c r="HVU50" s="13"/>
      <c r="HVV50" s="13"/>
      <c r="HVW50" s="13"/>
      <c r="HVX50" s="13"/>
      <c r="HVY50" s="13"/>
      <c r="HVZ50" s="13"/>
      <c r="HWA50" s="13"/>
      <c r="HWB50" s="13"/>
      <c r="HWC50" s="13"/>
      <c r="HWD50" s="13"/>
      <c r="HWE50" s="13"/>
      <c r="HWF50" s="13"/>
      <c r="HWG50" s="13"/>
      <c r="HWH50" s="13"/>
      <c r="HWI50" s="13"/>
      <c r="HWJ50" s="13"/>
      <c r="HWK50" s="13"/>
      <c r="HWL50" s="13"/>
      <c r="HWM50" s="13"/>
      <c r="HWN50" s="13"/>
      <c r="HWO50" s="13"/>
      <c r="HWP50" s="13"/>
      <c r="HWQ50" s="13"/>
      <c r="HWR50" s="13"/>
      <c r="HWS50" s="13"/>
      <c r="HWT50" s="13"/>
      <c r="HWU50" s="13"/>
      <c r="HWV50" s="13"/>
      <c r="HWW50" s="13"/>
      <c r="HWX50" s="13"/>
      <c r="HWY50" s="13"/>
      <c r="HWZ50" s="13"/>
      <c r="HXA50" s="13"/>
      <c r="HXB50" s="13"/>
      <c r="HXC50" s="13"/>
      <c r="HXD50" s="13"/>
      <c r="HXE50" s="13"/>
      <c r="HXF50" s="13"/>
      <c r="HXG50" s="13"/>
      <c r="HXH50" s="13"/>
      <c r="HXI50" s="13"/>
      <c r="HXJ50" s="13"/>
      <c r="HXK50" s="13"/>
      <c r="HXL50" s="13"/>
      <c r="HXM50" s="13"/>
      <c r="HXN50" s="13"/>
      <c r="HXO50" s="13"/>
      <c r="HXP50" s="13"/>
      <c r="HXQ50" s="13"/>
      <c r="HXR50" s="13"/>
      <c r="HXS50" s="13"/>
      <c r="HXT50" s="13"/>
      <c r="HXU50" s="13"/>
      <c r="HXV50" s="13"/>
      <c r="HXW50" s="13"/>
      <c r="HXX50" s="13"/>
      <c r="HXY50" s="13"/>
      <c r="HXZ50" s="13"/>
      <c r="HYA50" s="13"/>
      <c r="HYB50" s="13"/>
      <c r="HYC50" s="13"/>
      <c r="HYD50" s="13"/>
      <c r="HYE50" s="13"/>
      <c r="HYF50" s="13"/>
      <c r="HYG50" s="13"/>
      <c r="HYH50" s="13"/>
      <c r="HYI50" s="13"/>
      <c r="HYJ50" s="13"/>
      <c r="HYK50" s="13"/>
      <c r="HYL50" s="13"/>
      <c r="HYM50" s="13"/>
      <c r="HYN50" s="13"/>
      <c r="HYO50" s="13"/>
      <c r="HYP50" s="13"/>
      <c r="HYQ50" s="13"/>
      <c r="HYR50" s="13"/>
      <c r="HYS50" s="13"/>
      <c r="HYT50" s="13"/>
      <c r="HYU50" s="13"/>
      <c r="HYV50" s="13"/>
      <c r="HYW50" s="13"/>
      <c r="HYX50" s="13"/>
      <c r="HYY50" s="13"/>
      <c r="HYZ50" s="13"/>
      <c r="HZA50" s="13"/>
      <c r="HZB50" s="13"/>
      <c r="HZC50" s="13"/>
      <c r="HZD50" s="13"/>
      <c r="HZE50" s="13"/>
      <c r="HZF50" s="13"/>
      <c r="HZG50" s="13"/>
      <c r="HZH50" s="13"/>
      <c r="HZI50" s="13"/>
      <c r="HZJ50" s="13"/>
      <c r="HZK50" s="13"/>
      <c r="HZL50" s="13"/>
      <c r="HZM50" s="13"/>
      <c r="HZN50" s="13"/>
      <c r="HZO50" s="13"/>
      <c r="HZP50" s="13"/>
      <c r="HZQ50" s="13"/>
      <c r="HZR50" s="13"/>
      <c r="HZS50" s="13"/>
      <c r="HZT50" s="13"/>
      <c r="HZU50" s="13"/>
      <c r="HZV50" s="13"/>
      <c r="HZW50" s="13"/>
      <c r="HZX50" s="13"/>
      <c r="HZY50" s="13"/>
      <c r="HZZ50" s="13"/>
      <c r="IAA50" s="13"/>
      <c r="IAB50" s="13"/>
      <c r="IAC50" s="13"/>
      <c r="IAD50" s="13"/>
      <c r="IAE50" s="13"/>
      <c r="IAF50" s="13"/>
      <c r="IAG50" s="13"/>
      <c r="IAH50" s="13"/>
      <c r="IAI50" s="13"/>
      <c r="IAJ50" s="13"/>
      <c r="IAK50" s="13"/>
      <c r="IAL50" s="13"/>
      <c r="IAM50" s="13"/>
      <c r="IAN50" s="13"/>
      <c r="IAO50" s="13"/>
      <c r="IAP50" s="13"/>
      <c r="IAQ50" s="13"/>
      <c r="IAR50" s="13"/>
      <c r="IAS50" s="13"/>
      <c r="IAT50" s="13"/>
      <c r="IAU50" s="13"/>
      <c r="IAV50" s="13"/>
      <c r="IAW50" s="13"/>
      <c r="IAX50" s="13"/>
      <c r="IAY50" s="13"/>
      <c r="IAZ50" s="13"/>
      <c r="IBA50" s="13"/>
      <c r="IBB50" s="13"/>
      <c r="IBC50" s="13"/>
      <c r="IBD50" s="13"/>
      <c r="IBE50" s="13"/>
      <c r="IBF50" s="13"/>
      <c r="IBG50" s="13"/>
      <c r="IBH50" s="13"/>
      <c r="IBI50" s="13"/>
      <c r="IBJ50" s="13"/>
      <c r="IBK50" s="13"/>
      <c r="IBL50" s="13"/>
      <c r="IBM50" s="13"/>
      <c r="IBN50" s="13"/>
      <c r="IBO50" s="13"/>
      <c r="IBP50" s="13"/>
      <c r="IBQ50" s="13"/>
      <c r="IBR50" s="13"/>
      <c r="IBS50" s="13"/>
      <c r="IBT50" s="13"/>
      <c r="IBU50" s="13"/>
      <c r="IBV50" s="13"/>
      <c r="IBW50" s="13"/>
      <c r="IBX50" s="13"/>
      <c r="IBY50" s="13"/>
      <c r="IBZ50" s="13"/>
      <c r="ICA50" s="13"/>
      <c r="ICB50" s="13"/>
      <c r="ICC50" s="13"/>
      <c r="ICD50" s="13"/>
      <c r="ICE50" s="13"/>
      <c r="ICF50" s="13"/>
      <c r="ICG50" s="13"/>
      <c r="ICH50" s="13"/>
      <c r="ICI50" s="13"/>
      <c r="ICJ50" s="13"/>
      <c r="ICK50" s="13"/>
      <c r="ICL50" s="13"/>
      <c r="ICM50" s="13"/>
      <c r="ICN50" s="13"/>
      <c r="ICO50" s="13"/>
      <c r="ICP50" s="13"/>
      <c r="ICQ50" s="13"/>
      <c r="ICR50" s="13"/>
      <c r="ICS50" s="13"/>
      <c r="ICT50" s="13"/>
      <c r="ICU50" s="13"/>
      <c r="ICV50" s="13"/>
      <c r="ICW50" s="13"/>
      <c r="ICX50" s="13"/>
      <c r="ICY50" s="13"/>
      <c r="ICZ50" s="13"/>
      <c r="IDA50" s="13"/>
      <c r="IDB50" s="13"/>
      <c r="IDC50" s="13"/>
      <c r="IDD50" s="13"/>
      <c r="IDE50" s="13"/>
      <c r="IDF50" s="13"/>
      <c r="IDG50" s="13"/>
      <c r="IDH50" s="13"/>
      <c r="IDI50" s="13"/>
      <c r="IDJ50" s="13"/>
      <c r="IDK50" s="13"/>
      <c r="IDL50" s="13"/>
      <c r="IDM50" s="13"/>
      <c r="IDN50" s="13"/>
      <c r="IDO50" s="13"/>
      <c r="IDP50" s="13"/>
      <c r="IDQ50" s="13"/>
      <c r="IDR50" s="13"/>
      <c r="IDS50" s="13"/>
      <c r="IDT50" s="13"/>
      <c r="IDU50" s="13"/>
      <c r="IDV50" s="13"/>
      <c r="IDW50" s="13"/>
      <c r="IDX50" s="13"/>
      <c r="IDY50" s="13"/>
      <c r="IDZ50" s="13"/>
      <c r="IEA50" s="13"/>
      <c r="IEB50" s="13"/>
      <c r="IEC50" s="13"/>
      <c r="IED50" s="13"/>
      <c r="IEE50" s="13"/>
      <c r="IEF50" s="13"/>
      <c r="IEG50" s="13"/>
      <c r="IEH50" s="13"/>
      <c r="IEI50" s="13"/>
      <c r="IEJ50" s="13"/>
      <c r="IEK50" s="13"/>
      <c r="IEL50" s="13"/>
      <c r="IEM50" s="13"/>
      <c r="IEN50" s="13"/>
      <c r="IEO50" s="13"/>
      <c r="IEP50" s="13"/>
      <c r="IEQ50" s="13"/>
      <c r="IER50" s="13"/>
      <c r="IES50" s="13"/>
      <c r="IET50" s="13"/>
      <c r="IEU50" s="13"/>
      <c r="IEV50" s="13"/>
      <c r="IEW50" s="13"/>
      <c r="IEX50" s="13"/>
      <c r="IEY50" s="13"/>
      <c r="IEZ50" s="13"/>
      <c r="IFA50" s="13"/>
      <c r="IFB50" s="13"/>
      <c r="IFC50" s="13"/>
      <c r="IFD50" s="13"/>
      <c r="IFE50" s="13"/>
      <c r="IFF50" s="13"/>
      <c r="IFG50" s="13"/>
      <c r="IFH50" s="13"/>
      <c r="IFI50" s="13"/>
      <c r="IFJ50" s="13"/>
      <c r="IFK50" s="13"/>
      <c r="IFL50" s="13"/>
      <c r="IFM50" s="13"/>
      <c r="IFN50" s="13"/>
      <c r="IFO50" s="13"/>
      <c r="IFP50" s="13"/>
      <c r="IFQ50" s="13"/>
      <c r="IFR50" s="13"/>
      <c r="IFS50" s="13"/>
      <c r="IFT50" s="13"/>
      <c r="IFU50" s="13"/>
      <c r="IFV50" s="13"/>
      <c r="IFW50" s="13"/>
      <c r="IFX50" s="13"/>
      <c r="IFY50" s="13"/>
      <c r="IFZ50" s="13"/>
      <c r="IGA50" s="13"/>
      <c r="IGB50" s="13"/>
      <c r="IGC50" s="13"/>
      <c r="IGD50" s="13"/>
      <c r="IGE50" s="13"/>
      <c r="IGF50" s="13"/>
      <c r="IGG50" s="13"/>
      <c r="IGH50" s="13"/>
      <c r="IGI50" s="13"/>
      <c r="IGJ50" s="13"/>
      <c r="IGK50" s="13"/>
      <c r="IGL50" s="13"/>
      <c r="IGM50" s="13"/>
      <c r="IGN50" s="13"/>
      <c r="IGO50" s="13"/>
      <c r="IGP50" s="13"/>
      <c r="IGQ50" s="13"/>
      <c r="IGR50" s="13"/>
      <c r="IGS50" s="13"/>
      <c r="IGT50" s="13"/>
      <c r="IGU50" s="13"/>
      <c r="IGV50" s="13"/>
      <c r="IGW50" s="13"/>
      <c r="IGX50" s="13"/>
      <c r="IGY50" s="13"/>
      <c r="IGZ50" s="13"/>
      <c r="IHA50" s="13"/>
      <c r="IHB50" s="13"/>
      <c r="IHC50" s="13"/>
      <c r="IHD50" s="13"/>
      <c r="IHE50" s="13"/>
      <c r="IHF50" s="13"/>
      <c r="IHG50" s="13"/>
      <c r="IHH50" s="13"/>
      <c r="IHI50" s="13"/>
      <c r="IHJ50" s="13"/>
      <c r="IHK50" s="13"/>
      <c r="IHL50" s="13"/>
      <c r="IHM50" s="13"/>
      <c r="IHN50" s="13"/>
      <c r="IHO50" s="13"/>
      <c r="IHP50" s="13"/>
      <c r="IHQ50" s="13"/>
      <c r="IHR50" s="13"/>
      <c r="IHS50" s="13"/>
      <c r="IHT50" s="13"/>
      <c r="IHU50" s="13"/>
      <c r="IHV50" s="13"/>
      <c r="IHW50" s="13"/>
      <c r="IHX50" s="13"/>
      <c r="IHY50" s="13"/>
      <c r="IHZ50" s="13"/>
      <c r="IIA50" s="13"/>
      <c r="IIB50" s="13"/>
      <c r="IIC50" s="13"/>
      <c r="IID50" s="13"/>
      <c r="IIE50" s="13"/>
      <c r="IIF50" s="13"/>
      <c r="IIG50" s="13"/>
      <c r="IIH50" s="13"/>
      <c r="III50" s="13"/>
      <c r="IIJ50" s="13"/>
      <c r="IIK50" s="13"/>
      <c r="IIL50" s="13"/>
      <c r="IIM50" s="13"/>
      <c r="IIN50" s="13"/>
      <c r="IIO50" s="13"/>
      <c r="IIP50" s="13"/>
      <c r="IIQ50" s="13"/>
      <c r="IIR50" s="13"/>
      <c r="IIS50" s="13"/>
      <c r="IIT50" s="13"/>
      <c r="IIU50" s="13"/>
      <c r="IIV50" s="13"/>
      <c r="IIW50" s="13"/>
      <c r="IIX50" s="13"/>
      <c r="IIY50" s="13"/>
      <c r="IIZ50" s="13"/>
      <c r="IJA50" s="13"/>
      <c r="IJB50" s="13"/>
      <c r="IJC50" s="13"/>
      <c r="IJD50" s="13"/>
      <c r="IJE50" s="13"/>
      <c r="IJF50" s="13"/>
      <c r="IJG50" s="13"/>
      <c r="IJH50" s="13"/>
      <c r="IJI50" s="13"/>
      <c r="IJJ50" s="13"/>
      <c r="IJK50" s="13"/>
      <c r="IJL50" s="13"/>
      <c r="IJM50" s="13"/>
      <c r="IJN50" s="13"/>
      <c r="IJO50" s="13"/>
      <c r="IJP50" s="13"/>
      <c r="IJQ50" s="13"/>
      <c r="IJR50" s="13"/>
      <c r="IJS50" s="13"/>
      <c r="IJT50" s="13"/>
      <c r="IJU50" s="13"/>
      <c r="IJV50" s="13"/>
      <c r="IJW50" s="13"/>
      <c r="IJX50" s="13"/>
      <c r="IJY50" s="13"/>
      <c r="IJZ50" s="13"/>
      <c r="IKA50" s="13"/>
      <c r="IKB50" s="13"/>
      <c r="IKC50" s="13"/>
      <c r="IKD50" s="13"/>
      <c r="IKE50" s="13"/>
      <c r="IKF50" s="13"/>
      <c r="IKG50" s="13"/>
      <c r="IKH50" s="13"/>
      <c r="IKI50" s="13"/>
      <c r="IKJ50" s="13"/>
      <c r="IKK50" s="13"/>
      <c r="IKL50" s="13"/>
      <c r="IKM50" s="13"/>
      <c r="IKN50" s="13"/>
      <c r="IKO50" s="13"/>
      <c r="IKP50" s="13"/>
      <c r="IKQ50" s="13"/>
      <c r="IKR50" s="13"/>
      <c r="IKS50" s="13"/>
      <c r="IKT50" s="13"/>
      <c r="IKU50" s="13"/>
      <c r="IKV50" s="13"/>
      <c r="IKW50" s="13"/>
      <c r="IKX50" s="13"/>
      <c r="IKY50" s="13"/>
      <c r="IKZ50" s="13"/>
      <c r="ILA50" s="13"/>
      <c r="ILB50" s="13"/>
      <c r="ILC50" s="13"/>
      <c r="ILD50" s="13"/>
      <c r="ILE50" s="13"/>
      <c r="ILF50" s="13"/>
      <c r="ILG50" s="13"/>
      <c r="ILH50" s="13"/>
      <c r="ILI50" s="13"/>
      <c r="ILJ50" s="13"/>
      <c r="ILK50" s="13"/>
      <c r="ILL50" s="13"/>
      <c r="ILM50" s="13"/>
      <c r="ILN50" s="13"/>
      <c r="ILO50" s="13"/>
      <c r="ILP50" s="13"/>
      <c r="ILQ50" s="13"/>
      <c r="ILR50" s="13"/>
      <c r="ILS50" s="13"/>
      <c r="ILT50" s="13"/>
      <c r="ILU50" s="13"/>
      <c r="ILV50" s="13"/>
      <c r="ILW50" s="13"/>
      <c r="ILX50" s="13"/>
      <c r="ILY50" s="13"/>
      <c r="ILZ50" s="13"/>
      <c r="IMA50" s="13"/>
      <c r="IMB50" s="13"/>
      <c r="IMC50" s="13"/>
      <c r="IMD50" s="13"/>
      <c r="IME50" s="13"/>
      <c r="IMF50" s="13"/>
      <c r="IMG50" s="13"/>
      <c r="IMH50" s="13"/>
      <c r="IMI50" s="13"/>
      <c r="IMJ50" s="13"/>
      <c r="IMK50" s="13"/>
      <c r="IML50" s="13"/>
      <c r="IMM50" s="13"/>
      <c r="IMN50" s="13"/>
      <c r="IMO50" s="13"/>
      <c r="IMP50" s="13"/>
      <c r="IMQ50" s="13"/>
      <c r="IMR50" s="13"/>
      <c r="IMS50" s="13"/>
      <c r="IMT50" s="13"/>
      <c r="IMU50" s="13"/>
      <c r="IMV50" s="13"/>
      <c r="IMW50" s="13"/>
      <c r="IMX50" s="13"/>
      <c r="IMY50" s="13"/>
      <c r="IMZ50" s="13"/>
      <c r="INA50" s="13"/>
      <c r="INB50" s="13"/>
      <c r="INC50" s="13"/>
      <c r="IND50" s="13"/>
      <c r="INE50" s="13"/>
      <c r="INF50" s="13"/>
      <c r="ING50" s="13"/>
      <c r="INH50" s="13"/>
      <c r="INI50" s="13"/>
      <c r="INJ50" s="13"/>
      <c r="INK50" s="13"/>
      <c r="INL50" s="13"/>
      <c r="INM50" s="13"/>
      <c r="INN50" s="13"/>
      <c r="INO50" s="13"/>
      <c r="INP50" s="13"/>
      <c r="INQ50" s="13"/>
      <c r="INR50" s="13"/>
      <c r="INS50" s="13"/>
      <c r="INT50" s="13"/>
      <c r="INU50" s="13"/>
      <c r="INV50" s="13"/>
      <c r="INW50" s="13"/>
      <c r="INX50" s="13"/>
      <c r="INY50" s="13"/>
      <c r="INZ50" s="13"/>
      <c r="IOA50" s="13"/>
      <c r="IOB50" s="13"/>
      <c r="IOC50" s="13"/>
      <c r="IOD50" s="13"/>
      <c r="IOE50" s="13"/>
      <c r="IOF50" s="13"/>
      <c r="IOG50" s="13"/>
      <c r="IOH50" s="13"/>
      <c r="IOI50" s="13"/>
      <c r="IOJ50" s="13"/>
      <c r="IOK50" s="13"/>
      <c r="IOL50" s="13"/>
      <c r="IOM50" s="13"/>
      <c r="ION50" s="13"/>
      <c r="IOO50" s="13"/>
      <c r="IOP50" s="13"/>
      <c r="IOQ50" s="13"/>
      <c r="IOR50" s="13"/>
      <c r="IOS50" s="13"/>
      <c r="IOT50" s="13"/>
      <c r="IOU50" s="13"/>
      <c r="IOV50" s="13"/>
      <c r="IOW50" s="13"/>
      <c r="IOX50" s="13"/>
      <c r="IOY50" s="13"/>
      <c r="IOZ50" s="13"/>
      <c r="IPA50" s="13"/>
      <c r="IPB50" s="13"/>
      <c r="IPC50" s="13"/>
      <c r="IPD50" s="13"/>
      <c r="IPE50" s="13"/>
      <c r="IPF50" s="13"/>
      <c r="IPG50" s="13"/>
      <c r="IPH50" s="13"/>
      <c r="IPI50" s="13"/>
      <c r="IPJ50" s="13"/>
      <c r="IPK50" s="13"/>
      <c r="IPL50" s="13"/>
      <c r="IPM50" s="13"/>
      <c r="IPN50" s="13"/>
      <c r="IPO50" s="13"/>
      <c r="IPP50" s="13"/>
      <c r="IPQ50" s="13"/>
      <c r="IPR50" s="13"/>
      <c r="IPS50" s="13"/>
      <c r="IPT50" s="13"/>
      <c r="IPU50" s="13"/>
      <c r="IPV50" s="13"/>
      <c r="IPW50" s="13"/>
      <c r="IPX50" s="13"/>
      <c r="IPY50" s="13"/>
      <c r="IPZ50" s="13"/>
      <c r="IQA50" s="13"/>
      <c r="IQB50" s="13"/>
      <c r="IQC50" s="13"/>
      <c r="IQD50" s="13"/>
      <c r="IQE50" s="13"/>
      <c r="IQF50" s="13"/>
      <c r="IQG50" s="13"/>
      <c r="IQH50" s="13"/>
      <c r="IQI50" s="13"/>
      <c r="IQJ50" s="13"/>
      <c r="IQK50" s="13"/>
      <c r="IQL50" s="13"/>
      <c r="IQM50" s="13"/>
      <c r="IQN50" s="13"/>
      <c r="IQO50" s="13"/>
      <c r="IQP50" s="13"/>
      <c r="IQQ50" s="13"/>
      <c r="IQR50" s="13"/>
      <c r="IQS50" s="13"/>
      <c r="IQT50" s="13"/>
      <c r="IQU50" s="13"/>
      <c r="IQV50" s="13"/>
      <c r="IQW50" s="13"/>
      <c r="IQX50" s="13"/>
      <c r="IQY50" s="13"/>
      <c r="IQZ50" s="13"/>
      <c r="IRA50" s="13"/>
      <c r="IRB50" s="13"/>
      <c r="IRC50" s="13"/>
      <c r="IRD50" s="13"/>
      <c r="IRE50" s="13"/>
      <c r="IRF50" s="13"/>
      <c r="IRG50" s="13"/>
      <c r="IRH50" s="13"/>
      <c r="IRI50" s="13"/>
      <c r="IRJ50" s="13"/>
      <c r="IRK50" s="13"/>
      <c r="IRL50" s="13"/>
      <c r="IRM50" s="13"/>
      <c r="IRN50" s="13"/>
      <c r="IRO50" s="13"/>
      <c r="IRP50" s="13"/>
      <c r="IRQ50" s="13"/>
      <c r="IRR50" s="13"/>
      <c r="IRS50" s="13"/>
      <c r="IRT50" s="13"/>
      <c r="IRU50" s="13"/>
      <c r="IRV50" s="13"/>
      <c r="IRW50" s="13"/>
      <c r="IRX50" s="13"/>
      <c r="IRY50" s="13"/>
      <c r="IRZ50" s="13"/>
      <c r="ISA50" s="13"/>
      <c r="ISB50" s="13"/>
      <c r="ISC50" s="13"/>
      <c r="ISD50" s="13"/>
      <c r="ISE50" s="13"/>
      <c r="ISF50" s="13"/>
      <c r="ISG50" s="13"/>
      <c r="ISH50" s="13"/>
      <c r="ISI50" s="13"/>
      <c r="ISJ50" s="13"/>
      <c r="ISK50" s="13"/>
      <c r="ISL50" s="13"/>
      <c r="ISM50" s="13"/>
      <c r="ISN50" s="13"/>
      <c r="ISO50" s="13"/>
      <c r="ISP50" s="13"/>
      <c r="ISQ50" s="13"/>
      <c r="ISR50" s="13"/>
      <c r="ISS50" s="13"/>
      <c r="IST50" s="13"/>
      <c r="ISU50" s="13"/>
      <c r="ISV50" s="13"/>
      <c r="ISW50" s="13"/>
      <c r="ISX50" s="13"/>
      <c r="ISY50" s="13"/>
      <c r="ISZ50" s="13"/>
      <c r="ITA50" s="13"/>
      <c r="ITB50" s="13"/>
      <c r="ITC50" s="13"/>
      <c r="ITD50" s="13"/>
      <c r="ITE50" s="13"/>
      <c r="ITF50" s="13"/>
      <c r="ITG50" s="13"/>
      <c r="ITH50" s="13"/>
      <c r="ITI50" s="13"/>
      <c r="ITJ50" s="13"/>
      <c r="ITK50" s="13"/>
      <c r="ITL50" s="13"/>
      <c r="ITM50" s="13"/>
      <c r="ITN50" s="13"/>
      <c r="ITO50" s="13"/>
      <c r="ITP50" s="13"/>
      <c r="ITQ50" s="13"/>
      <c r="ITR50" s="13"/>
      <c r="ITS50" s="13"/>
      <c r="ITT50" s="13"/>
      <c r="ITU50" s="13"/>
      <c r="ITV50" s="13"/>
      <c r="ITW50" s="13"/>
      <c r="ITX50" s="13"/>
      <c r="ITY50" s="13"/>
      <c r="ITZ50" s="13"/>
      <c r="IUA50" s="13"/>
      <c r="IUB50" s="13"/>
      <c r="IUC50" s="13"/>
      <c r="IUD50" s="13"/>
      <c r="IUE50" s="13"/>
      <c r="IUF50" s="13"/>
      <c r="IUG50" s="13"/>
      <c r="IUH50" s="13"/>
      <c r="IUI50" s="13"/>
      <c r="IUJ50" s="13"/>
      <c r="IUK50" s="13"/>
      <c r="IUL50" s="13"/>
      <c r="IUM50" s="13"/>
      <c r="IUN50" s="13"/>
      <c r="IUO50" s="13"/>
      <c r="IUP50" s="13"/>
      <c r="IUQ50" s="13"/>
      <c r="IUR50" s="13"/>
      <c r="IUS50" s="13"/>
      <c r="IUT50" s="13"/>
      <c r="IUU50" s="13"/>
      <c r="IUV50" s="13"/>
      <c r="IUW50" s="13"/>
      <c r="IUX50" s="13"/>
      <c r="IUY50" s="13"/>
      <c r="IUZ50" s="13"/>
      <c r="IVA50" s="13"/>
      <c r="IVB50" s="13"/>
      <c r="IVC50" s="13"/>
      <c r="IVD50" s="13"/>
      <c r="IVE50" s="13"/>
      <c r="IVF50" s="13"/>
      <c r="IVG50" s="13"/>
      <c r="IVH50" s="13"/>
      <c r="IVI50" s="13"/>
      <c r="IVJ50" s="13"/>
      <c r="IVK50" s="13"/>
      <c r="IVL50" s="13"/>
      <c r="IVM50" s="13"/>
      <c r="IVN50" s="13"/>
      <c r="IVO50" s="13"/>
      <c r="IVP50" s="13"/>
      <c r="IVQ50" s="13"/>
      <c r="IVR50" s="13"/>
      <c r="IVS50" s="13"/>
      <c r="IVT50" s="13"/>
      <c r="IVU50" s="13"/>
      <c r="IVV50" s="13"/>
      <c r="IVW50" s="13"/>
      <c r="IVX50" s="13"/>
      <c r="IVY50" s="13"/>
      <c r="IVZ50" s="13"/>
      <c r="IWA50" s="13"/>
      <c r="IWB50" s="13"/>
      <c r="IWC50" s="13"/>
      <c r="IWD50" s="13"/>
      <c r="IWE50" s="13"/>
      <c r="IWF50" s="13"/>
      <c r="IWG50" s="13"/>
      <c r="IWH50" s="13"/>
      <c r="IWI50" s="13"/>
      <c r="IWJ50" s="13"/>
      <c r="IWK50" s="13"/>
      <c r="IWL50" s="13"/>
      <c r="IWM50" s="13"/>
      <c r="IWN50" s="13"/>
      <c r="IWO50" s="13"/>
      <c r="IWP50" s="13"/>
      <c r="IWQ50" s="13"/>
      <c r="IWR50" s="13"/>
      <c r="IWS50" s="13"/>
      <c r="IWT50" s="13"/>
      <c r="IWU50" s="13"/>
      <c r="IWV50" s="13"/>
      <c r="IWW50" s="13"/>
      <c r="IWX50" s="13"/>
      <c r="IWY50" s="13"/>
      <c r="IWZ50" s="13"/>
      <c r="IXA50" s="13"/>
      <c r="IXB50" s="13"/>
      <c r="IXC50" s="13"/>
      <c r="IXD50" s="13"/>
      <c r="IXE50" s="13"/>
      <c r="IXF50" s="13"/>
      <c r="IXG50" s="13"/>
      <c r="IXH50" s="13"/>
      <c r="IXI50" s="13"/>
      <c r="IXJ50" s="13"/>
      <c r="IXK50" s="13"/>
      <c r="IXL50" s="13"/>
      <c r="IXM50" s="13"/>
      <c r="IXN50" s="13"/>
      <c r="IXO50" s="13"/>
      <c r="IXP50" s="13"/>
      <c r="IXQ50" s="13"/>
      <c r="IXR50" s="13"/>
      <c r="IXS50" s="13"/>
      <c r="IXT50" s="13"/>
      <c r="IXU50" s="13"/>
      <c r="IXV50" s="13"/>
      <c r="IXW50" s="13"/>
      <c r="IXX50" s="13"/>
      <c r="IXY50" s="13"/>
      <c r="IXZ50" s="13"/>
      <c r="IYA50" s="13"/>
      <c r="IYB50" s="13"/>
      <c r="IYC50" s="13"/>
      <c r="IYD50" s="13"/>
      <c r="IYE50" s="13"/>
      <c r="IYF50" s="13"/>
      <c r="IYG50" s="13"/>
      <c r="IYH50" s="13"/>
      <c r="IYI50" s="13"/>
      <c r="IYJ50" s="13"/>
      <c r="IYK50" s="13"/>
      <c r="IYL50" s="13"/>
      <c r="IYM50" s="13"/>
      <c r="IYN50" s="13"/>
      <c r="IYO50" s="13"/>
      <c r="IYP50" s="13"/>
      <c r="IYQ50" s="13"/>
      <c r="IYR50" s="13"/>
      <c r="IYS50" s="13"/>
      <c r="IYT50" s="13"/>
      <c r="IYU50" s="13"/>
      <c r="IYV50" s="13"/>
      <c r="IYW50" s="13"/>
      <c r="IYX50" s="13"/>
      <c r="IYY50" s="13"/>
      <c r="IYZ50" s="13"/>
      <c r="IZA50" s="13"/>
      <c r="IZB50" s="13"/>
      <c r="IZC50" s="13"/>
      <c r="IZD50" s="13"/>
      <c r="IZE50" s="13"/>
      <c r="IZF50" s="13"/>
      <c r="IZG50" s="13"/>
      <c r="IZH50" s="13"/>
      <c r="IZI50" s="13"/>
      <c r="IZJ50" s="13"/>
      <c r="IZK50" s="13"/>
      <c r="IZL50" s="13"/>
      <c r="IZM50" s="13"/>
      <c r="IZN50" s="13"/>
      <c r="IZO50" s="13"/>
      <c r="IZP50" s="13"/>
      <c r="IZQ50" s="13"/>
      <c r="IZR50" s="13"/>
      <c r="IZS50" s="13"/>
      <c r="IZT50" s="13"/>
      <c r="IZU50" s="13"/>
      <c r="IZV50" s="13"/>
      <c r="IZW50" s="13"/>
      <c r="IZX50" s="13"/>
      <c r="IZY50" s="13"/>
      <c r="IZZ50" s="13"/>
      <c r="JAA50" s="13"/>
      <c r="JAB50" s="13"/>
      <c r="JAC50" s="13"/>
      <c r="JAD50" s="13"/>
      <c r="JAE50" s="13"/>
      <c r="JAF50" s="13"/>
      <c r="JAG50" s="13"/>
      <c r="JAH50" s="13"/>
      <c r="JAI50" s="13"/>
      <c r="JAJ50" s="13"/>
      <c r="JAK50" s="13"/>
      <c r="JAL50" s="13"/>
      <c r="JAM50" s="13"/>
      <c r="JAN50" s="13"/>
      <c r="JAO50" s="13"/>
      <c r="JAP50" s="13"/>
      <c r="JAQ50" s="13"/>
      <c r="JAR50" s="13"/>
      <c r="JAS50" s="13"/>
      <c r="JAT50" s="13"/>
      <c r="JAU50" s="13"/>
      <c r="JAV50" s="13"/>
      <c r="JAW50" s="13"/>
      <c r="JAX50" s="13"/>
      <c r="JAY50" s="13"/>
      <c r="JAZ50" s="13"/>
      <c r="JBA50" s="13"/>
      <c r="JBB50" s="13"/>
      <c r="JBC50" s="13"/>
      <c r="JBD50" s="13"/>
      <c r="JBE50" s="13"/>
      <c r="JBF50" s="13"/>
      <c r="JBG50" s="13"/>
      <c r="JBH50" s="13"/>
      <c r="JBI50" s="13"/>
      <c r="JBJ50" s="13"/>
      <c r="JBK50" s="13"/>
      <c r="JBL50" s="13"/>
      <c r="JBM50" s="13"/>
      <c r="JBN50" s="13"/>
      <c r="JBO50" s="13"/>
      <c r="JBP50" s="13"/>
      <c r="JBQ50" s="13"/>
      <c r="JBR50" s="13"/>
      <c r="JBS50" s="13"/>
      <c r="JBT50" s="13"/>
      <c r="JBU50" s="13"/>
      <c r="JBV50" s="13"/>
      <c r="JBW50" s="13"/>
      <c r="JBX50" s="13"/>
      <c r="JBY50" s="13"/>
      <c r="JBZ50" s="13"/>
      <c r="JCA50" s="13"/>
      <c r="JCB50" s="13"/>
      <c r="JCC50" s="13"/>
      <c r="JCD50" s="13"/>
      <c r="JCE50" s="13"/>
      <c r="JCF50" s="13"/>
      <c r="JCG50" s="13"/>
      <c r="JCH50" s="13"/>
      <c r="JCI50" s="13"/>
      <c r="JCJ50" s="13"/>
      <c r="JCK50" s="13"/>
      <c r="JCL50" s="13"/>
      <c r="JCM50" s="13"/>
      <c r="JCN50" s="13"/>
      <c r="JCO50" s="13"/>
      <c r="JCP50" s="13"/>
      <c r="JCQ50" s="13"/>
      <c r="JCR50" s="13"/>
      <c r="JCS50" s="13"/>
      <c r="JCT50" s="13"/>
      <c r="JCU50" s="13"/>
      <c r="JCV50" s="13"/>
      <c r="JCW50" s="13"/>
      <c r="JCX50" s="13"/>
      <c r="JCY50" s="13"/>
      <c r="JCZ50" s="13"/>
      <c r="JDA50" s="13"/>
      <c r="JDB50" s="13"/>
      <c r="JDC50" s="13"/>
      <c r="JDD50" s="13"/>
      <c r="JDE50" s="13"/>
      <c r="JDF50" s="13"/>
      <c r="JDG50" s="13"/>
      <c r="JDH50" s="13"/>
      <c r="JDI50" s="13"/>
      <c r="JDJ50" s="13"/>
      <c r="JDK50" s="13"/>
      <c r="JDL50" s="13"/>
      <c r="JDM50" s="13"/>
      <c r="JDN50" s="13"/>
      <c r="JDO50" s="13"/>
      <c r="JDP50" s="13"/>
      <c r="JDQ50" s="13"/>
      <c r="JDR50" s="13"/>
      <c r="JDS50" s="13"/>
      <c r="JDT50" s="13"/>
      <c r="JDU50" s="13"/>
      <c r="JDV50" s="13"/>
      <c r="JDW50" s="13"/>
      <c r="JDX50" s="13"/>
      <c r="JDY50" s="13"/>
      <c r="JDZ50" s="13"/>
      <c r="JEA50" s="13"/>
      <c r="JEB50" s="13"/>
      <c r="JEC50" s="13"/>
      <c r="JED50" s="13"/>
      <c r="JEE50" s="13"/>
      <c r="JEF50" s="13"/>
      <c r="JEG50" s="13"/>
      <c r="JEH50" s="13"/>
      <c r="JEI50" s="13"/>
      <c r="JEJ50" s="13"/>
      <c r="JEK50" s="13"/>
      <c r="JEL50" s="13"/>
      <c r="JEM50" s="13"/>
      <c r="JEN50" s="13"/>
      <c r="JEO50" s="13"/>
      <c r="JEP50" s="13"/>
      <c r="JEQ50" s="13"/>
      <c r="JER50" s="13"/>
      <c r="JES50" s="13"/>
      <c r="JET50" s="13"/>
      <c r="JEU50" s="13"/>
      <c r="JEV50" s="13"/>
      <c r="JEW50" s="13"/>
      <c r="JEX50" s="13"/>
      <c r="JEY50" s="13"/>
      <c r="JEZ50" s="13"/>
      <c r="JFA50" s="13"/>
      <c r="JFB50" s="13"/>
      <c r="JFC50" s="13"/>
      <c r="JFD50" s="13"/>
      <c r="JFE50" s="13"/>
      <c r="JFF50" s="13"/>
      <c r="JFG50" s="13"/>
      <c r="JFH50" s="13"/>
      <c r="JFI50" s="13"/>
      <c r="JFJ50" s="13"/>
      <c r="JFK50" s="13"/>
      <c r="JFL50" s="13"/>
      <c r="JFM50" s="13"/>
      <c r="JFN50" s="13"/>
      <c r="JFO50" s="13"/>
      <c r="JFP50" s="13"/>
      <c r="JFQ50" s="13"/>
      <c r="JFR50" s="13"/>
      <c r="JFS50" s="13"/>
      <c r="JFT50" s="13"/>
      <c r="JFU50" s="13"/>
      <c r="JFV50" s="13"/>
      <c r="JFW50" s="13"/>
      <c r="JFX50" s="13"/>
      <c r="JFY50" s="13"/>
      <c r="JFZ50" s="13"/>
      <c r="JGA50" s="13"/>
      <c r="JGB50" s="13"/>
      <c r="JGC50" s="13"/>
      <c r="JGD50" s="13"/>
      <c r="JGE50" s="13"/>
      <c r="JGF50" s="13"/>
      <c r="JGG50" s="13"/>
      <c r="JGH50" s="13"/>
      <c r="JGI50" s="13"/>
      <c r="JGJ50" s="13"/>
      <c r="JGK50" s="13"/>
      <c r="JGL50" s="13"/>
      <c r="JGM50" s="13"/>
      <c r="JGN50" s="13"/>
      <c r="JGO50" s="13"/>
      <c r="JGP50" s="13"/>
      <c r="JGQ50" s="13"/>
      <c r="JGR50" s="13"/>
      <c r="JGS50" s="13"/>
      <c r="JGT50" s="13"/>
      <c r="JGU50" s="13"/>
      <c r="JGV50" s="13"/>
      <c r="JGW50" s="13"/>
      <c r="JGX50" s="13"/>
      <c r="JGY50" s="13"/>
      <c r="JGZ50" s="13"/>
      <c r="JHA50" s="13"/>
      <c r="JHB50" s="13"/>
      <c r="JHC50" s="13"/>
      <c r="JHD50" s="13"/>
      <c r="JHE50" s="13"/>
      <c r="JHF50" s="13"/>
      <c r="JHG50" s="13"/>
      <c r="JHH50" s="13"/>
      <c r="JHI50" s="13"/>
      <c r="JHJ50" s="13"/>
      <c r="JHK50" s="13"/>
      <c r="JHL50" s="13"/>
      <c r="JHM50" s="13"/>
      <c r="JHN50" s="13"/>
      <c r="JHO50" s="13"/>
      <c r="JHP50" s="13"/>
      <c r="JHQ50" s="13"/>
      <c r="JHR50" s="13"/>
      <c r="JHS50" s="13"/>
      <c r="JHT50" s="13"/>
      <c r="JHU50" s="13"/>
      <c r="JHV50" s="13"/>
      <c r="JHW50" s="13"/>
      <c r="JHX50" s="13"/>
      <c r="JHY50" s="13"/>
      <c r="JHZ50" s="13"/>
      <c r="JIA50" s="13"/>
      <c r="JIB50" s="13"/>
      <c r="JIC50" s="13"/>
      <c r="JID50" s="13"/>
      <c r="JIE50" s="13"/>
      <c r="JIF50" s="13"/>
      <c r="JIG50" s="13"/>
      <c r="JIH50" s="13"/>
      <c r="JII50" s="13"/>
      <c r="JIJ50" s="13"/>
      <c r="JIK50" s="13"/>
      <c r="JIL50" s="13"/>
      <c r="JIM50" s="13"/>
      <c r="JIN50" s="13"/>
      <c r="JIO50" s="13"/>
      <c r="JIP50" s="13"/>
      <c r="JIQ50" s="13"/>
      <c r="JIR50" s="13"/>
      <c r="JIS50" s="13"/>
      <c r="JIT50" s="13"/>
      <c r="JIU50" s="13"/>
      <c r="JIV50" s="13"/>
      <c r="JIW50" s="13"/>
      <c r="JIX50" s="13"/>
      <c r="JIY50" s="13"/>
      <c r="JIZ50" s="13"/>
      <c r="JJA50" s="13"/>
      <c r="JJB50" s="13"/>
      <c r="JJC50" s="13"/>
      <c r="JJD50" s="13"/>
      <c r="JJE50" s="13"/>
      <c r="JJF50" s="13"/>
      <c r="JJG50" s="13"/>
      <c r="JJH50" s="13"/>
      <c r="JJI50" s="13"/>
      <c r="JJJ50" s="13"/>
      <c r="JJK50" s="13"/>
      <c r="JJL50" s="13"/>
      <c r="JJM50" s="13"/>
      <c r="JJN50" s="13"/>
      <c r="JJO50" s="13"/>
      <c r="JJP50" s="13"/>
      <c r="JJQ50" s="13"/>
      <c r="JJR50" s="13"/>
      <c r="JJS50" s="13"/>
      <c r="JJT50" s="13"/>
      <c r="JJU50" s="13"/>
      <c r="JJV50" s="13"/>
      <c r="JJW50" s="13"/>
      <c r="JJX50" s="13"/>
      <c r="JJY50" s="13"/>
      <c r="JJZ50" s="13"/>
      <c r="JKA50" s="13"/>
      <c r="JKB50" s="13"/>
      <c r="JKC50" s="13"/>
      <c r="JKD50" s="13"/>
      <c r="JKE50" s="13"/>
      <c r="JKF50" s="13"/>
      <c r="JKG50" s="13"/>
      <c r="JKH50" s="13"/>
      <c r="JKI50" s="13"/>
      <c r="JKJ50" s="13"/>
      <c r="JKK50" s="13"/>
      <c r="JKL50" s="13"/>
      <c r="JKM50" s="13"/>
      <c r="JKN50" s="13"/>
      <c r="JKO50" s="13"/>
      <c r="JKP50" s="13"/>
      <c r="JKQ50" s="13"/>
      <c r="JKR50" s="13"/>
      <c r="JKS50" s="13"/>
      <c r="JKT50" s="13"/>
      <c r="JKU50" s="13"/>
      <c r="JKV50" s="13"/>
      <c r="JKW50" s="13"/>
      <c r="JKX50" s="13"/>
      <c r="JKY50" s="13"/>
      <c r="JKZ50" s="13"/>
      <c r="JLA50" s="13"/>
      <c r="JLB50" s="13"/>
      <c r="JLC50" s="13"/>
      <c r="JLD50" s="13"/>
      <c r="JLE50" s="13"/>
      <c r="JLF50" s="13"/>
      <c r="JLG50" s="13"/>
      <c r="JLH50" s="13"/>
      <c r="JLI50" s="13"/>
      <c r="JLJ50" s="13"/>
      <c r="JLK50" s="13"/>
      <c r="JLL50" s="13"/>
      <c r="JLM50" s="13"/>
      <c r="JLN50" s="13"/>
      <c r="JLO50" s="13"/>
      <c r="JLP50" s="13"/>
      <c r="JLQ50" s="13"/>
      <c r="JLR50" s="13"/>
      <c r="JLS50" s="13"/>
      <c r="JLT50" s="13"/>
      <c r="JLU50" s="13"/>
      <c r="JLV50" s="13"/>
      <c r="JLW50" s="13"/>
      <c r="JLX50" s="13"/>
      <c r="JLY50" s="13"/>
      <c r="JLZ50" s="13"/>
      <c r="JMA50" s="13"/>
      <c r="JMB50" s="13"/>
      <c r="JMC50" s="13"/>
      <c r="JMD50" s="13"/>
      <c r="JME50" s="13"/>
      <c r="JMF50" s="13"/>
      <c r="JMG50" s="13"/>
      <c r="JMH50" s="13"/>
      <c r="JMI50" s="13"/>
      <c r="JMJ50" s="13"/>
      <c r="JMK50" s="13"/>
      <c r="JML50" s="13"/>
      <c r="JMM50" s="13"/>
      <c r="JMN50" s="13"/>
      <c r="JMO50" s="13"/>
      <c r="JMP50" s="13"/>
      <c r="JMQ50" s="13"/>
      <c r="JMR50" s="13"/>
      <c r="JMS50" s="13"/>
      <c r="JMT50" s="13"/>
      <c r="JMU50" s="13"/>
      <c r="JMV50" s="13"/>
      <c r="JMW50" s="13"/>
      <c r="JMX50" s="13"/>
      <c r="JMY50" s="13"/>
      <c r="JMZ50" s="13"/>
      <c r="JNA50" s="13"/>
      <c r="JNB50" s="13"/>
      <c r="JNC50" s="13"/>
      <c r="JND50" s="13"/>
      <c r="JNE50" s="13"/>
      <c r="JNF50" s="13"/>
      <c r="JNG50" s="13"/>
      <c r="JNH50" s="13"/>
      <c r="JNI50" s="13"/>
      <c r="JNJ50" s="13"/>
      <c r="JNK50" s="13"/>
      <c r="JNL50" s="13"/>
      <c r="JNM50" s="13"/>
      <c r="JNN50" s="13"/>
      <c r="JNO50" s="13"/>
      <c r="JNP50" s="13"/>
      <c r="JNQ50" s="13"/>
      <c r="JNR50" s="13"/>
      <c r="JNS50" s="13"/>
      <c r="JNT50" s="13"/>
      <c r="JNU50" s="13"/>
      <c r="JNV50" s="13"/>
      <c r="JNW50" s="13"/>
      <c r="JNX50" s="13"/>
      <c r="JNY50" s="13"/>
      <c r="JNZ50" s="13"/>
      <c r="JOA50" s="13"/>
      <c r="JOB50" s="13"/>
      <c r="JOC50" s="13"/>
      <c r="JOD50" s="13"/>
      <c r="JOE50" s="13"/>
      <c r="JOF50" s="13"/>
      <c r="JOG50" s="13"/>
      <c r="JOH50" s="13"/>
      <c r="JOI50" s="13"/>
      <c r="JOJ50" s="13"/>
      <c r="JOK50" s="13"/>
      <c r="JOL50" s="13"/>
      <c r="JOM50" s="13"/>
      <c r="JON50" s="13"/>
      <c r="JOO50" s="13"/>
      <c r="JOP50" s="13"/>
      <c r="JOQ50" s="13"/>
      <c r="JOR50" s="13"/>
      <c r="JOS50" s="13"/>
      <c r="JOT50" s="13"/>
      <c r="JOU50" s="13"/>
      <c r="JOV50" s="13"/>
      <c r="JOW50" s="13"/>
      <c r="JOX50" s="13"/>
      <c r="JOY50" s="13"/>
      <c r="JOZ50" s="13"/>
      <c r="JPA50" s="13"/>
      <c r="JPB50" s="13"/>
      <c r="JPC50" s="13"/>
      <c r="JPD50" s="13"/>
      <c r="JPE50" s="13"/>
      <c r="JPF50" s="13"/>
      <c r="JPG50" s="13"/>
      <c r="JPH50" s="13"/>
      <c r="JPI50" s="13"/>
      <c r="JPJ50" s="13"/>
      <c r="JPK50" s="13"/>
      <c r="JPL50" s="13"/>
      <c r="JPM50" s="13"/>
      <c r="JPN50" s="13"/>
      <c r="JPO50" s="13"/>
      <c r="JPP50" s="13"/>
      <c r="JPQ50" s="13"/>
      <c r="JPR50" s="13"/>
      <c r="JPS50" s="13"/>
      <c r="JPT50" s="13"/>
      <c r="JPU50" s="13"/>
      <c r="JPV50" s="13"/>
      <c r="JPW50" s="13"/>
      <c r="JPX50" s="13"/>
      <c r="JPY50" s="13"/>
      <c r="JPZ50" s="13"/>
      <c r="JQA50" s="13"/>
      <c r="JQB50" s="13"/>
      <c r="JQC50" s="13"/>
      <c r="JQD50" s="13"/>
      <c r="JQE50" s="13"/>
      <c r="JQF50" s="13"/>
      <c r="JQG50" s="13"/>
      <c r="JQH50" s="13"/>
      <c r="JQI50" s="13"/>
      <c r="JQJ50" s="13"/>
      <c r="JQK50" s="13"/>
      <c r="JQL50" s="13"/>
      <c r="JQM50" s="13"/>
      <c r="JQN50" s="13"/>
      <c r="JQO50" s="13"/>
      <c r="JQP50" s="13"/>
      <c r="JQQ50" s="13"/>
      <c r="JQR50" s="13"/>
      <c r="JQS50" s="13"/>
      <c r="JQT50" s="13"/>
      <c r="JQU50" s="13"/>
      <c r="JQV50" s="13"/>
      <c r="JQW50" s="13"/>
      <c r="JQX50" s="13"/>
      <c r="JQY50" s="13"/>
      <c r="JQZ50" s="13"/>
      <c r="JRA50" s="13"/>
      <c r="JRB50" s="13"/>
      <c r="JRC50" s="13"/>
      <c r="JRD50" s="13"/>
      <c r="JRE50" s="13"/>
      <c r="JRF50" s="13"/>
      <c r="JRG50" s="13"/>
      <c r="JRH50" s="13"/>
      <c r="JRI50" s="13"/>
      <c r="JRJ50" s="13"/>
      <c r="JRK50" s="13"/>
      <c r="JRL50" s="13"/>
      <c r="JRM50" s="13"/>
      <c r="JRN50" s="13"/>
      <c r="JRO50" s="13"/>
      <c r="JRP50" s="13"/>
      <c r="JRQ50" s="13"/>
      <c r="JRR50" s="13"/>
      <c r="JRS50" s="13"/>
      <c r="JRT50" s="13"/>
      <c r="JRU50" s="13"/>
      <c r="JRV50" s="13"/>
      <c r="JRW50" s="13"/>
      <c r="JRX50" s="13"/>
      <c r="JRY50" s="13"/>
      <c r="JRZ50" s="13"/>
      <c r="JSA50" s="13"/>
      <c r="JSB50" s="13"/>
      <c r="JSC50" s="13"/>
      <c r="JSD50" s="13"/>
      <c r="JSE50" s="13"/>
      <c r="JSF50" s="13"/>
      <c r="JSG50" s="13"/>
      <c r="JSH50" s="13"/>
      <c r="JSI50" s="13"/>
      <c r="JSJ50" s="13"/>
      <c r="JSK50" s="13"/>
      <c r="JSL50" s="13"/>
      <c r="JSM50" s="13"/>
      <c r="JSN50" s="13"/>
      <c r="JSO50" s="13"/>
      <c r="JSP50" s="13"/>
      <c r="JSQ50" s="13"/>
      <c r="JSR50" s="13"/>
      <c r="JSS50" s="13"/>
      <c r="JST50" s="13"/>
      <c r="JSU50" s="13"/>
      <c r="JSV50" s="13"/>
      <c r="JSW50" s="13"/>
      <c r="JSX50" s="13"/>
      <c r="JSY50" s="13"/>
      <c r="JSZ50" s="13"/>
      <c r="JTA50" s="13"/>
      <c r="JTB50" s="13"/>
      <c r="JTC50" s="13"/>
      <c r="JTD50" s="13"/>
      <c r="JTE50" s="13"/>
      <c r="JTF50" s="13"/>
      <c r="JTG50" s="13"/>
      <c r="JTH50" s="13"/>
      <c r="JTI50" s="13"/>
      <c r="JTJ50" s="13"/>
      <c r="JTK50" s="13"/>
      <c r="JTL50" s="13"/>
      <c r="JTM50" s="13"/>
      <c r="JTN50" s="13"/>
      <c r="JTO50" s="13"/>
      <c r="JTP50" s="13"/>
      <c r="JTQ50" s="13"/>
      <c r="JTR50" s="13"/>
      <c r="JTS50" s="13"/>
      <c r="JTT50" s="13"/>
      <c r="JTU50" s="13"/>
      <c r="JTV50" s="13"/>
      <c r="JTW50" s="13"/>
      <c r="JTX50" s="13"/>
      <c r="JTY50" s="13"/>
      <c r="JTZ50" s="13"/>
      <c r="JUA50" s="13"/>
      <c r="JUB50" s="13"/>
      <c r="JUC50" s="13"/>
      <c r="JUD50" s="13"/>
      <c r="JUE50" s="13"/>
      <c r="JUF50" s="13"/>
      <c r="JUG50" s="13"/>
      <c r="JUH50" s="13"/>
      <c r="JUI50" s="13"/>
      <c r="JUJ50" s="13"/>
      <c r="JUK50" s="13"/>
      <c r="JUL50" s="13"/>
      <c r="JUM50" s="13"/>
      <c r="JUN50" s="13"/>
      <c r="JUO50" s="13"/>
      <c r="JUP50" s="13"/>
      <c r="JUQ50" s="13"/>
      <c r="JUR50" s="13"/>
      <c r="JUS50" s="13"/>
      <c r="JUT50" s="13"/>
      <c r="JUU50" s="13"/>
      <c r="JUV50" s="13"/>
      <c r="JUW50" s="13"/>
      <c r="JUX50" s="13"/>
      <c r="JUY50" s="13"/>
      <c r="JUZ50" s="13"/>
      <c r="JVA50" s="13"/>
      <c r="JVB50" s="13"/>
      <c r="JVC50" s="13"/>
      <c r="JVD50" s="13"/>
      <c r="JVE50" s="13"/>
      <c r="JVF50" s="13"/>
      <c r="JVG50" s="13"/>
      <c r="JVH50" s="13"/>
      <c r="JVI50" s="13"/>
      <c r="JVJ50" s="13"/>
      <c r="JVK50" s="13"/>
      <c r="JVL50" s="13"/>
      <c r="JVM50" s="13"/>
      <c r="JVN50" s="13"/>
      <c r="JVO50" s="13"/>
      <c r="JVP50" s="13"/>
      <c r="JVQ50" s="13"/>
      <c r="JVR50" s="13"/>
      <c r="JVS50" s="13"/>
      <c r="JVT50" s="13"/>
      <c r="JVU50" s="13"/>
      <c r="JVV50" s="13"/>
      <c r="JVW50" s="13"/>
      <c r="JVX50" s="13"/>
      <c r="JVY50" s="13"/>
      <c r="JVZ50" s="13"/>
      <c r="JWA50" s="13"/>
      <c r="JWB50" s="13"/>
      <c r="JWC50" s="13"/>
      <c r="JWD50" s="13"/>
      <c r="JWE50" s="13"/>
      <c r="JWF50" s="13"/>
      <c r="JWG50" s="13"/>
      <c r="JWH50" s="13"/>
      <c r="JWI50" s="13"/>
      <c r="JWJ50" s="13"/>
      <c r="JWK50" s="13"/>
      <c r="JWL50" s="13"/>
      <c r="JWM50" s="13"/>
      <c r="JWN50" s="13"/>
      <c r="JWO50" s="13"/>
      <c r="JWP50" s="13"/>
      <c r="JWQ50" s="13"/>
      <c r="JWR50" s="13"/>
      <c r="JWS50" s="13"/>
      <c r="JWT50" s="13"/>
      <c r="JWU50" s="13"/>
      <c r="JWV50" s="13"/>
      <c r="JWW50" s="13"/>
      <c r="JWX50" s="13"/>
      <c r="JWY50" s="13"/>
      <c r="JWZ50" s="13"/>
      <c r="JXA50" s="13"/>
      <c r="JXB50" s="13"/>
      <c r="JXC50" s="13"/>
      <c r="JXD50" s="13"/>
      <c r="JXE50" s="13"/>
      <c r="JXF50" s="13"/>
      <c r="JXG50" s="13"/>
      <c r="JXH50" s="13"/>
      <c r="JXI50" s="13"/>
      <c r="JXJ50" s="13"/>
      <c r="JXK50" s="13"/>
      <c r="JXL50" s="13"/>
      <c r="JXM50" s="13"/>
      <c r="JXN50" s="13"/>
      <c r="JXO50" s="13"/>
      <c r="JXP50" s="13"/>
      <c r="JXQ50" s="13"/>
      <c r="JXR50" s="13"/>
      <c r="JXS50" s="13"/>
      <c r="JXT50" s="13"/>
      <c r="JXU50" s="13"/>
      <c r="JXV50" s="13"/>
      <c r="JXW50" s="13"/>
      <c r="JXX50" s="13"/>
      <c r="JXY50" s="13"/>
      <c r="JXZ50" s="13"/>
      <c r="JYA50" s="13"/>
      <c r="JYB50" s="13"/>
      <c r="JYC50" s="13"/>
      <c r="JYD50" s="13"/>
      <c r="JYE50" s="13"/>
      <c r="JYF50" s="13"/>
      <c r="JYG50" s="13"/>
      <c r="JYH50" s="13"/>
      <c r="JYI50" s="13"/>
      <c r="JYJ50" s="13"/>
      <c r="JYK50" s="13"/>
      <c r="JYL50" s="13"/>
      <c r="JYM50" s="13"/>
      <c r="JYN50" s="13"/>
      <c r="JYO50" s="13"/>
      <c r="JYP50" s="13"/>
      <c r="JYQ50" s="13"/>
      <c r="JYR50" s="13"/>
      <c r="JYS50" s="13"/>
      <c r="JYT50" s="13"/>
      <c r="JYU50" s="13"/>
      <c r="JYV50" s="13"/>
      <c r="JYW50" s="13"/>
      <c r="JYX50" s="13"/>
      <c r="JYY50" s="13"/>
      <c r="JYZ50" s="13"/>
      <c r="JZA50" s="13"/>
      <c r="JZB50" s="13"/>
      <c r="JZC50" s="13"/>
      <c r="JZD50" s="13"/>
      <c r="JZE50" s="13"/>
      <c r="JZF50" s="13"/>
      <c r="JZG50" s="13"/>
      <c r="JZH50" s="13"/>
      <c r="JZI50" s="13"/>
      <c r="JZJ50" s="13"/>
      <c r="JZK50" s="13"/>
      <c r="JZL50" s="13"/>
      <c r="JZM50" s="13"/>
      <c r="JZN50" s="13"/>
      <c r="JZO50" s="13"/>
      <c r="JZP50" s="13"/>
      <c r="JZQ50" s="13"/>
      <c r="JZR50" s="13"/>
      <c r="JZS50" s="13"/>
      <c r="JZT50" s="13"/>
      <c r="JZU50" s="13"/>
      <c r="JZV50" s="13"/>
      <c r="JZW50" s="13"/>
      <c r="JZX50" s="13"/>
      <c r="JZY50" s="13"/>
      <c r="JZZ50" s="13"/>
      <c r="KAA50" s="13"/>
      <c r="KAB50" s="13"/>
      <c r="KAC50" s="13"/>
      <c r="KAD50" s="13"/>
      <c r="KAE50" s="13"/>
      <c r="KAF50" s="13"/>
      <c r="KAG50" s="13"/>
      <c r="KAH50" s="13"/>
      <c r="KAI50" s="13"/>
      <c r="KAJ50" s="13"/>
      <c r="KAK50" s="13"/>
      <c r="KAL50" s="13"/>
      <c r="KAM50" s="13"/>
      <c r="KAN50" s="13"/>
      <c r="KAO50" s="13"/>
      <c r="KAP50" s="13"/>
      <c r="KAQ50" s="13"/>
      <c r="KAR50" s="13"/>
      <c r="KAS50" s="13"/>
      <c r="KAT50" s="13"/>
      <c r="KAU50" s="13"/>
      <c r="KAV50" s="13"/>
      <c r="KAW50" s="13"/>
      <c r="KAX50" s="13"/>
      <c r="KAY50" s="13"/>
      <c r="KAZ50" s="13"/>
      <c r="KBA50" s="13"/>
      <c r="KBB50" s="13"/>
      <c r="KBC50" s="13"/>
      <c r="KBD50" s="13"/>
      <c r="KBE50" s="13"/>
      <c r="KBF50" s="13"/>
      <c r="KBG50" s="13"/>
      <c r="KBH50" s="13"/>
      <c r="KBI50" s="13"/>
      <c r="KBJ50" s="13"/>
      <c r="KBK50" s="13"/>
      <c r="KBL50" s="13"/>
      <c r="KBM50" s="13"/>
      <c r="KBN50" s="13"/>
      <c r="KBO50" s="13"/>
      <c r="KBP50" s="13"/>
      <c r="KBQ50" s="13"/>
      <c r="KBR50" s="13"/>
      <c r="KBS50" s="13"/>
      <c r="KBT50" s="13"/>
      <c r="KBU50" s="13"/>
      <c r="KBV50" s="13"/>
      <c r="KBW50" s="13"/>
      <c r="KBX50" s="13"/>
      <c r="KBY50" s="13"/>
      <c r="KBZ50" s="13"/>
      <c r="KCA50" s="13"/>
      <c r="KCB50" s="13"/>
      <c r="KCC50" s="13"/>
      <c r="KCD50" s="13"/>
      <c r="KCE50" s="13"/>
      <c r="KCF50" s="13"/>
      <c r="KCG50" s="13"/>
      <c r="KCH50" s="13"/>
      <c r="KCI50" s="13"/>
      <c r="KCJ50" s="13"/>
      <c r="KCK50" s="13"/>
      <c r="KCL50" s="13"/>
      <c r="KCM50" s="13"/>
      <c r="KCN50" s="13"/>
      <c r="KCO50" s="13"/>
      <c r="KCP50" s="13"/>
      <c r="KCQ50" s="13"/>
      <c r="KCR50" s="13"/>
      <c r="KCS50" s="13"/>
      <c r="KCT50" s="13"/>
      <c r="KCU50" s="13"/>
      <c r="KCV50" s="13"/>
      <c r="KCW50" s="13"/>
      <c r="KCX50" s="13"/>
      <c r="KCY50" s="13"/>
      <c r="KCZ50" s="13"/>
      <c r="KDA50" s="13"/>
      <c r="KDB50" s="13"/>
      <c r="KDC50" s="13"/>
      <c r="KDD50" s="13"/>
      <c r="KDE50" s="13"/>
      <c r="KDF50" s="13"/>
      <c r="KDG50" s="13"/>
      <c r="KDH50" s="13"/>
      <c r="KDI50" s="13"/>
      <c r="KDJ50" s="13"/>
      <c r="KDK50" s="13"/>
      <c r="KDL50" s="13"/>
      <c r="KDM50" s="13"/>
      <c r="KDN50" s="13"/>
      <c r="KDO50" s="13"/>
      <c r="KDP50" s="13"/>
      <c r="KDQ50" s="13"/>
      <c r="KDR50" s="13"/>
      <c r="KDS50" s="13"/>
      <c r="KDT50" s="13"/>
      <c r="KDU50" s="13"/>
      <c r="KDV50" s="13"/>
      <c r="KDW50" s="13"/>
      <c r="KDX50" s="13"/>
      <c r="KDY50" s="13"/>
      <c r="KDZ50" s="13"/>
      <c r="KEA50" s="13"/>
      <c r="KEB50" s="13"/>
      <c r="KEC50" s="13"/>
      <c r="KED50" s="13"/>
      <c r="KEE50" s="13"/>
      <c r="KEF50" s="13"/>
      <c r="KEG50" s="13"/>
      <c r="KEH50" s="13"/>
      <c r="KEI50" s="13"/>
      <c r="KEJ50" s="13"/>
      <c r="KEK50" s="13"/>
      <c r="KEL50" s="13"/>
      <c r="KEM50" s="13"/>
      <c r="KEN50" s="13"/>
      <c r="KEO50" s="13"/>
      <c r="KEP50" s="13"/>
      <c r="KEQ50" s="13"/>
      <c r="KER50" s="13"/>
      <c r="KES50" s="13"/>
      <c r="KET50" s="13"/>
      <c r="KEU50" s="13"/>
      <c r="KEV50" s="13"/>
      <c r="KEW50" s="13"/>
      <c r="KEX50" s="13"/>
      <c r="KEY50" s="13"/>
      <c r="KEZ50" s="13"/>
      <c r="KFA50" s="13"/>
      <c r="KFB50" s="13"/>
      <c r="KFC50" s="13"/>
      <c r="KFD50" s="13"/>
      <c r="KFE50" s="13"/>
      <c r="KFF50" s="13"/>
      <c r="KFG50" s="13"/>
      <c r="KFH50" s="13"/>
      <c r="KFI50" s="13"/>
      <c r="KFJ50" s="13"/>
      <c r="KFK50" s="13"/>
      <c r="KFL50" s="13"/>
      <c r="KFM50" s="13"/>
      <c r="KFN50" s="13"/>
      <c r="KFO50" s="13"/>
      <c r="KFP50" s="13"/>
      <c r="KFQ50" s="13"/>
      <c r="KFR50" s="13"/>
      <c r="KFS50" s="13"/>
      <c r="KFT50" s="13"/>
      <c r="KFU50" s="13"/>
      <c r="KFV50" s="13"/>
      <c r="KFW50" s="13"/>
      <c r="KFX50" s="13"/>
      <c r="KFY50" s="13"/>
      <c r="KFZ50" s="13"/>
      <c r="KGA50" s="13"/>
      <c r="KGB50" s="13"/>
      <c r="KGC50" s="13"/>
      <c r="KGD50" s="13"/>
      <c r="KGE50" s="13"/>
      <c r="KGF50" s="13"/>
      <c r="KGG50" s="13"/>
      <c r="KGH50" s="13"/>
      <c r="KGI50" s="13"/>
      <c r="KGJ50" s="13"/>
      <c r="KGK50" s="13"/>
      <c r="KGL50" s="13"/>
      <c r="KGM50" s="13"/>
      <c r="KGN50" s="13"/>
      <c r="KGO50" s="13"/>
      <c r="KGP50" s="13"/>
      <c r="KGQ50" s="13"/>
      <c r="KGR50" s="13"/>
      <c r="KGS50" s="13"/>
      <c r="KGT50" s="13"/>
      <c r="KGU50" s="13"/>
      <c r="KGV50" s="13"/>
      <c r="KGW50" s="13"/>
      <c r="KGX50" s="13"/>
      <c r="KGY50" s="13"/>
      <c r="KGZ50" s="13"/>
      <c r="KHA50" s="13"/>
      <c r="KHB50" s="13"/>
      <c r="KHC50" s="13"/>
      <c r="KHD50" s="13"/>
      <c r="KHE50" s="13"/>
      <c r="KHF50" s="13"/>
      <c r="KHG50" s="13"/>
      <c r="KHH50" s="13"/>
      <c r="KHI50" s="13"/>
      <c r="KHJ50" s="13"/>
      <c r="KHK50" s="13"/>
      <c r="KHL50" s="13"/>
      <c r="KHM50" s="13"/>
      <c r="KHN50" s="13"/>
      <c r="KHO50" s="13"/>
      <c r="KHP50" s="13"/>
      <c r="KHQ50" s="13"/>
      <c r="KHR50" s="13"/>
      <c r="KHS50" s="13"/>
      <c r="KHT50" s="13"/>
      <c r="KHU50" s="13"/>
      <c r="KHV50" s="13"/>
      <c r="KHW50" s="13"/>
      <c r="KHX50" s="13"/>
      <c r="KHY50" s="13"/>
      <c r="KHZ50" s="13"/>
      <c r="KIA50" s="13"/>
      <c r="KIB50" s="13"/>
      <c r="KIC50" s="13"/>
      <c r="KID50" s="13"/>
      <c r="KIE50" s="13"/>
      <c r="KIF50" s="13"/>
      <c r="KIG50" s="13"/>
      <c r="KIH50" s="13"/>
      <c r="KII50" s="13"/>
      <c r="KIJ50" s="13"/>
      <c r="KIK50" s="13"/>
      <c r="KIL50" s="13"/>
      <c r="KIM50" s="13"/>
      <c r="KIN50" s="13"/>
      <c r="KIO50" s="13"/>
      <c r="KIP50" s="13"/>
      <c r="KIQ50" s="13"/>
      <c r="KIR50" s="13"/>
      <c r="KIS50" s="13"/>
      <c r="KIT50" s="13"/>
      <c r="KIU50" s="13"/>
      <c r="KIV50" s="13"/>
      <c r="KIW50" s="13"/>
      <c r="KIX50" s="13"/>
      <c r="KIY50" s="13"/>
      <c r="KIZ50" s="13"/>
      <c r="KJA50" s="13"/>
      <c r="KJB50" s="13"/>
      <c r="KJC50" s="13"/>
      <c r="KJD50" s="13"/>
      <c r="KJE50" s="13"/>
      <c r="KJF50" s="13"/>
      <c r="KJG50" s="13"/>
      <c r="KJH50" s="13"/>
      <c r="KJI50" s="13"/>
      <c r="KJJ50" s="13"/>
      <c r="KJK50" s="13"/>
      <c r="KJL50" s="13"/>
      <c r="KJM50" s="13"/>
      <c r="KJN50" s="13"/>
      <c r="KJO50" s="13"/>
      <c r="KJP50" s="13"/>
      <c r="KJQ50" s="13"/>
      <c r="KJR50" s="13"/>
      <c r="KJS50" s="13"/>
      <c r="KJT50" s="13"/>
      <c r="KJU50" s="13"/>
      <c r="KJV50" s="13"/>
      <c r="KJW50" s="13"/>
      <c r="KJX50" s="13"/>
      <c r="KJY50" s="13"/>
      <c r="KJZ50" s="13"/>
      <c r="KKA50" s="13"/>
      <c r="KKB50" s="13"/>
      <c r="KKC50" s="13"/>
      <c r="KKD50" s="13"/>
      <c r="KKE50" s="13"/>
      <c r="KKF50" s="13"/>
      <c r="KKG50" s="13"/>
      <c r="KKH50" s="13"/>
      <c r="KKI50" s="13"/>
      <c r="KKJ50" s="13"/>
      <c r="KKK50" s="13"/>
      <c r="KKL50" s="13"/>
      <c r="KKM50" s="13"/>
      <c r="KKN50" s="13"/>
      <c r="KKO50" s="13"/>
      <c r="KKP50" s="13"/>
      <c r="KKQ50" s="13"/>
      <c r="KKR50" s="13"/>
      <c r="KKS50" s="13"/>
      <c r="KKT50" s="13"/>
      <c r="KKU50" s="13"/>
      <c r="KKV50" s="13"/>
      <c r="KKW50" s="13"/>
      <c r="KKX50" s="13"/>
      <c r="KKY50" s="13"/>
      <c r="KKZ50" s="13"/>
      <c r="KLA50" s="13"/>
      <c r="KLB50" s="13"/>
      <c r="KLC50" s="13"/>
      <c r="KLD50" s="13"/>
      <c r="KLE50" s="13"/>
      <c r="KLF50" s="13"/>
      <c r="KLG50" s="13"/>
      <c r="KLH50" s="13"/>
      <c r="KLI50" s="13"/>
      <c r="KLJ50" s="13"/>
      <c r="KLK50" s="13"/>
      <c r="KLL50" s="13"/>
      <c r="KLM50" s="13"/>
      <c r="KLN50" s="13"/>
      <c r="KLO50" s="13"/>
      <c r="KLP50" s="13"/>
      <c r="KLQ50" s="13"/>
      <c r="KLR50" s="13"/>
      <c r="KLS50" s="13"/>
      <c r="KLT50" s="13"/>
      <c r="KLU50" s="13"/>
      <c r="KLV50" s="13"/>
      <c r="KLW50" s="13"/>
      <c r="KLX50" s="13"/>
      <c r="KLY50" s="13"/>
      <c r="KLZ50" s="13"/>
      <c r="KMA50" s="13"/>
      <c r="KMB50" s="13"/>
      <c r="KMC50" s="13"/>
      <c r="KMD50" s="13"/>
      <c r="KME50" s="13"/>
      <c r="KMF50" s="13"/>
      <c r="KMG50" s="13"/>
      <c r="KMH50" s="13"/>
      <c r="KMI50" s="13"/>
      <c r="KMJ50" s="13"/>
      <c r="KMK50" s="13"/>
      <c r="KML50" s="13"/>
      <c r="KMM50" s="13"/>
      <c r="KMN50" s="13"/>
      <c r="KMO50" s="13"/>
      <c r="KMP50" s="13"/>
      <c r="KMQ50" s="13"/>
      <c r="KMR50" s="13"/>
      <c r="KMS50" s="13"/>
      <c r="KMT50" s="13"/>
      <c r="KMU50" s="13"/>
      <c r="KMV50" s="13"/>
      <c r="KMW50" s="13"/>
      <c r="KMX50" s="13"/>
      <c r="KMY50" s="13"/>
      <c r="KMZ50" s="13"/>
      <c r="KNA50" s="13"/>
      <c r="KNB50" s="13"/>
      <c r="KNC50" s="13"/>
      <c r="KND50" s="13"/>
      <c r="KNE50" s="13"/>
      <c r="KNF50" s="13"/>
      <c r="KNG50" s="13"/>
      <c r="KNH50" s="13"/>
      <c r="KNI50" s="13"/>
      <c r="KNJ50" s="13"/>
      <c r="KNK50" s="13"/>
      <c r="KNL50" s="13"/>
      <c r="KNM50" s="13"/>
      <c r="KNN50" s="13"/>
      <c r="KNO50" s="13"/>
      <c r="KNP50" s="13"/>
      <c r="KNQ50" s="13"/>
      <c r="KNR50" s="13"/>
      <c r="KNS50" s="13"/>
      <c r="KNT50" s="13"/>
      <c r="KNU50" s="13"/>
      <c r="KNV50" s="13"/>
      <c r="KNW50" s="13"/>
      <c r="KNX50" s="13"/>
      <c r="KNY50" s="13"/>
      <c r="KNZ50" s="13"/>
      <c r="KOA50" s="13"/>
      <c r="KOB50" s="13"/>
      <c r="KOC50" s="13"/>
      <c r="KOD50" s="13"/>
      <c r="KOE50" s="13"/>
      <c r="KOF50" s="13"/>
      <c r="KOG50" s="13"/>
      <c r="KOH50" s="13"/>
      <c r="KOI50" s="13"/>
      <c r="KOJ50" s="13"/>
      <c r="KOK50" s="13"/>
      <c r="KOL50" s="13"/>
      <c r="KOM50" s="13"/>
      <c r="KON50" s="13"/>
      <c r="KOO50" s="13"/>
      <c r="KOP50" s="13"/>
      <c r="KOQ50" s="13"/>
      <c r="KOR50" s="13"/>
      <c r="KOS50" s="13"/>
      <c r="KOT50" s="13"/>
      <c r="KOU50" s="13"/>
      <c r="KOV50" s="13"/>
      <c r="KOW50" s="13"/>
      <c r="KOX50" s="13"/>
      <c r="KOY50" s="13"/>
      <c r="KOZ50" s="13"/>
      <c r="KPA50" s="13"/>
      <c r="KPB50" s="13"/>
      <c r="KPC50" s="13"/>
      <c r="KPD50" s="13"/>
      <c r="KPE50" s="13"/>
      <c r="KPF50" s="13"/>
      <c r="KPG50" s="13"/>
      <c r="KPH50" s="13"/>
      <c r="KPI50" s="13"/>
      <c r="KPJ50" s="13"/>
      <c r="KPK50" s="13"/>
      <c r="KPL50" s="13"/>
      <c r="KPM50" s="13"/>
      <c r="KPN50" s="13"/>
      <c r="KPO50" s="13"/>
      <c r="KPP50" s="13"/>
      <c r="KPQ50" s="13"/>
      <c r="KPR50" s="13"/>
      <c r="KPS50" s="13"/>
      <c r="KPT50" s="13"/>
      <c r="KPU50" s="13"/>
      <c r="KPV50" s="13"/>
      <c r="KPW50" s="13"/>
      <c r="KPX50" s="13"/>
      <c r="KPY50" s="13"/>
      <c r="KPZ50" s="13"/>
      <c r="KQA50" s="13"/>
      <c r="KQB50" s="13"/>
      <c r="KQC50" s="13"/>
      <c r="KQD50" s="13"/>
      <c r="KQE50" s="13"/>
      <c r="KQF50" s="13"/>
      <c r="KQG50" s="13"/>
      <c r="KQH50" s="13"/>
      <c r="KQI50" s="13"/>
      <c r="KQJ50" s="13"/>
      <c r="KQK50" s="13"/>
      <c r="KQL50" s="13"/>
      <c r="KQM50" s="13"/>
      <c r="KQN50" s="13"/>
      <c r="KQO50" s="13"/>
      <c r="KQP50" s="13"/>
      <c r="KQQ50" s="13"/>
      <c r="KQR50" s="13"/>
      <c r="KQS50" s="13"/>
      <c r="KQT50" s="13"/>
      <c r="KQU50" s="13"/>
      <c r="KQV50" s="13"/>
      <c r="KQW50" s="13"/>
      <c r="KQX50" s="13"/>
      <c r="KQY50" s="13"/>
      <c r="KQZ50" s="13"/>
      <c r="KRA50" s="13"/>
      <c r="KRB50" s="13"/>
      <c r="KRC50" s="13"/>
      <c r="KRD50" s="13"/>
      <c r="KRE50" s="13"/>
      <c r="KRF50" s="13"/>
      <c r="KRG50" s="13"/>
      <c r="KRH50" s="13"/>
      <c r="KRI50" s="13"/>
      <c r="KRJ50" s="13"/>
      <c r="KRK50" s="13"/>
      <c r="KRL50" s="13"/>
      <c r="KRM50" s="13"/>
      <c r="KRN50" s="13"/>
      <c r="KRO50" s="13"/>
      <c r="KRP50" s="13"/>
      <c r="KRQ50" s="13"/>
      <c r="KRR50" s="13"/>
      <c r="KRS50" s="13"/>
      <c r="KRT50" s="13"/>
      <c r="KRU50" s="13"/>
      <c r="KRV50" s="13"/>
      <c r="KRW50" s="13"/>
      <c r="KRX50" s="13"/>
      <c r="KRY50" s="13"/>
      <c r="KRZ50" s="13"/>
      <c r="KSA50" s="13"/>
      <c r="KSB50" s="13"/>
      <c r="KSC50" s="13"/>
      <c r="KSD50" s="13"/>
      <c r="KSE50" s="13"/>
      <c r="KSF50" s="13"/>
      <c r="KSG50" s="13"/>
      <c r="KSH50" s="13"/>
      <c r="KSI50" s="13"/>
      <c r="KSJ50" s="13"/>
      <c r="KSK50" s="13"/>
      <c r="KSL50" s="13"/>
      <c r="KSM50" s="13"/>
      <c r="KSN50" s="13"/>
      <c r="KSO50" s="13"/>
      <c r="KSP50" s="13"/>
      <c r="KSQ50" s="13"/>
      <c r="KSR50" s="13"/>
      <c r="KSS50" s="13"/>
      <c r="KST50" s="13"/>
      <c r="KSU50" s="13"/>
      <c r="KSV50" s="13"/>
      <c r="KSW50" s="13"/>
      <c r="KSX50" s="13"/>
      <c r="KSY50" s="13"/>
      <c r="KSZ50" s="13"/>
      <c r="KTA50" s="13"/>
      <c r="KTB50" s="13"/>
      <c r="KTC50" s="13"/>
      <c r="KTD50" s="13"/>
      <c r="KTE50" s="13"/>
      <c r="KTF50" s="13"/>
      <c r="KTG50" s="13"/>
      <c r="KTH50" s="13"/>
      <c r="KTI50" s="13"/>
      <c r="KTJ50" s="13"/>
      <c r="KTK50" s="13"/>
      <c r="KTL50" s="13"/>
      <c r="KTM50" s="13"/>
      <c r="KTN50" s="13"/>
      <c r="KTO50" s="13"/>
      <c r="KTP50" s="13"/>
      <c r="KTQ50" s="13"/>
      <c r="KTR50" s="13"/>
      <c r="KTS50" s="13"/>
      <c r="KTT50" s="13"/>
      <c r="KTU50" s="13"/>
      <c r="KTV50" s="13"/>
      <c r="KTW50" s="13"/>
      <c r="KTX50" s="13"/>
      <c r="KTY50" s="13"/>
      <c r="KTZ50" s="13"/>
      <c r="KUA50" s="13"/>
      <c r="KUB50" s="13"/>
      <c r="KUC50" s="13"/>
      <c r="KUD50" s="13"/>
      <c r="KUE50" s="13"/>
      <c r="KUF50" s="13"/>
      <c r="KUG50" s="13"/>
      <c r="KUH50" s="13"/>
      <c r="KUI50" s="13"/>
      <c r="KUJ50" s="13"/>
      <c r="KUK50" s="13"/>
      <c r="KUL50" s="13"/>
      <c r="KUM50" s="13"/>
      <c r="KUN50" s="13"/>
      <c r="KUO50" s="13"/>
      <c r="KUP50" s="13"/>
      <c r="KUQ50" s="13"/>
      <c r="KUR50" s="13"/>
      <c r="KUS50" s="13"/>
      <c r="KUT50" s="13"/>
      <c r="KUU50" s="13"/>
      <c r="KUV50" s="13"/>
      <c r="KUW50" s="13"/>
      <c r="KUX50" s="13"/>
      <c r="KUY50" s="13"/>
      <c r="KUZ50" s="13"/>
      <c r="KVA50" s="13"/>
      <c r="KVB50" s="13"/>
      <c r="KVC50" s="13"/>
      <c r="KVD50" s="13"/>
      <c r="KVE50" s="13"/>
      <c r="KVF50" s="13"/>
      <c r="KVG50" s="13"/>
      <c r="KVH50" s="13"/>
      <c r="KVI50" s="13"/>
      <c r="KVJ50" s="13"/>
      <c r="KVK50" s="13"/>
      <c r="KVL50" s="13"/>
      <c r="KVM50" s="13"/>
      <c r="KVN50" s="13"/>
      <c r="KVO50" s="13"/>
      <c r="KVP50" s="13"/>
      <c r="KVQ50" s="13"/>
      <c r="KVR50" s="13"/>
      <c r="KVS50" s="13"/>
      <c r="KVT50" s="13"/>
      <c r="KVU50" s="13"/>
      <c r="KVV50" s="13"/>
      <c r="KVW50" s="13"/>
      <c r="KVX50" s="13"/>
      <c r="KVY50" s="13"/>
      <c r="KVZ50" s="13"/>
      <c r="KWA50" s="13"/>
      <c r="KWB50" s="13"/>
      <c r="KWC50" s="13"/>
      <c r="KWD50" s="13"/>
      <c r="KWE50" s="13"/>
      <c r="KWF50" s="13"/>
      <c r="KWG50" s="13"/>
      <c r="KWH50" s="13"/>
      <c r="KWI50" s="13"/>
      <c r="KWJ50" s="13"/>
      <c r="KWK50" s="13"/>
      <c r="KWL50" s="13"/>
      <c r="KWM50" s="13"/>
      <c r="KWN50" s="13"/>
      <c r="KWO50" s="13"/>
      <c r="KWP50" s="13"/>
      <c r="KWQ50" s="13"/>
      <c r="KWR50" s="13"/>
      <c r="KWS50" s="13"/>
      <c r="KWT50" s="13"/>
      <c r="KWU50" s="13"/>
      <c r="KWV50" s="13"/>
      <c r="KWW50" s="13"/>
      <c r="KWX50" s="13"/>
      <c r="KWY50" s="13"/>
      <c r="KWZ50" s="13"/>
      <c r="KXA50" s="13"/>
      <c r="KXB50" s="13"/>
      <c r="KXC50" s="13"/>
      <c r="KXD50" s="13"/>
      <c r="KXE50" s="13"/>
      <c r="KXF50" s="13"/>
      <c r="KXG50" s="13"/>
      <c r="KXH50" s="13"/>
      <c r="KXI50" s="13"/>
      <c r="KXJ50" s="13"/>
      <c r="KXK50" s="13"/>
      <c r="KXL50" s="13"/>
      <c r="KXM50" s="13"/>
      <c r="KXN50" s="13"/>
      <c r="KXO50" s="13"/>
      <c r="KXP50" s="13"/>
      <c r="KXQ50" s="13"/>
      <c r="KXR50" s="13"/>
      <c r="KXS50" s="13"/>
      <c r="KXT50" s="13"/>
      <c r="KXU50" s="13"/>
      <c r="KXV50" s="13"/>
      <c r="KXW50" s="13"/>
      <c r="KXX50" s="13"/>
      <c r="KXY50" s="13"/>
      <c r="KXZ50" s="13"/>
      <c r="KYA50" s="13"/>
      <c r="KYB50" s="13"/>
      <c r="KYC50" s="13"/>
      <c r="KYD50" s="13"/>
      <c r="KYE50" s="13"/>
      <c r="KYF50" s="13"/>
      <c r="KYG50" s="13"/>
      <c r="KYH50" s="13"/>
      <c r="KYI50" s="13"/>
      <c r="KYJ50" s="13"/>
      <c r="KYK50" s="13"/>
      <c r="KYL50" s="13"/>
      <c r="KYM50" s="13"/>
      <c r="KYN50" s="13"/>
      <c r="KYO50" s="13"/>
      <c r="KYP50" s="13"/>
      <c r="KYQ50" s="13"/>
      <c r="KYR50" s="13"/>
      <c r="KYS50" s="13"/>
      <c r="KYT50" s="13"/>
      <c r="KYU50" s="13"/>
      <c r="KYV50" s="13"/>
      <c r="KYW50" s="13"/>
      <c r="KYX50" s="13"/>
      <c r="KYY50" s="13"/>
      <c r="KYZ50" s="13"/>
      <c r="KZA50" s="13"/>
      <c r="KZB50" s="13"/>
      <c r="KZC50" s="13"/>
      <c r="KZD50" s="13"/>
      <c r="KZE50" s="13"/>
      <c r="KZF50" s="13"/>
      <c r="KZG50" s="13"/>
      <c r="KZH50" s="13"/>
      <c r="KZI50" s="13"/>
      <c r="KZJ50" s="13"/>
      <c r="KZK50" s="13"/>
      <c r="KZL50" s="13"/>
      <c r="KZM50" s="13"/>
      <c r="KZN50" s="13"/>
      <c r="KZO50" s="13"/>
      <c r="KZP50" s="13"/>
      <c r="KZQ50" s="13"/>
      <c r="KZR50" s="13"/>
      <c r="KZS50" s="13"/>
      <c r="KZT50" s="13"/>
      <c r="KZU50" s="13"/>
      <c r="KZV50" s="13"/>
      <c r="KZW50" s="13"/>
      <c r="KZX50" s="13"/>
      <c r="KZY50" s="13"/>
      <c r="KZZ50" s="13"/>
      <c r="LAA50" s="13"/>
      <c r="LAB50" s="13"/>
      <c r="LAC50" s="13"/>
      <c r="LAD50" s="13"/>
      <c r="LAE50" s="13"/>
      <c r="LAF50" s="13"/>
      <c r="LAG50" s="13"/>
      <c r="LAH50" s="13"/>
      <c r="LAI50" s="13"/>
      <c r="LAJ50" s="13"/>
      <c r="LAK50" s="13"/>
      <c r="LAL50" s="13"/>
      <c r="LAM50" s="13"/>
      <c r="LAN50" s="13"/>
      <c r="LAO50" s="13"/>
      <c r="LAP50" s="13"/>
      <c r="LAQ50" s="13"/>
      <c r="LAR50" s="13"/>
      <c r="LAS50" s="13"/>
      <c r="LAT50" s="13"/>
      <c r="LAU50" s="13"/>
      <c r="LAV50" s="13"/>
      <c r="LAW50" s="13"/>
      <c r="LAX50" s="13"/>
      <c r="LAY50" s="13"/>
      <c r="LAZ50" s="13"/>
      <c r="LBA50" s="13"/>
      <c r="LBB50" s="13"/>
      <c r="LBC50" s="13"/>
      <c r="LBD50" s="13"/>
      <c r="LBE50" s="13"/>
      <c r="LBF50" s="13"/>
      <c r="LBG50" s="13"/>
      <c r="LBH50" s="13"/>
      <c r="LBI50" s="13"/>
      <c r="LBJ50" s="13"/>
      <c r="LBK50" s="13"/>
      <c r="LBL50" s="13"/>
      <c r="LBM50" s="13"/>
      <c r="LBN50" s="13"/>
      <c r="LBO50" s="13"/>
      <c r="LBP50" s="13"/>
      <c r="LBQ50" s="13"/>
      <c r="LBR50" s="13"/>
      <c r="LBS50" s="13"/>
      <c r="LBT50" s="13"/>
      <c r="LBU50" s="13"/>
      <c r="LBV50" s="13"/>
      <c r="LBW50" s="13"/>
      <c r="LBX50" s="13"/>
      <c r="LBY50" s="13"/>
      <c r="LBZ50" s="13"/>
      <c r="LCA50" s="13"/>
      <c r="LCB50" s="13"/>
      <c r="LCC50" s="13"/>
      <c r="LCD50" s="13"/>
      <c r="LCE50" s="13"/>
      <c r="LCF50" s="13"/>
      <c r="LCG50" s="13"/>
      <c r="LCH50" s="13"/>
      <c r="LCI50" s="13"/>
      <c r="LCJ50" s="13"/>
      <c r="LCK50" s="13"/>
      <c r="LCL50" s="13"/>
      <c r="LCM50" s="13"/>
      <c r="LCN50" s="13"/>
      <c r="LCO50" s="13"/>
      <c r="LCP50" s="13"/>
      <c r="LCQ50" s="13"/>
      <c r="LCR50" s="13"/>
      <c r="LCS50" s="13"/>
      <c r="LCT50" s="13"/>
      <c r="LCU50" s="13"/>
      <c r="LCV50" s="13"/>
      <c r="LCW50" s="13"/>
      <c r="LCX50" s="13"/>
      <c r="LCY50" s="13"/>
      <c r="LCZ50" s="13"/>
      <c r="LDA50" s="13"/>
      <c r="LDB50" s="13"/>
      <c r="LDC50" s="13"/>
      <c r="LDD50" s="13"/>
      <c r="LDE50" s="13"/>
      <c r="LDF50" s="13"/>
      <c r="LDG50" s="13"/>
      <c r="LDH50" s="13"/>
      <c r="LDI50" s="13"/>
      <c r="LDJ50" s="13"/>
      <c r="LDK50" s="13"/>
      <c r="LDL50" s="13"/>
      <c r="LDM50" s="13"/>
      <c r="LDN50" s="13"/>
      <c r="LDO50" s="13"/>
      <c r="LDP50" s="13"/>
      <c r="LDQ50" s="13"/>
      <c r="LDR50" s="13"/>
      <c r="LDS50" s="13"/>
      <c r="LDT50" s="13"/>
      <c r="LDU50" s="13"/>
      <c r="LDV50" s="13"/>
      <c r="LDW50" s="13"/>
      <c r="LDX50" s="13"/>
      <c r="LDY50" s="13"/>
      <c r="LDZ50" s="13"/>
      <c r="LEA50" s="13"/>
      <c r="LEB50" s="13"/>
      <c r="LEC50" s="13"/>
      <c r="LED50" s="13"/>
      <c r="LEE50" s="13"/>
      <c r="LEF50" s="13"/>
      <c r="LEG50" s="13"/>
      <c r="LEH50" s="13"/>
      <c r="LEI50" s="13"/>
      <c r="LEJ50" s="13"/>
      <c r="LEK50" s="13"/>
      <c r="LEL50" s="13"/>
      <c r="LEM50" s="13"/>
      <c r="LEN50" s="13"/>
      <c r="LEO50" s="13"/>
      <c r="LEP50" s="13"/>
      <c r="LEQ50" s="13"/>
      <c r="LER50" s="13"/>
      <c r="LES50" s="13"/>
      <c r="LET50" s="13"/>
      <c r="LEU50" s="13"/>
      <c r="LEV50" s="13"/>
      <c r="LEW50" s="13"/>
      <c r="LEX50" s="13"/>
      <c r="LEY50" s="13"/>
      <c r="LEZ50" s="13"/>
      <c r="LFA50" s="13"/>
      <c r="LFB50" s="13"/>
      <c r="LFC50" s="13"/>
      <c r="LFD50" s="13"/>
      <c r="LFE50" s="13"/>
      <c r="LFF50" s="13"/>
      <c r="LFG50" s="13"/>
      <c r="LFH50" s="13"/>
      <c r="LFI50" s="13"/>
      <c r="LFJ50" s="13"/>
      <c r="LFK50" s="13"/>
      <c r="LFL50" s="13"/>
      <c r="LFM50" s="13"/>
      <c r="LFN50" s="13"/>
      <c r="LFO50" s="13"/>
      <c r="LFP50" s="13"/>
      <c r="LFQ50" s="13"/>
      <c r="LFR50" s="13"/>
      <c r="LFS50" s="13"/>
      <c r="LFT50" s="13"/>
      <c r="LFU50" s="13"/>
      <c r="LFV50" s="13"/>
      <c r="LFW50" s="13"/>
      <c r="LFX50" s="13"/>
      <c r="LFY50" s="13"/>
      <c r="LFZ50" s="13"/>
      <c r="LGA50" s="13"/>
      <c r="LGB50" s="13"/>
      <c r="LGC50" s="13"/>
      <c r="LGD50" s="13"/>
      <c r="LGE50" s="13"/>
      <c r="LGF50" s="13"/>
      <c r="LGG50" s="13"/>
      <c r="LGH50" s="13"/>
      <c r="LGI50" s="13"/>
      <c r="LGJ50" s="13"/>
      <c r="LGK50" s="13"/>
      <c r="LGL50" s="13"/>
      <c r="LGM50" s="13"/>
      <c r="LGN50" s="13"/>
      <c r="LGO50" s="13"/>
      <c r="LGP50" s="13"/>
      <c r="LGQ50" s="13"/>
      <c r="LGR50" s="13"/>
      <c r="LGS50" s="13"/>
      <c r="LGT50" s="13"/>
      <c r="LGU50" s="13"/>
      <c r="LGV50" s="13"/>
      <c r="LGW50" s="13"/>
      <c r="LGX50" s="13"/>
      <c r="LGY50" s="13"/>
      <c r="LGZ50" s="13"/>
      <c r="LHA50" s="13"/>
      <c r="LHB50" s="13"/>
      <c r="LHC50" s="13"/>
      <c r="LHD50" s="13"/>
      <c r="LHE50" s="13"/>
      <c r="LHF50" s="13"/>
      <c r="LHG50" s="13"/>
      <c r="LHH50" s="13"/>
      <c r="LHI50" s="13"/>
      <c r="LHJ50" s="13"/>
      <c r="LHK50" s="13"/>
      <c r="LHL50" s="13"/>
      <c r="LHM50" s="13"/>
      <c r="LHN50" s="13"/>
      <c r="LHO50" s="13"/>
      <c r="LHP50" s="13"/>
      <c r="LHQ50" s="13"/>
      <c r="LHR50" s="13"/>
      <c r="LHS50" s="13"/>
      <c r="LHT50" s="13"/>
      <c r="LHU50" s="13"/>
      <c r="LHV50" s="13"/>
      <c r="LHW50" s="13"/>
      <c r="LHX50" s="13"/>
      <c r="LHY50" s="13"/>
      <c r="LHZ50" s="13"/>
      <c r="LIA50" s="13"/>
      <c r="LIB50" s="13"/>
      <c r="LIC50" s="13"/>
      <c r="LID50" s="13"/>
      <c r="LIE50" s="13"/>
      <c r="LIF50" s="13"/>
      <c r="LIG50" s="13"/>
      <c r="LIH50" s="13"/>
      <c r="LII50" s="13"/>
      <c r="LIJ50" s="13"/>
      <c r="LIK50" s="13"/>
      <c r="LIL50" s="13"/>
      <c r="LIM50" s="13"/>
      <c r="LIN50" s="13"/>
      <c r="LIO50" s="13"/>
      <c r="LIP50" s="13"/>
      <c r="LIQ50" s="13"/>
      <c r="LIR50" s="13"/>
      <c r="LIS50" s="13"/>
      <c r="LIT50" s="13"/>
      <c r="LIU50" s="13"/>
      <c r="LIV50" s="13"/>
      <c r="LIW50" s="13"/>
      <c r="LIX50" s="13"/>
      <c r="LIY50" s="13"/>
      <c r="LIZ50" s="13"/>
      <c r="LJA50" s="13"/>
      <c r="LJB50" s="13"/>
      <c r="LJC50" s="13"/>
      <c r="LJD50" s="13"/>
      <c r="LJE50" s="13"/>
      <c r="LJF50" s="13"/>
      <c r="LJG50" s="13"/>
      <c r="LJH50" s="13"/>
      <c r="LJI50" s="13"/>
      <c r="LJJ50" s="13"/>
      <c r="LJK50" s="13"/>
      <c r="LJL50" s="13"/>
      <c r="LJM50" s="13"/>
      <c r="LJN50" s="13"/>
      <c r="LJO50" s="13"/>
      <c r="LJP50" s="13"/>
      <c r="LJQ50" s="13"/>
      <c r="LJR50" s="13"/>
      <c r="LJS50" s="13"/>
      <c r="LJT50" s="13"/>
      <c r="LJU50" s="13"/>
      <c r="LJV50" s="13"/>
      <c r="LJW50" s="13"/>
      <c r="LJX50" s="13"/>
      <c r="LJY50" s="13"/>
      <c r="LJZ50" s="13"/>
      <c r="LKA50" s="13"/>
      <c r="LKB50" s="13"/>
      <c r="LKC50" s="13"/>
      <c r="LKD50" s="13"/>
      <c r="LKE50" s="13"/>
      <c r="LKF50" s="13"/>
      <c r="LKG50" s="13"/>
      <c r="LKH50" s="13"/>
      <c r="LKI50" s="13"/>
      <c r="LKJ50" s="13"/>
      <c r="LKK50" s="13"/>
      <c r="LKL50" s="13"/>
      <c r="LKM50" s="13"/>
      <c r="LKN50" s="13"/>
      <c r="LKO50" s="13"/>
      <c r="LKP50" s="13"/>
      <c r="LKQ50" s="13"/>
      <c r="LKR50" s="13"/>
      <c r="LKS50" s="13"/>
      <c r="LKT50" s="13"/>
      <c r="LKU50" s="13"/>
      <c r="LKV50" s="13"/>
      <c r="LKW50" s="13"/>
      <c r="LKX50" s="13"/>
      <c r="LKY50" s="13"/>
      <c r="LKZ50" s="13"/>
      <c r="LLA50" s="13"/>
      <c r="LLB50" s="13"/>
      <c r="LLC50" s="13"/>
      <c r="LLD50" s="13"/>
      <c r="LLE50" s="13"/>
      <c r="LLF50" s="13"/>
      <c r="LLG50" s="13"/>
      <c r="LLH50" s="13"/>
      <c r="LLI50" s="13"/>
      <c r="LLJ50" s="13"/>
      <c r="LLK50" s="13"/>
      <c r="LLL50" s="13"/>
      <c r="LLM50" s="13"/>
      <c r="LLN50" s="13"/>
      <c r="LLO50" s="13"/>
      <c r="LLP50" s="13"/>
      <c r="LLQ50" s="13"/>
      <c r="LLR50" s="13"/>
      <c r="LLS50" s="13"/>
      <c r="LLT50" s="13"/>
      <c r="LLU50" s="13"/>
      <c r="LLV50" s="13"/>
      <c r="LLW50" s="13"/>
      <c r="LLX50" s="13"/>
      <c r="LLY50" s="13"/>
      <c r="LLZ50" s="13"/>
      <c r="LMA50" s="13"/>
      <c r="LMB50" s="13"/>
      <c r="LMC50" s="13"/>
      <c r="LMD50" s="13"/>
      <c r="LME50" s="13"/>
      <c r="LMF50" s="13"/>
      <c r="LMG50" s="13"/>
      <c r="LMH50" s="13"/>
      <c r="LMI50" s="13"/>
      <c r="LMJ50" s="13"/>
      <c r="LMK50" s="13"/>
      <c r="LML50" s="13"/>
      <c r="LMM50" s="13"/>
      <c r="LMN50" s="13"/>
      <c r="LMO50" s="13"/>
      <c r="LMP50" s="13"/>
      <c r="LMQ50" s="13"/>
      <c r="LMR50" s="13"/>
      <c r="LMS50" s="13"/>
      <c r="LMT50" s="13"/>
      <c r="LMU50" s="13"/>
      <c r="LMV50" s="13"/>
      <c r="LMW50" s="13"/>
      <c r="LMX50" s="13"/>
      <c r="LMY50" s="13"/>
      <c r="LMZ50" s="13"/>
      <c r="LNA50" s="13"/>
      <c r="LNB50" s="13"/>
      <c r="LNC50" s="13"/>
      <c r="LND50" s="13"/>
      <c r="LNE50" s="13"/>
      <c r="LNF50" s="13"/>
      <c r="LNG50" s="13"/>
      <c r="LNH50" s="13"/>
      <c r="LNI50" s="13"/>
      <c r="LNJ50" s="13"/>
      <c r="LNK50" s="13"/>
      <c r="LNL50" s="13"/>
      <c r="LNM50" s="13"/>
      <c r="LNN50" s="13"/>
      <c r="LNO50" s="13"/>
      <c r="LNP50" s="13"/>
      <c r="LNQ50" s="13"/>
      <c r="LNR50" s="13"/>
      <c r="LNS50" s="13"/>
      <c r="LNT50" s="13"/>
      <c r="LNU50" s="13"/>
      <c r="LNV50" s="13"/>
      <c r="LNW50" s="13"/>
      <c r="LNX50" s="13"/>
      <c r="LNY50" s="13"/>
      <c r="LNZ50" s="13"/>
      <c r="LOA50" s="13"/>
      <c r="LOB50" s="13"/>
      <c r="LOC50" s="13"/>
      <c r="LOD50" s="13"/>
      <c r="LOE50" s="13"/>
      <c r="LOF50" s="13"/>
      <c r="LOG50" s="13"/>
      <c r="LOH50" s="13"/>
      <c r="LOI50" s="13"/>
      <c r="LOJ50" s="13"/>
      <c r="LOK50" s="13"/>
      <c r="LOL50" s="13"/>
      <c r="LOM50" s="13"/>
      <c r="LON50" s="13"/>
      <c r="LOO50" s="13"/>
      <c r="LOP50" s="13"/>
      <c r="LOQ50" s="13"/>
      <c r="LOR50" s="13"/>
      <c r="LOS50" s="13"/>
      <c r="LOT50" s="13"/>
      <c r="LOU50" s="13"/>
      <c r="LOV50" s="13"/>
      <c r="LOW50" s="13"/>
      <c r="LOX50" s="13"/>
      <c r="LOY50" s="13"/>
      <c r="LOZ50" s="13"/>
      <c r="LPA50" s="13"/>
      <c r="LPB50" s="13"/>
      <c r="LPC50" s="13"/>
      <c r="LPD50" s="13"/>
      <c r="LPE50" s="13"/>
      <c r="LPF50" s="13"/>
      <c r="LPG50" s="13"/>
      <c r="LPH50" s="13"/>
      <c r="LPI50" s="13"/>
      <c r="LPJ50" s="13"/>
      <c r="LPK50" s="13"/>
      <c r="LPL50" s="13"/>
      <c r="LPM50" s="13"/>
      <c r="LPN50" s="13"/>
      <c r="LPO50" s="13"/>
      <c r="LPP50" s="13"/>
      <c r="LPQ50" s="13"/>
      <c r="LPR50" s="13"/>
      <c r="LPS50" s="13"/>
      <c r="LPT50" s="13"/>
      <c r="LPU50" s="13"/>
      <c r="LPV50" s="13"/>
      <c r="LPW50" s="13"/>
      <c r="LPX50" s="13"/>
      <c r="LPY50" s="13"/>
      <c r="LPZ50" s="13"/>
      <c r="LQA50" s="13"/>
      <c r="LQB50" s="13"/>
      <c r="LQC50" s="13"/>
      <c r="LQD50" s="13"/>
      <c r="LQE50" s="13"/>
      <c r="LQF50" s="13"/>
      <c r="LQG50" s="13"/>
      <c r="LQH50" s="13"/>
      <c r="LQI50" s="13"/>
      <c r="LQJ50" s="13"/>
      <c r="LQK50" s="13"/>
      <c r="LQL50" s="13"/>
      <c r="LQM50" s="13"/>
      <c r="LQN50" s="13"/>
      <c r="LQO50" s="13"/>
      <c r="LQP50" s="13"/>
      <c r="LQQ50" s="13"/>
      <c r="LQR50" s="13"/>
      <c r="LQS50" s="13"/>
      <c r="LQT50" s="13"/>
      <c r="LQU50" s="13"/>
      <c r="LQV50" s="13"/>
      <c r="LQW50" s="13"/>
      <c r="LQX50" s="13"/>
      <c r="LQY50" s="13"/>
      <c r="LQZ50" s="13"/>
      <c r="LRA50" s="13"/>
      <c r="LRB50" s="13"/>
      <c r="LRC50" s="13"/>
      <c r="LRD50" s="13"/>
      <c r="LRE50" s="13"/>
      <c r="LRF50" s="13"/>
      <c r="LRG50" s="13"/>
      <c r="LRH50" s="13"/>
      <c r="LRI50" s="13"/>
      <c r="LRJ50" s="13"/>
      <c r="LRK50" s="13"/>
      <c r="LRL50" s="13"/>
      <c r="LRM50" s="13"/>
      <c r="LRN50" s="13"/>
      <c r="LRO50" s="13"/>
      <c r="LRP50" s="13"/>
      <c r="LRQ50" s="13"/>
      <c r="LRR50" s="13"/>
      <c r="LRS50" s="13"/>
      <c r="LRT50" s="13"/>
      <c r="LRU50" s="13"/>
      <c r="LRV50" s="13"/>
      <c r="LRW50" s="13"/>
      <c r="LRX50" s="13"/>
      <c r="LRY50" s="13"/>
      <c r="LRZ50" s="13"/>
      <c r="LSA50" s="13"/>
      <c r="LSB50" s="13"/>
      <c r="LSC50" s="13"/>
      <c r="LSD50" s="13"/>
      <c r="LSE50" s="13"/>
      <c r="LSF50" s="13"/>
      <c r="LSG50" s="13"/>
      <c r="LSH50" s="13"/>
      <c r="LSI50" s="13"/>
      <c r="LSJ50" s="13"/>
      <c r="LSK50" s="13"/>
      <c r="LSL50" s="13"/>
      <c r="LSM50" s="13"/>
      <c r="LSN50" s="13"/>
      <c r="LSO50" s="13"/>
      <c r="LSP50" s="13"/>
      <c r="LSQ50" s="13"/>
      <c r="LSR50" s="13"/>
      <c r="LSS50" s="13"/>
      <c r="LST50" s="13"/>
      <c r="LSU50" s="13"/>
      <c r="LSV50" s="13"/>
      <c r="LSW50" s="13"/>
      <c r="LSX50" s="13"/>
      <c r="LSY50" s="13"/>
      <c r="LSZ50" s="13"/>
      <c r="LTA50" s="13"/>
      <c r="LTB50" s="13"/>
      <c r="LTC50" s="13"/>
      <c r="LTD50" s="13"/>
      <c r="LTE50" s="13"/>
      <c r="LTF50" s="13"/>
      <c r="LTG50" s="13"/>
      <c r="LTH50" s="13"/>
      <c r="LTI50" s="13"/>
      <c r="LTJ50" s="13"/>
      <c r="LTK50" s="13"/>
      <c r="LTL50" s="13"/>
      <c r="LTM50" s="13"/>
      <c r="LTN50" s="13"/>
      <c r="LTO50" s="13"/>
      <c r="LTP50" s="13"/>
      <c r="LTQ50" s="13"/>
      <c r="LTR50" s="13"/>
      <c r="LTS50" s="13"/>
      <c r="LTT50" s="13"/>
      <c r="LTU50" s="13"/>
      <c r="LTV50" s="13"/>
      <c r="LTW50" s="13"/>
      <c r="LTX50" s="13"/>
      <c r="LTY50" s="13"/>
      <c r="LTZ50" s="13"/>
      <c r="LUA50" s="13"/>
      <c r="LUB50" s="13"/>
      <c r="LUC50" s="13"/>
      <c r="LUD50" s="13"/>
      <c r="LUE50" s="13"/>
      <c r="LUF50" s="13"/>
      <c r="LUG50" s="13"/>
      <c r="LUH50" s="13"/>
      <c r="LUI50" s="13"/>
      <c r="LUJ50" s="13"/>
      <c r="LUK50" s="13"/>
      <c r="LUL50" s="13"/>
      <c r="LUM50" s="13"/>
      <c r="LUN50" s="13"/>
      <c r="LUO50" s="13"/>
      <c r="LUP50" s="13"/>
      <c r="LUQ50" s="13"/>
      <c r="LUR50" s="13"/>
      <c r="LUS50" s="13"/>
      <c r="LUT50" s="13"/>
      <c r="LUU50" s="13"/>
      <c r="LUV50" s="13"/>
      <c r="LUW50" s="13"/>
      <c r="LUX50" s="13"/>
      <c r="LUY50" s="13"/>
      <c r="LUZ50" s="13"/>
      <c r="LVA50" s="13"/>
      <c r="LVB50" s="13"/>
      <c r="LVC50" s="13"/>
      <c r="LVD50" s="13"/>
      <c r="LVE50" s="13"/>
      <c r="LVF50" s="13"/>
      <c r="LVG50" s="13"/>
      <c r="LVH50" s="13"/>
      <c r="LVI50" s="13"/>
      <c r="LVJ50" s="13"/>
      <c r="LVK50" s="13"/>
      <c r="LVL50" s="13"/>
      <c r="LVM50" s="13"/>
      <c r="LVN50" s="13"/>
      <c r="LVO50" s="13"/>
      <c r="LVP50" s="13"/>
      <c r="LVQ50" s="13"/>
      <c r="LVR50" s="13"/>
      <c r="LVS50" s="13"/>
      <c r="LVT50" s="13"/>
      <c r="LVU50" s="13"/>
      <c r="LVV50" s="13"/>
      <c r="LVW50" s="13"/>
      <c r="LVX50" s="13"/>
      <c r="LVY50" s="13"/>
      <c r="LVZ50" s="13"/>
      <c r="LWA50" s="13"/>
      <c r="LWB50" s="13"/>
      <c r="LWC50" s="13"/>
      <c r="LWD50" s="13"/>
      <c r="LWE50" s="13"/>
      <c r="LWF50" s="13"/>
      <c r="LWG50" s="13"/>
      <c r="LWH50" s="13"/>
      <c r="LWI50" s="13"/>
      <c r="LWJ50" s="13"/>
      <c r="LWK50" s="13"/>
      <c r="LWL50" s="13"/>
      <c r="LWM50" s="13"/>
      <c r="LWN50" s="13"/>
      <c r="LWO50" s="13"/>
      <c r="LWP50" s="13"/>
      <c r="LWQ50" s="13"/>
      <c r="LWR50" s="13"/>
      <c r="LWS50" s="13"/>
      <c r="LWT50" s="13"/>
      <c r="LWU50" s="13"/>
      <c r="LWV50" s="13"/>
      <c r="LWW50" s="13"/>
      <c r="LWX50" s="13"/>
      <c r="LWY50" s="13"/>
      <c r="LWZ50" s="13"/>
      <c r="LXA50" s="13"/>
      <c r="LXB50" s="13"/>
      <c r="LXC50" s="13"/>
      <c r="LXD50" s="13"/>
      <c r="LXE50" s="13"/>
      <c r="LXF50" s="13"/>
      <c r="LXG50" s="13"/>
      <c r="LXH50" s="13"/>
      <c r="LXI50" s="13"/>
      <c r="LXJ50" s="13"/>
      <c r="LXK50" s="13"/>
      <c r="LXL50" s="13"/>
      <c r="LXM50" s="13"/>
      <c r="LXN50" s="13"/>
      <c r="LXO50" s="13"/>
      <c r="LXP50" s="13"/>
      <c r="LXQ50" s="13"/>
      <c r="LXR50" s="13"/>
      <c r="LXS50" s="13"/>
      <c r="LXT50" s="13"/>
      <c r="LXU50" s="13"/>
      <c r="LXV50" s="13"/>
      <c r="LXW50" s="13"/>
      <c r="LXX50" s="13"/>
      <c r="LXY50" s="13"/>
      <c r="LXZ50" s="13"/>
      <c r="LYA50" s="13"/>
      <c r="LYB50" s="13"/>
      <c r="LYC50" s="13"/>
      <c r="LYD50" s="13"/>
      <c r="LYE50" s="13"/>
      <c r="LYF50" s="13"/>
      <c r="LYG50" s="13"/>
      <c r="LYH50" s="13"/>
      <c r="LYI50" s="13"/>
      <c r="LYJ50" s="13"/>
      <c r="LYK50" s="13"/>
      <c r="LYL50" s="13"/>
      <c r="LYM50" s="13"/>
      <c r="LYN50" s="13"/>
      <c r="LYO50" s="13"/>
      <c r="LYP50" s="13"/>
      <c r="LYQ50" s="13"/>
      <c r="LYR50" s="13"/>
      <c r="LYS50" s="13"/>
      <c r="LYT50" s="13"/>
      <c r="LYU50" s="13"/>
      <c r="LYV50" s="13"/>
      <c r="LYW50" s="13"/>
      <c r="LYX50" s="13"/>
      <c r="LYY50" s="13"/>
      <c r="LYZ50" s="13"/>
      <c r="LZA50" s="13"/>
      <c r="LZB50" s="13"/>
      <c r="LZC50" s="13"/>
      <c r="LZD50" s="13"/>
      <c r="LZE50" s="13"/>
      <c r="LZF50" s="13"/>
      <c r="LZG50" s="13"/>
      <c r="LZH50" s="13"/>
      <c r="LZI50" s="13"/>
      <c r="LZJ50" s="13"/>
      <c r="LZK50" s="13"/>
      <c r="LZL50" s="13"/>
      <c r="LZM50" s="13"/>
      <c r="LZN50" s="13"/>
      <c r="LZO50" s="13"/>
      <c r="LZP50" s="13"/>
      <c r="LZQ50" s="13"/>
      <c r="LZR50" s="13"/>
      <c r="LZS50" s="13"/>
      <c r="LZT50" s="13"/>
      <c r="LZU50" s="13"/>
      <c r="LZV50" s="13"/>
      <c r="LZW50" s="13"/>
      <c r="LZX50" s="13"/>
      <c r="LZY50" s="13"/>
      <c r="LZZ50" s="13"/>
      <c r="MAA50" s="13"/>
      <c r="MAB50" s="13"/>
      <c r="MAC50" s="13"/>
      <c r="MAD50" s="13"/>
      <c r="MAE50" s="13"/>
      <c r="MAF50" s="13"/>
      <c r="MAG50" s="13"/>
      <c r="MAH50" s="13"/>
      <c r="MAI50" s="13"/>
      <c r="MAJ50" s="13"/>
      <c r="MAK50" s="13"/>
      <c r="MAL50" s="13"/>
      <c r="MAM50" s="13"/>
      <c r="MAN50" s="13"/>
      <c r="MAO50" s="13"/>
      <c r="MAP50" s="13"/>
      <c r="MAQ50" s="13"/>
      <c r="MAR50" s="13"/>
      <c r="MAS50" s="13"/>
      <c r="MAT50" s="13"/>
      <c r="MAU50" s="13"/>
      <c r="MAV50" s="13"/>
      <c r="MAW50" s="13"/>
      <c r="MAX50" s="13"/>
      <c r="MAY50" s="13"/>
      <c r="MAZ50" s="13"/>
      <c r="MBA50" s="13"/>
      <c r="MBB50" s="13"/>
      <c r="MBC50" s="13"/>
      <c r="MBD50" s="13"/>
      <c r="MBE50" s="13"/>
      <c r="MBF50" s="13"/>
      <c r="MBG50" s="13"/>
      <c r="MBH50" s="13"/>
      <c r="MBI50" s="13"/>
      <c r="MBJ50" s="13"/>
      <c r="MBK50" s="13"/>
      <c r="MBL50" s="13"/>
      <c r="MBM50" s="13"/>
      <c r="MBN50" s="13"/>
      <c r="MBO50" s="13"/>
      <c r="MBP50" s="13"/>
      <c r="MBQ50" s="13"/>
      <c r="MBR50" s="13"/>
      <c r="MBS50" s="13"/>
      <c r="MBT50" s="13"/>
      <c r="MBU50" s="13"/>
      <c r="MBV50" s="13"/>
      <c r="MBW50" s="13"/>
      <c r="MBX50" s="13"/>
      <c r="MBY50" s="13"/>
      <c r="MBZ50" s="13"/>
      <c r="MCA50" s="13"/>
      <c r="MCB50" s="13"/>
      <c r="MCC50" s="13"/>
      <c r="MCD50" s="13"/>
      <c r="MCE50" s="13"/>
      <c r="MCF50" s="13"/>
      <c r="MCG50" s="13"/>
      <c r="MCH50" s="13"/>
      <c r="MCI50" s="13"/>
      <c r="MCJ50" s="13"/>
      <c r="MCK50" s="13"/>
      <c r="MCL50" s="13"/>
      <c r="MCM50" s="13"/>
      <c r="MCN50" s="13"/>
      <c r="MCO50" s="13"/>
      <c r="MCP50" s="13"/>
      <c r="MCQ50" s="13"/>
      <c r="MCR50" s="13"/>
      <c r="MCS50" s="13"/>
      <c r="MCT50" s="13"/>
      <c r="MCU50" s="13"/>
      <c r="MCV50" s="13"/>
      <c r="MCW50" s="13"/>
      <c r="MCX50" s="13"/>
      <c r="MCY50" s="13"/>
      <c r="MCZ50" s="13"/>
      <c r="MDA50" s="13"/>
      <c r="MDB50" s="13"/>
      <c r="MDC50" s="13"/>
      <c r="MDD50" s="13"/>
      <c r="MDE50" s="13"/>
      <c r="MDF50" s="13"/>
      <c r="MDG50" s="13"/>
      <c r="MDH50" s="13"/>
      <c r="MDI50" s="13"/>
      <c r="MDJ50" s="13"/>
      <c r="MDK50" s="13"/>
      <c r="MDL50" s="13"/>
      <c r="MDM50" s="13"/>
      <c r="MDN50" s="13"/>
      <c r="MDO50" s="13"/>
      <c r="MDP50" s="13"/>
      <c r="MDQ50" s="13"/>
      <c r="MDR50" s="13"/>
      <c r="MDS50" s="13"/>
      <c r="MDT50" s="13"/>
      <c r="MDU50" s="13"/>
      <c r="MDV50" s="13"/>
      <c r="MDW50" s="13"/>
      <c r="MDX50" s="13"/>
      <c r="MDY50" s="13"/>
      <c r="MDZ50" s="13"/>
      <c r="MEA50" s="13"/>
      <c r="MEB50" s="13"/>
      <c r="MEC50" s="13"/>
      <c r="MED50" s="13"/>
      <c r="MEE50" s="13"/>
      <c r="MEF50" s="13"/>
      <c r="MEG50" s="13"/>
      <c r="MEH50" s="13"/>
      <c r="MEI50" s="13"/>
      <c r="MEJ50" s="13"/>
      <c r="MEK50" s="13"/>
      <c r="MEL50" s="13"/>
      <c r="MEM50" s="13"/>
      <c r="MEN50" s="13"/>
      <c r="MEO50" s="13"/>
      <c r="MEP50" s="13"/>
      <c r="MEQ50" s="13"/>
      <c r="MER50" s="13"/>
      <c r="MES50" s="13"/>
      <c r="MET50" s="13"/>
      <c r="MEU50" s="13"/>
      <c r="MEV50" s="13"/>
      <c r="MEW50" s="13"/>
      <c r="MEX50" s="13"/>
      <c r="MEY50" s="13"/>
      <c r="MEZ50" s="13"/>
      <c r="MFA50" s="13"/>
      <c r="MFB50" s="13"/>
      <c r="MFC50" s="13"/>
      <c r="MFD50" s="13"/>
      <c r="MFE50" s="13"/>
      <c r="MFF50" s="13"/>
      <c r="MFG50" s="13"/>
      <c r="MFH50" s="13"/>
      <c r="MFI50" s="13"/>
      <c r="MFJ50" s="13"/>
      <c r="MFK50" s="13"/>
      <c r="MFL50" s="13"/>
      <c r="MFM50" s="13"/>
      <c r="MFN50" s="13"/>
      <c r="MFO50" s="13"/>
      <c r="MFP50" s="13"/>
      <c r="MFQ50" s="13"/>
      <c r="MFR50" s="13"/>
      <c r="MFS50" s="13"/>
      <c r="MFT50" s="13"/>
      <c r="MFU50" s="13"/>
      <c r="MFV50" s="13"/>
      <c r="MFW50" s="13"/>
      <c r="MFX50" s="13"/>
      <c r="MFY50" s="13"/>
      <c r="MFZ50" s="13"/>
      <c r="MGA50" s="13"/>
      <c r="MGB50" s="13"/>
      <c r="MGC50" s="13"/>
      <c r="MGD50" s="13"/>
      <c r="MGE50" s="13"/>
      <c r="MGF50" s="13"/>
      <c r="MGG50" s="13"/>
      <c r="MGH50" s="13"/>
      <c r="MGI50" s="13"/>
      <c r="MGJ50" s="13"/>
      <c r="MGK50" s="13"/>
      <c r="MGL50" s="13"/>
      <c r="MGM50" s="13"/>
      <c r="MGN50" s="13"/>
      <c r="MGO50" s="13"/>
      <c r="MGP50" s="13"/>
      <c r="MGQ50" s="13"/>
      <c r="MGR50" s="13"/>
      <c r="MGS50" s="13"/>
      <c r="MGT50" s="13"/>
      <c r="MGU50" s="13"/>
      <c r="MGV50" s="13"/>
      <c r="MGW50" s="13"/>
      <c r="MGX50" s="13"/>
      <c r="MGY50" s="13"/>
      <c r="MGZ50" s="13"/>
      <c r="MHA50" s="13"/>
      <c r="MHB50" s="13"/>
      <c r="MHC50" s="13"/>
      <c r="MHD50" s="13"/>
      <c r="MHE50" s="13"/>
      <c r="MHF50" s="13"/>
      <c r="MHG50" s="13"/>
      <c r="MHH50" s="13"/>
      <c r="MHI50" s="13"/>
      <c r="MHJ50" s="13"/>
      <c r="MHK50" s="13"/>
      <c r="MHL50" s="13"/>
      <c r="MHM50" s="13"/>
      <c r="MHN50" s="13"/>
      <c r="MHO50" s="13"/>
      <c r="MHP50" s="13"/>
      <c r="MHQ50" s="13"/>
      <c r="MHR50" s="13"/>
      <c r="MHS50" s="13"/>
      <c r="MHT50" s="13"/>
      <c r="MHU50" s="13"/>
      <c r="MHV50" s="13"/>
      <c r="MHW50" s="13"/>
      <c r="MHX50" s="13"/>
      <c r="MHY50" s="13"/>
      <c r="MHZ50" s="13"/>
      <c r="MIA50" s="13"/>
      <c r="MIB50" s="13"/>
      <c r="MIC50" s="13"/>
      <c r="MID50" s="13"/>
      <c r="MIE50" s="13"/>
      <c r="MIF50" s="13"/>
      <c r="MIG50" s="13"/>
      <c r="MIH50" s="13"/>
      <c r="MII50" s="13"/>
      <c r="MIJ50" s="13"/>
      <c r="MIK50" s="13"/>
      <c r="MIL50" s="13"/>
      <c r="MIM50" s="13"/>
      <c r="MIN50" s="13"/>
      <c r="MIO50" s="13"/>
      <c r="MIP50" s="13"/>
      <c r="MIQ50" s="13"/>
      <c r="MIR50" s="13"/>
      <c r="MIS50" s="13"/>
      <c r="MIT50" s="13"/>
      <c r="MIU50" s="13"/>
      <c r="MIV50" s="13"/>
      <c r="MIW50" s="13"/>
      <c r="MIX50" s="13"/>
      <c r="MIY50" s="13"/>
      <c r="MIZ50" s="13"/>
      <c r="MJA50" s="13"/>
      <c r="MJB50" s="13"/>
      <c r="MJC50" s="13"/>
      <c r="MJD50" s="13"/>
      <c r="MJE50" s="13"/>
      <c r="MJF50" s="13"/>
      <c r="MJG50" s="13"/>
      <c r="MJH50" s="13"/>
      <c r="MJI50" s="13"/>
      <c r="MJJ50" s="13"/>
      <c r="MJK50" s="13"/>
      <c r="MJL50" s="13"/>
      <c r="MJM50" s="13"/>
      <c r="MJN50" s="13"/>
      <c r="MJO50" s="13"/>
      <c r="MJP50" s="13"/>
      <c r="MJQ50" s="13"/>
      <c r="MJR50" s="13"/>
      <c r="MJS50" s="13"/>
      <c r="MJT50" s="13"/>
      <c r="MJU50" s="13"/>
      <c r="MJV50" s="13"/>
      <c r="MJW50" s="13"/>
      <c r="MJX50" s="13"/>
      <c r="MJY50" s="13"/>
      <c r="MJZ50" s="13"/>
      <c r="MKA50" s="13"/>
      <c r="MKB50" s="13"/>
      <c r="MKC50" s="13"/>
      <c r="MKD50" s="13"/>
      <c r="MKE50" s="13"/>
      <c r="MKF50" s="13"/>
      <c r="MKG50" s="13"/>
      <c r="MKH50" s="13"/>
      <c r="MKI50" s="13"/>
      <c r="MKJ50" s="13"/>
      <c r="MKK50" s="13"/>
      <c r="MKL50" s="13"/>
      <c r="MKM50" s="13"/>
      <c r="MKN50" s="13"/>
      <c r="MKO50" s="13"/>
      <c r="MKP50" s="13"/>
      <c r="MKQ50" s="13"/>
      <c r="MKR50" s="13"/>
      <c r="MKS50" s="13"/>
      <c r="MKT50" s="13"/>
      <c r="MKU50" s="13"/>
      <c r="MKV50" s="13"/>
      <c r="MKW50" s="13"/>
      <c r="MKX50" s="13"/>
      <c r="MKY50" s="13"/>
      <c r="MKZ50" s="13"/>
      <c r="MLA50" s="13"/>
      <c r="MLB50" s="13"/>
      <c r="MLC50" s="13"/>
      <c r="MLD50" s="13"/>
      <c r="MLE50" s="13"/>
      <c r="MLF50" s="13"/>
      <c r="MLG50" s="13"/>
      <c r="MLH50" s="13"/>
      <c r="MLI50" s="13"/>
      <c r="MLJ50" s="13"/>
      <c r="MLK50" s="13"/>
      <c r="MLL50" s="13"/>
      <c r="MLM50" s="13"/>
      <c r="MLN50" s="13"/>
      <c r="MLO50" s="13"/>
      <c r="MLP50" s="13"/>
      <c r="MLQ50" s="13"/>
      <c r="MLR50" s="13"/>
      <c r="MLS50" s="13"/>
      <c r="MLT50" s="13"/>
      <c r="MLU50" s="13"/>
      <c r="MLV50" s="13"/>
      <c r="MLW50" s="13"/>
      <c r="MLX50" s="13"/>
      <c r="MLY50" s="13"/>
      <c r="MLZ50" s="13"/>
      <c r="MMA50" s="13"/>
      <c r="MMB50" s="13"/>
      <c r="MMC50" s="13"/>
      <c r="MMD50" s="13"/>
      <c r="MME50" s="13"/>
      <c r="MMF50" s="13"/>
      <c r="MMG50" s="13"/>
      <c r="MMH50" s="13"/>
      <c r="MMI50" s="13"/>
      <c r="MMJ50" s="13"/>
      <c r="MMK50" s="13"/>
      <c r="MML50" s="13"/>
      <c r="MMM50" s="13"/>
      <c r="MMN50" s="13"/>
      <c r="MMO50" s="13"/>
      <c r="MMP50" s="13"/>
      <c r="MMQ50" s="13"/>
      <c r="MMR50" s="13"/>
      <c r="MMS50" s="13"/>
      <c r="MMT50" s="13"/>
      <c r="MMU50" s="13"/>
      <c r="MMV50" s="13"/>
      <c r="MMW50" s="13"/>
      <c r="MMX50" s="13"/>
      <c r="MMY50" s="13"/>
      <c r="MMZ50" s="13"/>
      <c r="MNA50" s="13"/>
      <c r="MNB50" s="13"/>
      <c r="MNC50" s="13"/>
      <c r="MND50" s="13"/>
      <c r="MNE50" s="13"/>
      <c r="MNF50" s="13"/>
      <c r="MNG50" s="13"/>
      <c r="MNH50" s="13"/>
      <c r="MNI50" s="13"/>
      <c r="MNJ50" s="13"/>
      <c r="MNK50" s="13"/>
      <c r="MNL50" s="13"/>
      <c r="MNM50" s="13"/>
      <c r="MNN50" s="13"/>
      <c r="MNO50" s="13"/>
      <c r="MNP50" s="13"/>
      <c r="MNQ50" s="13"/>
      <c r="MNR50" s="13"/>
      <c r="MNS50" s="13"/>
      <c r="MNT50" s="13"/>
      <c r="MNU50" s="13"/>
      <c r="MNV50" s="13"/>
      <c r="MNW50" s="13"/>
      <c r="MNX50" s="13"/>
      <c r="MNY50" s="13"/>
      <c r="MNZ50" s="13"/>
      <c r="MOA50" s="13"/>
      <c r="MOB50" s="13"/>
      <c r="MOC50" s="13"/>
      <c r="MOD50" s="13"/>
      <c r="MOE50" s="13"/>
      <c r="MOF50" s="13"/>
      <c r="MOG50" s="13"/>
      <c r="MOH50" s="13"/>
      <c r="MOI50" s="13"/>
      <c r="MOJ50" s="13"/>
      <c r="MOK50" s="13"/>
      <c r="MOL50" s="13"/>
      <c r="MOM50" s="13"/>
      <c r="MON50" s="13"/>
      <c r="MOO50" s="13"/>
      <c r="MOP50" s="13"/>
      <c r="MOQ50" s="13"/>
      <c r="MOR50" s="13"/>
      <c r="MOS50" s="13"/>
      <c r="MOT50" s="13"/>
      <c r="MOU50" s="13"/>
      <c r="MOV50" s="13"/>
      <c r="MOW50" s="13"/>
      <c r="MOX50" s="13"/>
      <c r="MOY50" s="13"/>
      <c r="MOZ50" s="13"/>
      <c r="MPA50" s="13"/>
      <c r="MPB50" s="13"/>
      <c r="MPC50" s="13"/>
      <c r="MPD50" s="13"/>
      <c r="MPE50" s="13"/>
      <c r="MPF50" s="13"/>
      <c r="MPG50" s="13"/>
      <c r="MPH50" s="13"/>
      <c r="MPI50" s="13"/>
      <c r="MPJ50" s="13"/>
      <c r="MPK50" s="13"/>
      <c r="MPL50" s="13"/>
      <c r="MPM50" s="13"/>
      <c r="MPN50" s="13"/>
      <c r="MPO50" s="13"/>
      <c r="MPP50" s="13"/>
      <c r="MPQ50" s="13"/>
      <c r="MPR50" s="13"/>
      <c r="MPS50" s="13"/>
      <c r="MPT50" s="13"/>
      <c r="MPU50" s="13"/>
      <c r="MPV50" s="13"/>
      <c r="MPW50" s="13"/>
      <c r="MPX50" s="13"/>
      <c r="MPY50" s="13"/>
      <c r="MPZ50" s="13"/>
      <c r="MQA50" s="13"/>
      <c r="MQB50" s="13"/>
      <c r="MQC50" s="13"/>
      <c r="MQD50" s="13"/>
      <c r="MQE50" s="13"/>
      <c r="MQF50" s="13"/>
      <c r="MQG50" s="13"/>
      <c r="MQH50" s="13"/>
      <c r="MQI50" s="13"/>
      <c r="MQJ50" s="13"/>
      <c r="MQK50" s="13"/>
      <c r="MQL50" s="13"/>
      <c r="MQM50" s="13"/>
      <c r="MQN50" s="13"/>
      <c r="MQO50" s="13"/>
      <c r="MQP50" s="13"/>
      <c r="MQQ50" s="13"/>
      <c r="MQR50" s="13"/>
      <c r="MQS50" s="13"/>
      <c r="MQT50" s="13"/>
      <c r="MQU50" s="13"/>
      <c r="MQV50" s="13"/>
      <c r="MQW50" s="13"/>
      <c r="MQX50" s="13"/>
      <c r="MQY50" s="13"/>
      <c r="MQZ50" s="13"/>
      <c r="MRA50" s="13"/>
      <c r="MRB50" s="13"/>
      <c r="MRC50" s="13"/>
      <c r="MRD50" s="13"/>
      <c r="MRE50" s="13"/>
      <c r="MRF50" s="13"/>
      <c r="MRG50" s="13"/>
      <c r="MRH50" s="13"/>
      <c r="MRI50" s="13"/>
      <c r="MRJ50" s="13"/>
      <c r="MRK50" s="13"/>
      <c r="MRL50" s="13"/>
      <c r="MRM50" s="13"/>
      <c r="MRN50" s="13"/>
      <c r="MRO50" s="13"/>
      <c r="MRP50" s="13"/>
      <c r="MRQ50" s="13"/>
      <c r="MRR50" s="13"/>
      <c r="MRS50" s="13"/>
      <c r="MRT50" s="13"/>
      <c r="MRU50" s="13"/>
      <c r="MRV50" s="13"/>
      <c r="MRW50" s="13"/>
      <c r="MRX50" s="13"/>
      <c r="MRY50" s="13"/>
      <c r="MRZ50" s="13"/>
      <c r="MSA50" s="13"/>
      <c r="MSB50" s="13"/>
      <c r="MSC50" s="13"/>
      <c r="MSD50" s="13"/>
      <c r="MSE50" s="13"/>
      <c r="MSF50" s="13"/>
      <c r="MSG50" s="13"/>
      <c r="MSH50" s="13"/>
      <c r="MSI50" s="13"/>
      <c r="MSJ50" s="13"/>
      <c r="MSK50" s="13"/>
      <c r="MSL50" s="13"/>
      <c r="MSM50" s="13"/>
      <c r="MSN50" s="13"/>
      <c r="MSO50" s="13"/>
      <c r="MSP50" s="13"/>
      <c r="MSQ50" s="13"/>
      <c r="MSR50" s="13"/>
      <c r="MSS50" s="13"/>
      <c r="MST50" s="13"/>
      <c r="MSU50" s="13"/>
      <c r="MSV50" s="13"/>
      <c r="MSW50" s="13"/>
      <c r="MSX50" s="13"/>
      <c r="MSY50" s="13"/>
      <c r="MSZ50" s="13"/>
      <c r="MTA50" s="13"/>
      <c r="MTB50" s="13"/>
      <c r="MTC50" s="13"/>
      <c r="MTD50" s="13"/>
      <c r="MTE50" s="13"/>
      <c r="MTF50" s="13"/>
      <c r="MTG50" s="13"/>
      <c r="MTH50" s="13"/>
      <c r="MTI50" s="13"/>
      <c r="MTJ50" s="13"/>
      <c r="MTK50" s="13"/>
      <c r="MTL50" s="13"/>
      <c r="MTM50" s="13"/>
      <c r="MTN50" s="13"/>
      <c r="MTO50" s="13"/>
      <c r="MTP50" s="13"/>
      <c r="MTQ50" s="13"/>
      <c r="MTR50" s="13"/>
      <c r="MTS50" s="13"/>
      <c r="MTT50" s="13"/>
      <c r="MTU50" s="13"/>
      <c r="MTV50" s="13"/>
      <c r="MTW50" s="13"/>
      <c r="MTX50" s="13"/>
      <c r="MTY50" s="13"/>
      <c r="MTZ50" s="13"/>
      <c r="MUA50" s="13"/>
      <c r="MUB50" s="13"/>
      <c r="MUC50" s="13"/>
      <c r="MUD50" s="13"/>
      <c r="MUE50" s="13"/>
      <c r="MUF50" s="13"/>
      <c r="MUG50" s="13"/>
      <c r="MUH50" s="13"/>
      <c r="MUI50" s="13"/>
      <c r="MUJ50" s="13"/>
      <c r="MUK50" s="13"/>
      <c r="MUL50" s="13"/>
      <c r="MUM50" s="13"/>
      <c r="MUN50" s="13"/>
      <c r="MUO50" s="13"/>
      <c r="MUP50" s="13"/>
      <c r="MUQ50" s="13"/>
      <c r="MUR50" s="13"/>
      <c r="MUS50" s="13"/>
      <c r="MUT50" s="13"/>
      <c r="MUU50" s="13"/>
      <c r="MUV50" s="13"/>
      <c r="MUW50" s="13"/>
      <c r="MUX50" s="13"/>
      <c r="MUY50" s="13"/>
      <c r="MUZ50" s="13"/>
      <c r="MVA50" s="13"/>
      <c r="MVB50" s="13"/>
      <c r="MVC50" s="13"/>
      <c r="MVD50" s="13"/>
      <c r="MVE50" s="13"/>
      <c r="MVF50" s="13"/>
      <c r="MVG50" s="13"/>
      <c r="MVH50" s="13"/>
      <c r="MVI50" s="13"/>
      <c r="MVJ50" s="13"/>
      <c r="MVK50" s="13"/>
      <c r="MVL50" s="13"/>
      <c r="MVM50" s="13"/>
      <c r="MVN50" s="13"/>
      <c r="MVO50" s="13"/>
      <c r="MVP50" s="13"/>
      <c r="MVQ50" s="13"/>
      <c r="MVR50" s="13"/>
      <c r="MVS50" s="13"/>
      <c r="MVT50" s="13"/>
      <c r="MVU50" s="13"/>
      <c r="MVV50" s="13"/>
      <c r="MVW50" s="13"/>
      <c r="MVX50" s="13"/>
      <c r="MVY50" s="13"/>
      <c r="MVZ50" s="13"/>
      <c r="MWA50" s="13"/>
      <c r="MWB50" s="13"/>
      <c r="MWC50" s="13"/>
      <c r="MWD50" s="13"/>
      <c r="MWE50" s="13"/>
      <c r="MWF50" s="13"/>
      <c r="MWG50" s="13"/>
      <c r="MWH50" s="13"/>
      <c r="MWI50" s="13"/>
      <c r="MWJ50" s="13"/>
      <c r="MWK50" s="13"/>
      <c r="MWL50" s="13"/>
      <c r="MWM50" s="13"/>
      <c r="MWN50" s="13"/>
      <c r="MWO50" s="13"/>
      <c r="MWP50" s="13"/>
      <c r="MWQ50" s="13"/>
      <c r="MWR50" s="13"/>
      <c r="MWS50" s="13"/>
      <c r="MWT50" s="13"/>
      <c r="MWU50" s="13"/>
      <c r="MWV50" s="13"/>
      <c r="MWW50" s="13"/>
      <c r="MWX50" s="13"/>
      <c r="MWY50" s="13"/>
      <c r="MWZ50" s="13"/>
      <c r="MXA50" s="13"/>
      <c r="MXB50" s="13"/>
      <c r="MXC50" s="13"/>
      <c r="MXD50" s="13"/>
      <c r="MXE50" s="13"/>
      <c r="MXF50" s="13"/>
      <c r="MXG50" s="13"/>
      <c r="MXH50" s="13"/>
      <c r="MXI50" s="13"/>
      <c r="MXJ50" s="13"/>
      <c r="MXK50" s="13"/>
      <c r="MXL50" s="13"/>
      <c r="MXM50" s="13"/>
      <c r="MXN50" s="13"/>
      <c r="MXO50" s="13"/>
      <c r="MXP50" s="13"/>
      <c r="MXQ50" s="13"/>
      <c r="MXR50" s="13"/>
      <c r="MXS50" s="13"/>
      <c r="MXT50" s="13"/>
      <c r="MXU50" s="13"/>
      <c r="MXV50" s="13"/>
      <c r="MXW50" s="13"/>
      <c r="MXX50" s="13"/>
      <c r="MXY50" s="13"/>
      <c r="MXZ50" s="13"/>
      <c r="MYA50" s="13"/>
      <c r="MYB50" s="13"/>
      <c r="MYC50" s="13"/>
      <c r="MYD50" s="13"/>
      <c r="MYE50" s="13"/>
      <c r="MYF50" s="13"/>
      <c r="MYG50" s="13"/>
      <c r="MYH50" s="13"/>
      <c r="MYI50" s="13"/>
      <c r="MYJ50" s="13"/>
      <c r="MYK50" s="13"/>
      <c r="MYL50" s="13"/>
      <c r="MYM50" s="13"/>
      <c r="MYN50" s="13"/>
      <c r="MYO50" s="13"/>
      <c r="MYP50" s="13"/>
      <c r="MYQ50" s="13"/>
      <c r="MYR50" s="13"/>
      <c r="MYS50" s="13"/>
      <c r="MYT50" s="13"/>
      <c r="MYU50" s="13"/>
      <c r="MYV50" s="13"/>
      <c r="MYW50" s="13"/>
      <c r="MYX50" s="13"/>
      <c r="MYY50" s="13"/>
      <c r="MYZ50" s="13"/>
      <c r="MZA50" s="13"/>
      <c r="MZB50" s="13"/>
      <c r="MZC50" s="13"/>
      <c r="MZD50" s="13"/>
      <c r="MZE50" s="13"/>
      <c r="MZF50" s="13"/>
      <c r="MZG50" s="13"/>
      <c r="MZH50" s="13"/>
      <c r="MZI50" s="13"/>
      <c r="MZJ50" s="13"/>
      <c r="MZK50" s="13"/>
      <c r="MZL50" s="13"/>
      <c r="MZM50" s="13"/>
      <c r="MZN50" s="13"/>
      <c r="MZO50" s="13"/>
      <c r="MZP50" s="13"/>
      <c r="MZQ50" s="13"/>
      <c r="MZR50" s="13"/>
      <c r="MZS50" s="13"/>
      <c r="MZT50" s="13"/>
      <c r="MZU50" s="13"/>
      <c r="MZV50" s="13"/>
      <c r="MZW50" s="13"/>
      <c r="MZX50" s="13"/>
      <c r="MZY50" s="13"/>
      <c r="MZZ50" s="13"/>
      <c r="NAA50" s="13"/>
      <c r="NAB50" s="13"/>
      <c r="NAC50" s="13"/>
      <c r="NAD50" s="13"/>
      <c r="NAE50" s="13"/>
      <c r="NAF50" s="13"/>
      <c r="NAG50" s="13"/>
      <c r="NAH50" s="13"/>
      <c r="NAI50" s="13"/>
      <c r="NAJ50" s="13"/>
      <c r="NAK50" s="13"/>
      <c r="NAL50" s="13"/>
      <c r="NAM50" s="13"/>
      <c r="NAN50" s="13"/>
      <c r="NAO50" s="13"/>
      <c r="NAP50" s="13"/>
      <c r="NAQ50" s="13"/>
      <c r="NAR50" s="13"/>
      <c r="NAS50" s="13"/>
      <c r="NAT50" s="13"/>
      <c r="NAU50" s="13"/>
      <c r="NAV50" s="13"/>
      <c r="NAW50" s="13"/>
      <c r="NAX50" s="13"/>
      <c r="NAY50" s="13"/>
      <c r="NAZ50" s="13"/>
      <c r="NBA50" s="13"/>
      <c r="NBB50" s="13"/>
      <c r="NBC50" s="13"/>
      <c r="NBD50" s="13"/>
      <c r="NBE50" s="13"/>
      <c r="NBF50" s="13"/>
      <c r="NBG50" s="13"/>
      <c r="NBH50" s="13"/>
      <c r="NBI50" s="13"/>
      <c r="NBJ50" s="13"/>
      <c r="NBK50" s="13"/>
      <c r="NBL50" s="13"/>
      <c r="NBM50" s="13"/>
      <c r="NBN50" s="13"/>
      <c r="NBO50" s="13"/>
      <c r="NBP50" s="13"/>
      <c r="NBQ50" s="13"/>
      <c r="NBR50" s="13"/>
      <c r="NBS50" s="13"/>
      <c r="NBT50" s="13"/>
      <c r="NBU50" s="13"/>
      <c r="NBV50" s="13"/>
      <c r="NBW50" s="13"/>
      <c r="NBX50" s="13"/>
      <c r="NBY50" s="13"/>
      <c r="NBZ50" s="13"/>
      <c r="NCA50" s="13"/>
      <c r="NCB50" s="13"/>
      <c r="NCC50" s="13"/>
      <c r="NCD50" s="13"/>
      <c r="NCE50" s="13"/>
      <c r="NCF50" s="13"/>
      <c r="NCG50" s="13"/>
      <c r="NCH50" s="13"/>
      <c r="NCI50" s="13"/>
      <c r="NCJ50" s="13"/>
      <c r="NCK50" s="13"/>
      <c r="NCL50" s="13"/>
      <c r="NCM50" s="13"/>
      <c r="NCN50" s="13"/>
      <c r="NCO50" s="13"/>
      <c r="NCP50" s="13"/>
      <c r="NCQ50" s="13"/>
      <c r="NCR50" s="13"/>
      <c r="NCS50" s="13"/>
      <c r="NCT50" s="13"/>
      <c r="NCU50" s="13"/>
      <c r="NCV50" s="13"/>
      <c r="NCW50" s="13"/>
      <c r="NCX50" s="13"/>
      <c r="NCY50" s="13"/>
      <c r="NCZ50" s="13"/>
      <c r="NDA50" s="13"/>
      <c r="NDB50" s="13"/>
      <c r="NDC50" s="13"/>
      <c r="NDD50" s="13"/>
      <c r="NDE50" s="13"/>
      <c r="NDF50" s="13"/>
      <c r="NDG50" s="13"/>
      <c r="NDH50" s="13"/>
      <c r="NDI50" s="13"/>
      <c r="NDJ50" s="13"/>
      <c r="NDK50" s="13"/>
      <c r="NDL50" s="13"/>
      <c r="NDM50" s="13"/>
      <c r="NDN50" s="13"/>
      <c r="NDO50" s="13"/>
      <c r="NDP50" s="13"/>
      <c r="NDQ50" s="13"/>
      <c r="NDR50" s="13"/>
      <c r="NDS50" s="13"/>
      <c r="NDT50" s="13"/>
      <c r="NDU50" s="13"/>
      <c r="NDV50" s="13"/>
      <c r="NDW50" s="13"/>
      <c r="NDX50" s="13"/>
      <c r="NDY50" s="13"/>
      <c r="NDZ50" s="13"/>
      <c r="NEA50" s="13"/>
      <c r="NEB50" s="13"/>
      <c r="NEC50" s="13"/>
      <c r="NED50" s="13"/>
      <c r="NEE50" s="13"/>
      <c r="NEF50" s="13"/>
      <c r="NEG50" s="13"/>
      <c r="NEH50" s="13"/>
      <c r="NEI50" s="13"/>
      <c r="NEJ50" s="13"/>
      <c r="NEK50" s="13"/>
      <c r="NEL50" s="13"/>
      <c r="NEM50" s="13"/>
      <c r="NEN50" s="13"/>
      <c r="NEO50" s="13"/>
      <c r="NEP50" s="13"/>
      <c r="NEQ50" s="13"/>
      <c r="NER50" s="13"/>
      <c r="NES50" s="13"/>
      <c r="NET50" s="13"/>
      <c r="NEU50" s="13"/>
      <c r="NEV50" s="13"/>
      <c r="NEW50" s="13"/>
      <c r="NEX50" s="13"/>
      <c r="NEY50" s="13"/>
      <c r="NEZ50" s="13"/>
      <c r="NFA50" s="13"/>
      <c r="NFB50" s="13"/>
      <c r="NFC50" s="13"/>
      <c r="NFD50" s="13"/>
      <c r="NFE50" s="13"/>
      <c r="NFF50" s="13"/>
      <c r="NFG50" s="13"/>
      <c r="NFH50" s="13"/>
      <c r="NFI50" s="13"/>
      <c r="NFJ50" s="13"/>
      <c r="NFK50" s="13"/>
      <c r="NFL50" s="13"/>
      <c r="NFM50" s="13"/>
      <c r="NFN50" s="13"/>
      <c r="NFO50" s="13"/>
      <c r="NFP50" s="13"/>
      <c r="NFQ50" s="13"/>
      <c r="NFR50" s="13"/>
      <c r="NFS50" s="13"/>
      <c r="NFT50" s="13"/>
      <c r="NFU50" s="13"/>
      <c r="NFV50" s="13"/>
      <c r="NFW50" s="13"/>
      <c r="NFX50" s="13"/>
      <c r="NFY50" s="13"/>
      <c r="NFZ50" s="13"/>
      <c r="NGA50" s="13"/>
      <c r="NGB50" s="13"/>
      <c r="NGC50" s="13"/>
      <c r="NGD50" s="13"/>
      <c r="NGE50" s="13"/>
      <c r="NGF50" s="13"/>
      <c r="NGG50" s="13"/>
      <c r="NGH50" s="13"/>
      <c r="NGI50" s="13"/>
      <c r="NGJ50" s="13"/>
      <c r="NGK50" s="13"/>
      <c r="NGL50" s="13"/>
      <c r="NGM50" s="13"/>
      <c r="NGN50" s="13"/>
      <c r="NGO50" s="13"/>
      <c r="NGP50" s="13"/>
      <c r="NGQ50" s="13"/>
      <c r="NGR50" s="13"/>
      <c r="NGS50" s="13"/>
      <c r="NGT50" s="13"/>
      <c r="NGU50" s="13"/>
      <c r="NGV50" s="13"/>
      <c r="NGW50" s="13"/>
      <c r="NGX50" s="13"/>
      <c r="NGY50" s="13"/>
      <c r="NGZ50" s="13"/>
      <c r="NHA50" s="13"/>
      <c r="NHB50" s="13"/>
      <c r="NHC50" s="13"/>
      <c r="NHD50" s="13"/>
      <c r="NHE50" s="13"/>
      <c r="NHF50" s="13"/>
      <c r="NHG50" s="13"/>
      <c r="NHH50" s="13"/>
      <c r="NHI50" s="13"/>
      <c r="NHJ50" s="13"/>
      <c r="NHK50" s="13"/>
      <c r="NHL50" s="13"/>
      <c r="NHM50" s="13"/>
      <c r="NHN50" s="13"/>
      <c r="NHO50" s="13"/>
      <c r="NHP50" s="13"/>
      <c r="NHQ50" s="13"/>
      <c r="NHR50" s="13"/>
      <c r="NHS50" s="13"/>
      <c r="NHT50" s="13"/>
      <c r="NHU50" s="13"/>
      <c r="NHV50" s="13"/>
      <c r="NHW50" s="13"/>
      <c r="NHX50" s="13"/>
      <c r="NHY50" s="13"/>
      <c r="NHZ50" s="13"/>
      <c r="NIA50" s="13"/>
      <c r="NIB50" s="13"/>
      <c r="NIC50" s="13"/>
      <c r="NID50" s="13"/>
      <c r="NIE50" s="13"/>
      <c r="NIF50" s="13"/>
      <c r="NIG50" s="13"/>
      <c r="NIH50" s="13"/>
      <c r="NII50" s="13"/>
      <c r="NIJ50" s="13"/>
      <c r="NIK50" s="13"/>
      <c r="NIL50" s="13"/>
      <c r="NIM50" s="13"/>
      <c r="NIN50" s="13"/>
      <c r="NIO50" s="13"/>
      <c r="NIP50" s="13"/>
      <c r="NIQ50" s="13"/>
      <c r="NIR50" s="13"/>
      <c r="NIS50" s="13"/>
      <c r="NIT50" s="13"/>
      <c r="NIU50" s="13"/>
      <c r="NIV50" s="13"/>
      <c r="NIW50" s="13"/>
      <c r="NIX50" s="13"/>
      <c r="NIY50" s="13"/>
      <c r="NIZ50" s="13"/>
      <c r="NJA50" s="13"/>
      <c r="NJB50" s="13"/>
      <c r="NJC50" s="13"/>
      <c r="NJD50" s="13"/>
      <c r="NJE50" s="13"/>
      <c r="NJF50" s="13"/>
      <c r="NJG50" s="13"/>
      <c r="NJH50" s="13"/>
      <c r="NJI50" s="13"/>
      <c r="NJJ50" s="13"/>
      <c r="NJK50" s="13"/>
      <c r="NJL50" s="13"/>
      <c r="NJM50" s="13"/>
      <c r="NJN50" s="13"/>
      <c r="NJO50" s="13"/>
      <c r="NJP50" s="13"/>
      <c r="NJQ50" s="13"/>
      <c r="NJR50" s="13"/>
      <c r="NJS50" s="13"/>
      <c r="NJT50" s="13"/>
      <c r="NJU50" s="13"/>
      <c r="NJV50" s="13"/>
      <c r="NJW50" s="13"/>
      <c r="NJX50" s="13"/>
      <c r="NJY50" s="13"/>
      <c r="NJZ50" s="13"/>
      <c r="NKA50" s="13"/>
      <c r="NKB50" s="13"/>
      <c r="NKC50" s="13"/>
      <c r="NKD50" s="13"/>
      <c r="NKE50" s="13"/>
      <c r="NKF50" s="13"/>
      <c r="NKG50" s="13"/>
      <c r="NKH50" s="13"/>
      <c r="NKI50" s="13"/>
      <c r="NKJ50" s="13"/>
      <c r="NKK50" s="13"/>
      <c r="NKL50" s="13"/>
      <c r="NKM50" s="13"/>
      <c r="NKN50" s="13"/>
      <c r="NKO50" s="13"/>
      <c r="NKP50" s="13"/>
      <c r="NKQ50" s="13"/>
      <c r="NKR50" s="13"/>
      <c r="NKS50" s="13"/>
      <c r="NKT50" s="13"/>
      <c r="NKU50" s="13"/>
      <c r="NKV50" s="13"/>
      <c r="NKW50" s="13"/>
      <c r="NKX50" s="13"/>
      <c r="NKY50" s="13"/>
      <c r="NKZ50" s="13"/>
      <c r="NLA50" s="13"/>
      <c r="NLB50" s="13"/>
      <c r="NLC50" s="13"/>
      <c r="NLD50" s="13"/>
      <c r="NLE50" s="13"/>
      <c r="NLF50" s="13"/>
      <c r="NLG50" s="13"/>
      <c r="NLH50" s="13"/>
      <c r="NLI50" s="13"/>
      <c r="NLJ50" s="13"/>
      <c r="NLK50" s="13"/>
      <c r="NLL50" s="13"/>
      <c r="NLM50" s="13"/>
      <c r="NLN50" s="13"/>
      <c r="NLO50" s="13"/>
      <c r="NLP50" s="13"/>
      <c r="NLQ50" s="13"/>
      <c r="NLR50" s="13"/>
      <c r="NLS50" s="13"/>
      <c r="NLT50" s="13"/>
      <c r="NLU50" s="13"/>
      <c r="NLV50" s="13"/>
      <c r="NLW50" s="13"/>
      <c r="NLX50" s="13"/>
      <c r="NLY50" s="13"/>
      <c r="NLZ50" s="13"/>
      <c r="NMA50" s="13"/>
      <c r="NMB50" s="13"/>
      <c r="NMC50" s="13"/>
      <c r="NMD50" s="13"/>
      <c r="NME50" s="13"/>
      <c r="NMF50" s="13"/>
      <c r="NMG50" s="13"/>
      <c r="NMH50" s="13"/>
      <c r="NMI50" s="13"/>
      <c r="NMJ50" s="13"/>
      <c r="NMK50" s="13"/>
      <c r="NML50" s="13"/>
      <c r="NMM50" s="13"/>
      <c r="NMN50" s="13"/>
      <c r="NMO50" s="13"/>
      <c r="NMP50" s="13"/>
      <c r="NMQ50" s="13"/>
      <c r="NMR50" s="13"/>
      <c r="NMS50" s="13"/>
      <c r="NMT50" s="13"/>
      <c r="NMU50" s="13"/>
      <c r="NMV50" s="13"/>
      <c r="NMW50" s="13"/>
      <c r="NMX50" s="13"/>
      <c r="NMY50" s="13"/>
      <c r="NMZ50" s="13"/>
      <c r="NNA50" s="13"/>
      <c r="NNB50" s="13"/>
      <c r="NNC50" s="13"/>
      <c r="NND50" s="13"/>
      <c r="NNE50" s="13"/>
      <c r="NNF50" s="13"/>
      <c r="NNG50" s="13"/>
      <c r="NNH50" s="13"/>
      <c r="NNI50" s="13"/>
      <c r="NNJ50" s="13"/>
      <c r="NNK50" s="13"/>
      <c r="NNL50" s="13"/>
      <c r="NNM50" s="13"/>
      <c r="NNN50" s="13"/>
      <c r="NNO50" s="13"/>
      <c r="NNP50" s="13"/>
      <c r="NNQ50" s="13"/>
      <c r="NNR50" s="13"/>
      <c r="NNS50" s="13"/>
      <c r="NNT50" s="13"/>
      <c r="NNU50" s="13"/>
      <c r="NNV50" s="13"/>
      <c r="NNW50" s="13"/>
      <c r="NNX50" s="13"/>
      <c r="NNY50" s="13"/>
      <c r="NNZ50" s="13"/>
      <c r="NOA50" s="13"/>
      <c r="NOB50" s="13"/>
      <c r="NOC50" s="13"/>
      <c r="NOD50" s="13"/>
      <c r="NOE50" s="13"/>
      <c r="NOF50" s="13"/>
      <c r="NOG50" s="13"/>
      <c r="NOH50" s="13"/>
      <c r="NOI50" s="13"/>
      <c r="NOJ50" s="13"/>
      <c r="NOK50" s="13"/>
      <c r="NOL50" s="13"/>
      <c r="NOM50" s="13"/>
      <c r="NON50" s="13"/>
      <c r="NOO50" s="13"/>
      <c r="NOP50" s="13"/>
      <c r="NOQ50" s="13"/>
      <c r="NOR50" s="13"/>
      <c r="NOS50" s="13"/>
      <c r="NOT50" s="13"/>
      <c r="NOU50" s="13"/>
      <c r="NOV50" s="13"/>
      <c r="NOW50" s="13"/>
      <c r="NOX50" s="13"/>
      <c r="NOY50" s="13"/>
      <c r="NOZ50" s="13"/>
      <c r="NPA50" s="13"/>
      <c r="NPB50" s="13"/>
      <c r="NPC50" s="13"/>
      <c r="NPD50" s="13"/>
      <c r="NPE50" s="13"/>
      <c r="NPF50" s="13"/>
      <c r="NPG50" s="13"/>
      <c r="NPH50" s="13"/>
      <c r="NPI50" s="13"/>
      <c r="NPJ50" s="13"/>
      <c r="NPK50" s="13"/>
      <c r="NPL50" s="13"/>
      <c r="NPM50" s="13"/>
      <c r="NPN50" s="13"/>
      <c r="NPO50" s="13"/>
      <c r="NPP50" s="13"/>
      <c r="NPQ50" s="13"/>
      <c r="NPR50" s="13"/>
      <c r="NPS50" s="13"/>
      <c r="NPT50" s="13"/>
      <c r="NPU50" s="13"/>
      <c r="NPV50" s="13"/>
      <c r="NPW50" s="13"/>
      <c r="NPX50" s="13"/>
      <c r="NPY50" s="13"/>
      <c r="NPZ50" s="13"/>
      <c r="NQA50" s="13"/>
      <c r="NQB50" s="13"/>
      <c r="NQC50" s="13"/>
      <c r="NQD50" s="13"/>
      <c r="NQE50" s="13"/>
      <c r="NQF50" s="13"/>
      <c r="NQG50" s="13"/>
      <c r="NQH50" s="13"/>
      <c r="NQI50" s="13"/>
      <c r="NQJ50" s="13"/>
      <c r="NQK50" s="13"/>
      <c r="NQL50" s="13"/>
      <c r="NQM50" s="13"/>
      <c r="NQN50" s="13"/>
      <c r="NQO50" s="13"/>
      <c r="NQP50" s="13"/>
      <c r="NQQ50" s="13"/>
      <c r="NQR50" s="13"/>
      <c r="NQS50" s="13"/>
      <c r="NQT50" s="13"/>
      <c r="NQU50" s="13"/>
      <c r="NQV50" s="13"/>
      <c r="NQW50" s="13"/>
      <c r="NQX50" s="13"/>
      <c r="NQY50" s="13"/>
      <c r="NQZ50" s="13"/>
      <c r="NRA50" s="13"/>
      <c r="NRB50" s="13"/>
      <c r="NRC50" s="13"/>
      <c r="NRD50" s="13"/>
      <c r="NRE50" s="13"/>
      <c r="NRF50" s="13"/>
      <c r="NRG50" s="13"/>
      <c r="NRH50" s="13"/>
      <c r="NRI50" s="13"/>
      <c r="NRJ50" s="13"/>
      <c r="NRK50" s="13"/>
      <c r="NRL50" s="13"/>
      <c r="NRM50" s="13"/>
      <c r="NRN50" s="13"/>
      <c r="NRO50" s="13"/>
      <c r="NRP50" s="13"/>
      <c r="NRQ50" s="13"/>
      <c r="NRR50" s="13"/>
      <c r="NRS50" s="13"/>
      <c r="NRT50" s="13"/>
      <c r="NRU50" s="13"/>
      <c r="NRV50" s="13"/>
      <c r="NRW50" s="13"/>
      <c r="NRX50" s="13"/>
      <c r="NRY50" s="13"/>
      <c r="NRZ50" s="13"/>
      <c r="NSA50" s="13"/>
      <c r="NSB50" s="13"/>
      <c r="NSC50" s="13"/>
      <c r="NSD50" s="13"/>
      <c r="NSE50" s="13"/>
      <c r="NSF50" s="13"/>
      <c r="NSG50" s="13"/>
      <c r="NSH50" s="13"/>
      <c r="NSI50" s="13"/>
      <c r="NSJ50" s="13"/>
      <c r="NSK50" s="13"/>
      <c r="NSL50" s="13"/>
      <c r="NSM50" s="13"/>
      <c r="NSN50" s="13"/>
      <c r="NSO50" s="13"/>
      <c r="NSP50" s="13"/>
      <c r="NSQ50" s="13"/>
      <c r="NSR50" s="13"/>
      <c r="NSS50" s="13"/>
      <c r="NST50" s="13"/>
      <c r="NSU50" s="13"/>
      <c r="NSV50" s="13"/>
      <c r="NSW50" s="13"/>
      <c r="NSX50" s="13"/>
      <c r="NSY50" s="13"/>
      <c r="NSZ50" s="13"/>
      <c r="NTA50" s="13"/>
      <c r="NTB50" s="13"/>
      <c r="NTC50" s="13"/>
      <c r="NTD50" s="13"/>
      <c r="NTE50" s="13"/>
      <c r="NTF50" s="13"/>
      <c r="NTG50" s="13"/>
      <c r="NTH50" s="13"/>
      <c r="NTI50" s="13"/>
      <c r="NTJ50" s="13"/>
      <c r="NTK50" s="13"/>
      <c r="NTL50" s="13"/>
      <c r="NTM50" s="13"/>
      <c r="NTN50" s="13"/>
      <c r="NTO50" s="13"/>
      <c r="NTP50" s="13"/>
      <c r="NTQ50" s="13"/>
      <c r="NTR50" s="13"/>
      <c r="NTS50" s="13"/>
      <c r="NTT50" s="13"/>
      <c r="NTU50" s="13"/>
      <c r="NTV50" s="13"/>
      <c r="NTW50" s="13"/>
      <c r="NTX50" s="13"/>
      <c r="NTY50" s="13"/>
      <c r="NTZ50" s="13"/>
      <c r="NUA50" s="13"/>
      <c r="NUB50" s="13"/>
      <c r="NUC50" s="13"/>
      <c r="NUD50" s="13"/>
      <c r="NUE50" s="13"/>
      <c r="NUF50" s="13"/>
      <c r="NUG50" s="13"/>
      <c r="NUH50" s="13"/>
      <c r="NUI50" s="13"/>
      <c r="NUJ50" s="13"/>
      <c r="NUK50" s="13"/>
      <c r="NUL50" s="13"/>
      <c r="NUM50" s="13"/>
      <c r="NUN50" s="13"/>
      <c r="NUO50" s="13"/>
      <c r="NUP50" s="13"/>
      <c r="NUQ50" s="13"/>
      <c r="NUR50" s="13"/>
      <c r="NUS50" s="13"/>
      <c r="NUT50" s="13"/>
      <c r="NUU50" s="13"/>
      <c r="NUV50" s="13"/>
      <c r="NUW50" s="13"/>
      <c r="NUX50" s="13"/>
      <c r="NUY50" s="13"/>
      <c r="NUZ50" s="13"/>
      <c r="NVA50" s="13"/>
      <c r="NVB50" s="13"/>
      <c r="NVC50" s="13"/>
      <c r="NVD50" s="13"/>
      <c r="NVE50" s="13"/>
      <c r="NVF50" s="13"/>
      <c r="NVG50" s="13"/>
      <c r="NVH50" s="13"/>
      <c r="NVI50" s="13"/>
      <c r="NVJ50" s="13"/>
      <c r="NVK50" s="13"/>
      <c r="NVL50" s="13"/>
      <c r="NVM50" s="13"/>
      <c r="NVN50" s="13"/>
      <c r="NVO50" s="13"/>
      <c r="NVP50" s="13"/>
      <c r="NVQ50" s="13"/>
      <c r="NVR50" s="13"/>
      <c r="NVS50" s="13"/>
      <c r="NVT50" s="13"/>
      <c r="NVU50" s="13"/>
      <c r="NVV50" s="13"/>
      <c r="NVW50" s="13"/>
      <c r="NVX50" s="13"/>
      <c r="NVY50" s="13"/>
      <c r="NVZ50" s="13"/>
      <c r="NWA50" s="13"/>
      <c r="NWB50" s="13"/>
      <c r="NWC50" s="13"/>
      <c r="NWD50" s="13"/>
      <c r="NWE50" s="13"/>
      <c r="NWF50" s="13"/>
      <c r="NWG50" s="13"/>
      <c r="NWH50" s="13"/>
      <c r="NWI50" s="13"/>
      <c r="NWJ50" s="13"/>
      <c r="NWK50" s="13"/>
      <c r="NWL50" s="13"/>
      <c r="NWM50" s="13"/>
      <c r="NWN50" s="13"/>
      <c r="NWO50" s="13"/>
      <c r="NWP50" s="13"/>
      <c r="NWQ50" s="13"/>
      <c r="NWR50" s="13"/>
      <c r="NWS50" s="13"/>
      <c r="NWT50" s="13"/>
      <c r="NWU50" s="13"/>
      <c r="NWV50" s="13"/>
      <c r="NWW50" s="13"/>
      <c r="NWX50" s="13"/>
      <c r="NWY50" s="13"/>
      <c r="NWZ50" s="13"/>
      <c r="NXA50" s="13"/>
      <c r="NXB50" s="13"/>
      <c r="NXC50" s="13"/>
      <c r="NXD50" s="13"/>
      <c r="NXE50" s="13"/>
      <c r="NXF50" s="13"/>
      <c r="NXG50" s="13"/>
      <c r="NXH50" s="13"/>
      <c r="NXI50" s="13"/>
      <c r="NXJ50" s="13"/>
      <c r="NXK50" s="13"/>
      <c r="NXL50" s="13"/>
      <c r="NXM50" s="13"/>
      <c r="NXN50" s="13"/>
      <c r="NXO50" s="13"/>
      <c r="NXP50" s="13"/>
      <c r="NXQ50" s="13"/>
      <c r="NXR50" s="13"/>
      <c r="NXS50" s="13"/>
      <c r="NXT50" s="13"/>
      <c r="NXU50" s="13"/>
      <c r="NXV50" s="13"/>
      <c r="NXW50" s="13"/>
      <c r="NXX50" s="13"/>
      <c r="NXY50" s="13"/>
      <c r="NXZ50" s="13"/>
      <c r="NYA50" s="13"/>
      <c r="NYB50" s="13"/>
      <c r="NYC50" s="13"/>
      <c r="NYD50" s="13"/>
      <c r="NYE50" s="13"/>
      <c r="NYF50" s="13"/>
      <c r="NYG50" s="13"/>
      <c r="NYH50" s="13"/>
      <c r="NYI50" s="13"/>
      <c r="NYJ50" s="13"/>
      <c r="NYK50" s="13"/>
      <c r="NYL50" s="13"/>
      <c r="NYM50" s="13"/>
      <c r="NYN50" s="13"/>
      <c r="NYO50" s="13"/>
      <c r="NYP50" s="13"/>
      <c r="NYQ50" s="13"/>
      <c r="NYR50" s="13"/>
      <c r="NYS50" s="13"/>
      <c r="NYT50" s="13"/>
      <c r="NYU50" s="13"/>
      <c r="NYV50" s="13"/>
      <c r="NYW50" s="13"/>
      <c r="NYX50" s="13"/>
      <c r="NYY50" s="13"/>
      <c r="NYZ50" s="13"/>
      <c r="NZA50" s="13"/>
      <c r="NZB50" s="13"/>
      <c r="NZC50" s="13"/>
      <c r="NZD50" s="13"/>
      <c r="NZE50" s="13"/>
      <c r="NZF50" s="13"/>
      <c r="NZG50" s="13"/>
      <c r="NZH50" s="13"/>
      <c r="NZI50" s="13"/>
      <c r="NZJ50" s="13"/>
      <c r="NZK50" s="13"/>
      <c r="NZL50" s="13"/>
      <c r="NZM50" s="13"/>
      <c r="NZN50" s="13"/>
      <c r="NZO50" s="13"/>
      <c r="NZP50" s="13"/>
      <c r="NZQ50" s="13"/>
      <c r="NZR50" s="13"/>
      <c r="NZS50" s="13"/>
      <c r="NZT50" s="13"/>
      <c r="NZU50" s="13"/>
      <c r="NZV50" s="13"/>
      <c r="NZW50" s="13"/>
      <c r="NZX50" s="13"/>
      <c r="NZY50" s="13"/>
      <c r="NZZ50" s="13"/>
      <c r="OAA50" s="13"/>
      <c r="OAB50" s="13"/>
      <c r="OAC50" s="13"/>
      <c r="OAD50" s="13"/>
      <c r="OAE50" s="13"/>
      <c r="OAF50" s="13"/>
      <c r="OAG50" s="13"/>
      <c r="OAH50" s="13"/>
      <c r="OAI50" s="13"/>
      <c r="OAJ50" s="13"/>
      <c r="OAK50" s="13"/>
      <c r="OAL50" s="13"/>
      <c r="OAM50" s="13"/>
      <c r="OAN50" s="13"/>
      <c r="OAO50" s="13"/>
      <c r="OAP50" s="13"/>
      <c r="OAQ50" s="13"/>
      <c r="OAR50" s="13"/>
      <c r="OAS50" s="13"/>
      <c r="OAT50" s="13"/>
      <c r="OAU50" s="13"/>
      <c r="OAV50" s="13"/>
      <c r="OAW50" s="13"/>
      <c r="OAX50" s="13"/>
      <c r="OAY50" s="13"/>
      <c r="OAZ50" s="13"/>
      <c r="OBA50" s="13"/>
      <c r="OBB50" s="13"/>
      <c r="OBC50" s="13"/>
      <c r="OBD50" s="13"/>
      <c r="OBE50" s="13"/>
      <c r="OBF50" s="13"/>
      <c r="OBG50" s="13"/>
      <c r="OBH50" s="13"/>
      <c r="OBI50" s="13"/>
      <c r="OBJ50" s="13"/>
      <c r="OBK50" s="13"/>
      <c r="OBL50" s="13"/>
      <c r="OBM50" s="13"/>
      <c r="OBN50" s="13"/>
      <c r="OBO50" s="13"/>
      <c r="OBP50" s="13"/>
      <c r="OBQ50" s="13"/>
      <c r="OBR50" s="13"/>
      <c r="OBS50" s="13"/>
      <c r="OBT50" s="13"/>
      <c r="OBU50" s="13"/>
      <c r="OBV50" s="13"/>
      <c r="OBW50" s="13"/>
      <c r="OBX50" s="13"/>
      <c r="OBY50" s="13"/>
      <c r="OBZ50" s="13"/>
      <c r="OCA50" s="13"/>
      <c r="OCB50" s="13"/>
      <c r="OCC50" s="13"/>
      <c r="OCD50" s="13"/>
      <c r="OCE50" s="13"/>
      <c r="OCF50" s="13"/>
      <c r="OCG50" s="13"/>
      <c r="OCH50" s="13"/>
      <c r="OCI50" s="13"/>
      <c r="OCJ50" s="13"/>
      <c r="OCK50" s="13"/>
      <c r="OCL50" s="13"/>
      <c r="OCM50" s="13"/>
      <c r="OCN50" s="13"/>
      <c r="OCO50" s="13"/>
      <c r="OCP50" s="13"/>
      <c r="OCQ50" s="13"/>
      <c r="OCR50" s="13"/>
      <c r="OCS50" s="13"/>
      <c r="OCT50" s="13"/>
      <c r="OCU50" s="13"/>
      <c r="OCV50" s="13"/>
      <c r="OCW50" s="13"/>
      <c r="OCX50" s="13"/>
      <c r="OCY50" s="13"/>
      <c r="OCZ50" s="13"/>
      <c r="ODA50" s="13"/>
      <c r="ODB50" s="13"/>
      <c r="ODC50" s="13"/>
      <c r="ODD50" s="13"/>
      <c r="ODE50" s="13"/>
      <c r="ODF50" s="13"/>
      <c r="ODG50" s="13"/>
      <c r="ODH50" s="13"/>
      <c r="ODI50" s="13"/>
      <c r="ODJ50" s="13"/>
      <c r="ODK50" s="13"/>
      <c r="ODL50" s="13"/>
      <c r="ODM50" s="13"/>
      <c r="ODN50" s="13"/>
      <c r="ODO50" s="13"/>
      <c r="ODP50" s="13"/>
      <c r="ODQ50" s="13"/>
      <c r="ODR50" s="13"/>
      <c r="ODS50" s="13"/>
      <c r="ODT50" s="13"/>
      <c r="ODU50" s="13"/>
      <c r="ODV50" s="13"/>
      <c r="ODW50" s="13"/>
      <c r="ODX50" s="13"/>
      <c r="ODY50" s="13"/>
      <c r="ODZ50" s="13"/>
      <c r="OEA50" s="13"/>
      <c r="OEB50" s="13"/>
      <c r="OEC50" s="13"/>
      <c r="OED50" s="13"/>
      <c r="OEE50" s="13"/>
      <c r="OEF50" s="13"/>
      <c r="OEG50" s="13"/>
      <c r="OEH50" s="13"/>
      <c r="OEI50" s="13"/>
      <c r="OEJ50" s="13"/>
      <c r="OEK50" s="13"/>
      <c r="OEL50" s="13"/>
      <c r="OEM50" s="13"/>
      <c r="OEN50" s="13"/>
      <c r="OEO50" s="13"/>
      <c r="OEP50" s="13"/>
      <c r="OEQ50" s="13"/>
      <c r="OER50" s="13"/>
      <c r="OES50" s="13"/>
      <c r="OET50" s="13"/>
      <c r="OEU50" s="13"/>
      <c r="OEV50" s="13"/>
      <c r="OEW50" s="13"/>
      <c r="OEX50" s="13"/>
      <c r="OEY50" s="13"/>
      <c r="OEZ50" s="13"/>
      <c r="OFA50" s="13"/>
      <c r="OFB50" s="13"/>
      <c r="OFC50" s="13"/>
      <c r="OFD50" s="13"/>
      <c r="OFE50" s="13"/>
      <c r="OFF50" s="13"/>
      <c r="OFG50" s="13"/>
      <c r="OFH50" s="13"/>
      <c r="OFI50" s="13"/>
      <c r="OFJ50" s="13"/>
      <c r="OFK50" s="13"/>
      <c r="OFL50" s="13"/>
      <c r="OFM50" s="13"/>
      <c r="OFN50" s="13"/>
      <c r="OFO50" s="13"/>
      <c r="OFP50" s="13"/>
      <c r="OFQ50" s="13"/>
      <c r="OFR50" s="13"/>
      <c r="OFS50" s="13"/>
      <c r="OFT50" s="13"/>
      <c r="OFU50" s="13"/>
      <c r="OFV50" s="13"/>
      <c r="OFW50" s="13"/>
      <c r="OFX50" s="13"/>
      <c r="OFY50" s="13"/>
      <c r="OFZ50" s="13"/>
      <c r="OGA50" s="13"/>
      <c r="OGB50" s="13"/>
      <c r="OGC50" s="13"/>
      <c r="OGD50" s="13"/>
      <c r="OGE50" s="13"/>
      <c r="OGF50" s="13"/>
      <c r="OGG50" s="13"/>
      <c r="OGH50" s="13"/>
      <c r="OGI50" s="13"/>
      <c r="OGJ50" s="13"/>
      <c r="OGK50" s="13"/>
      <c r="OGL50" s="13"/>
      <c r="OGM50" s="13"/>
      <c r="OGN50" s="13"/>
      <c r="OGO50" s="13"/>
      <c r="OGP50" s="13"/>
      <c r="OGQ50" s="13"/>
      <c r="OGR50" s="13"/>
      <c r="OGS50" s="13"/>
      <c r="OGT50" s="13"/>
      <c r="OGU50" s="13"/>
      <c r="OGV50" s="13"/>
      <c r="OGW50" s="13"/>
      <c r="OGX50" s="13"/>
      <c r="OGY50" s="13"/>
      <c r="OGZ50" s="13"/>
      <c r="OHA50" s="13"/>
      <c r="OHB50" s="13"/>
      <c r="OHC50" s="13"/>
      <c r="OHD50" s="13"/>
      <c r="OHE50" s="13"/>
      <c r="OHF50" s="13"/>
      <c r="OHG50" s="13"/>
      <c r="OHH50" s="13"/>
      <c r="OHI50" s="13"/>
      <c r="OHJ50" s="13"/>
      <c r="OHK50" s="13"/>
      <c r="OHL50" s="13"/>
      <c r="OHM50" s="13"/>
      <c r="OHN50" s="13"/>
      <c r="OHO50" s="13"/>
      <c r="OHP50" s="13"/>
      <c r="OHQ50" s="13"/>
      <c r="OHR50" s="13"/>
      <c r="OHS50" s="13"/>
      <c r="OHT50" s="13"/>
      <c r="OHU50" s="13"/>
      <c r="OHV50" s="13"/>
      <c r="OHW50" s="13"/>
      <c r="OHX50" s="13"/>
      <c r="OHY50" s="13"/>
      <c r="OHZ50" s="13"/>
      <c r="OIA50" s="13"/>
      <c r="OIB50" s="13"/>
      <c r="OIC50" s="13"/>
      <c r="OID50" s="13"/>
      <c r="OIE50" s="13"/>
      <c r="OIF50" s="13"/>
      <c r="OIG50" s="13"/>
      <c r="OIH50" s="13"/>
      <c r="OII50" s="13"/>
      <c r="OIJ50" s="13"/>
      <c r="OIK50" s="13"/>
      <c r="OIL50" s="13"/>
      <c r="OIM50" s="13"/>
      <c r="OIN50" s="13"/>
      <c r="OIO50" s="13"/>
      <c r="OIP50" s="13"/>
      <c r="OIQ50" s="13"/>
      <c r="OIR50" s="13"/>
      <c r="OIS50" s="13"/>
      <c r="OIT50" s="13"/>
      <c r="OIU50" s="13"/>
      <c r="OIV50" s="13"/>
      <c r="OIW50" s="13"/>
      <c r="OIX50" s="13"/>
      <c r="OIY50" s="13"/>
      <c r="OIZ50" s="13"/>
      <c r="OJA50" s="13"/>
      <c r="OJB50" s="13"/>
      <c r="OJC50" s="13"/>
      <c r="OJD50" s="13"/>
      <c r="OJE50" s="13"/>
      <c r="OJF50" s="13"/>
      <c r="OJG50" s="13"/>
      <c r="OJH50" s="13"/>
      <c r="OJI50" s="13"/>
      <c r="OJJ50" s="13"/>
      <c r="OJK50" s="13"/>
      <c r="OJL50" s="13"/>
      <c r="OJM50" s="13"/>
      <c r="OJN50" s="13"/>
      <c r="OJO50" s="13"/>
      <c r="OJP50" s="13"/>
      <c r="OJQ50" s="13"/>
      <c r="OJR50" s="13"/>
      <c r="OJS50" s="13"/>
      <c r="OJT50" s="13"/>
      <c r="OJU50" s="13"/>
      <c r="OJV50" s="13"/>
      <c r="OJW50" s="13"/>
      <c r="OJX50" s="13"/>
      <c r="OJY50" s="13"/>
      <c r="OJZ50" s="13"/>
      <c r="OKA50" s="13"/>
      <c r="OKB50" s="13"/>
      <c r="OKC50" s="13"/>
      <c r="OKD50" s="13"/>
      <c r="OKE50" s="13"/>
      <c r="OKF50" s="13"/>
      <c r="OKG50" s="13"/>
      <c r="OKH50" s="13"/>
      <c r="OKI50" s="13"/>
      <c r="OKJ50" s="13"/>
      <c r="OKK50" s="13"/>
      <c r="OKL50" s="13"/>
      <c r="OKM50" s="13"/>
      <c r="OKN50" s="13"/>
      <c r="OKO50" s="13"/>
      <c r="OKP50" s="13"/>
      <c r="OKQ50" s="13"/>
      <c r="OKR50" s="13"/>
      <c r="OKS50" s="13"/>
      <c r="OKT50" s="13"/>
      <c r="OKU50" s="13"/>
      <c r="OKV50" s="13"/>
      <c r="OKW50" s="13"/>
      <c r="OKX50" s="13"/>
      <c r="OKY50" s="13"/>
      <c r="OKZ50" s="13"/>
      <c r="OLA50" s="13"/>
      <c r="OLB50" s="13"/>
      <c r="OLC50" s="13"/>
      <c r="OLD50" s="13"/>
      <c r="OLE50" s="13"/>
      <c r="OLF50" s="13"/>
      <c r="OLG50" s="13"/>
      <c r="OLH50" s="13"/>
      <c r="OLI50" s="13"/>
      <c r="OLJ50" s="13"/>
      <c r="OLK50" s="13"/>
      <c r="OLL50" s="13"/>
      <c r="OLM50" s="13"/>
      <c r="OLN50" s="13"/>
      <c r="OLO50" s="13"/>
      <c r="OLP50" s="13"/>
      <c r="OLQ50" s="13"/>
      <c r="OLR50" s="13"/>
      <c r="OLS50" s="13"/>
      <c r="OLT50" s="13"/>
      <c r="OLU50" s="13"/>
      <c r="OLV50" s="13"/>
      <c r="OLW50" s="13"/>
      <c r="OLX50" s="13"/>
      <c r="OLY50" s="13"/>
      <c r="OLZ50" s="13"/>
      <c r="OMA50" s="13"/>
      <c r="OMB50" s="13"/>
      <c r="OMC50" s="13"/>
      <c r="OMD50" s="13"/>
      <c r="OME50" s="13"/>
      <c r="OMF50" s="13"/>
      <c r="OMG50" s="13"/>
      <c r="OMH50" s="13"/>
      <c r="OMI50" s="13"/>
      <c r="OMJ50" s="13"/>
      <c r="OMK50" s="13"/>
      <c r="OML50" s="13"/>
      <c r="OMM50" s="13"/>
      <c r="OMN50" s="13"/>
      <c r="OMO50" s="13"/>
      <c r="OMP50" s="13"/>
      <c r="OMQ50" s="13"/>
      <c r="OMR50" s="13"/>
      <c r="OMS50" s="13"/>
      <c r="OMT50" s="13"/>
      <c r="OMU50" s="13"/>
      <c r="OMV50" s="13"/>
      <c r="OMW50" s="13"/>
      <c r="OMX50" s="13"/>
      <c r="OMY50" s="13"/>
      <c r="OMZ50" s="13"/>
      <c r="ONA50" s="13"/>
      <c r="ONB50" s="13"/>
      <c r="ONC50" s="13"/>
      <c r="OND50" s="13"/>
      <c r="ONE50" s="13"/>
      <c r="ONF50" s="13"/>
      <c r="ONG50" s="13"/>
      <c r="ONH50" s="13"/>
      <c r="ONI50" s="13"/>
      <c r="ONJ50" s="13"/>
      <c r="ONK50" s="13"/>
      <c r="ONL50" s="13"/>
      <c r="ONM50" s="13"/>
      <c r="ONN50" s="13"/>
      <c r="ONO50" s="13"/>
      <c r="ONP50" s="13"/>
      <c r="ONQ50" s="13"/>
      <c r="ONR50" s="13"/>
      <c r="ONS50" s="13"/>
      <c r="ONT50" s="13"/>
      <c r="ONU50" s="13"/>
      <c r="ONV50" s="13"/>
      <c r="ONW50" s="13"/>
      <c r="ONX50" s="13"/>
      <c r="ONY50" s="13"/>
      <c r="ONZ50" s="13"/>
      <c r="OOA50" s="13"/>
      <c r="OOB50" s="13"/>
      <c r="OOC50" s="13"/>
      <c r="OOD50" s="13"/>
      <c r="OOE50" s="13"/>
      <c r="OOF50" s="13"/>
      <c r="OOG50" s="13"/>
      <c r="OOH50" s="13"/>
      <c r="OOI50" s="13"/>
      <c r="OOJ50" s="13"/>
      <c r="OOK50" s="13"/>
      <c r="OOL50" s="13"/>
      <c r="OOM50" s="13"/>
      <c r="OON50" s="13"/>
      <c r="OOO50" s="13"/>
      <c r="OOP50" s="13"/>
      <c r="OOQ50" s="13"/>
      <c r="OOR50" s="13"/>
      <c r="OOS50" s="13"/>
      <c r="OOT50" s="13"/>
      <c r="OOU50" s="13"/>
      <c r="OOV50" s="13"/>
      <c r="OOW50" s="13"/>
      <c r="OOX50" s="13"/>
      <c r="OOY50" s="13"/>
      <c r="OOZ50" s="13"/>
      <c r="OPA50" s="13"/>
      <c r="OPB50" s="13"/>
      <c r="OPC50" s="13"/>
      <c r="OPD50" s="13"/>
      <c r="OPE50" s="13"/>
      <c r="OPF50" s="13"/>
      <c r="OPG50" s="13"/>
      <c r="OPH50" s="13"/>
      <c r="OPI50" s="13"/>
      <c r="OPJ50" s="13"/>
      <c r="OPK50" s="13"/>
      <c r="OPL50" s="13"/>
      <c r="OPM50" s="13"/>
      <c r="OPN50" s="13"/>
      <c r="OPO50" s="13"/>
      <c r="OPP50" s="13"/>
      <c r="OPQ50" s="13"/>
      <c r="OPR50" s="13"/>
      <c r="OPS50" s="13"/>
      <c r="OPT50" s="13"/>
      <c r="OPU50" s="13"/>
      <c r="OPV50" s="13"/>
      <c r="OPW50" s="13"/>
      <c r="OPX50" s="13"/>
      <c r="OPY50" s="13"/>
      <c r="OPZ50" s="13"/>
      <c r="OQA50" s="13"/>
      <c r="OQB50" s="13"/>
      <c r="OQC50" s="13"/>
      <c r="OQD50" s="13"/>
      <c r="OQE50" s="13"/>
      <c r="OQF50" s="13"/>
      <c r="OQG50" s="13"/>
      <c r="OQH50" s="13"/>
      <c r="OQI50" s="13"/>
      <c r="OQJ50" s="13"/>
      <c r="OQK50" s="13"/>
      <c r="OQL50" s="13"/>
      <c r="OQM50" s="13"/>
      <c r="OQN50" s="13"/>
      <c r="OQO50" s="13"/>
      <c r="OQP50" s="13"/>
      <c r="OQQ50" s="13"/>
      <c r="OQR50" s="13"/>
      <c r="OQS50" s="13"/>
      <c r="OQT50" s="13"/>
      <c r="OQU50" s="13"/>
      <c r="OQV50" s="13"/>
      <c r="OQW50" s="13"/>
      <c r="OQX50" s="13"/>
      <c r="OQY50" s="13"/>
      <c r="OQZ50" s="13"/>
      <c r="ORA50" s="13"/>
      <c r="ORB50" s="13"/>
      <c r="ORC50" s="13"/>
      <c r="ORD50" s="13"/>
      <c r="ORE50" s="13"/>
      <c r="ORF50" s="13"/>
      <c r="ORG50" s="13"/>
      <c r="ORH50" s="13"/>
      <c r="ORI50" s="13"/>
      <c r="ORJ50" s="13"/>
      <c r="ORK50" s="13"/>
      <c r="ORL50" s="13"/>
      <c r="ORM50" s="13"/>
      <c r="ORN50" s="13"/>
      <c r="ORO50" s="13"/>
      <c r="ORP50" s="13"/>
      <c r="ORQ50" s="13"/>
      <c r="ORR50" s="13"/>
      <c r="ORS50" s="13"/>
      <c r="ORT50" s="13"/>
      <c r="ORU50" s="13"/>
      <c r="ORV50" s="13"/>
      <c r="ORW50" s="13"/>
      <c r="ORX50" s="13"/>
      <c r="ORY50" s="13"/>
      <c r="ORZ50" s="13"/>
      <c r="OSA50" s="13"/>
      <c r="OSB50" s="13"/>
      <c r="OSC50" s="13"/>
      <c r="OSD50" s="13"/>
      <c r="OSE50" s="13"/>
      <c r="OSF50" s="13"/>
      <c r="OSG50" s="13"/>
      <c r="OSH50" s="13"/>
      <c r="OSI50" s="13"/>
      <c r="OSJ50" s="13"/>
      <c r="OSK50" s="13"/>
      <c r="OSL50" s="13"/>
      <c r="OSM50" s="13"/>
      <c r="OSN50" s="13"/>
      <c r="OSO50" s="13"/>
      <c r="OSP50" s="13"/>
      <c r="OSQ50" s="13"/>
      <c r="OSR50" s="13"/>
      <c r="OSS50" s="13"/>
      <c r="OST50" s="13"/>
      <c r="OSU50" s="13"/>
      <c r="OSV50" s="13"/>
      <c r="OSW50" s="13"/>
      <c r="OSX50" s="13"/>
      <c r="OSY50" s="13"/>
      <c r="OSZ50" s="13"/>
      <c r="OTA50" s="13"/>
      <c r="OTB50" s="13"/>
      <c r="OTC50" s="13"/>
      <c r="OTD50" s="13"/>
      <c r="OTE50" s="13"/>
      <c r="OTF50" s="13"/>
      <c r="OTG50" s="13"/>
      <c r="OTH50" s="13"/>
      <c r="OTI50" s="13"/>
      <c r="OTJ50" s="13"/>
      <c r="OTK50" s="13"/>
      <c r="OTL50" s="13"/>
      <c r="OTM50" s="13"/>
      <c r="OTN50" s="13"/>
      <c r="OTO50" s="13"/>
      <c r="OTP50" s="13"/>
      <c r="OTQ50" s="13"/>
      <c r="OTR50" s="13"/>
      <c r="OTS50" s="13"/>
      <c r="OTT50" s="13"/>
      <c r="OTU50" s="13"/>
      <c r="OTV50" s="13"/>
      <c r="OTW50" s="13"/>
      <c r="OTX50" s="13"/>
      <c r="OTY50" s="13"/>
      <c r="OTZ50" s="13"/>
      <c r="OUA50" s="13"/>
      <c r="OUB50" s="13"/>
      <c r="OUC50" s="13"/>
      <c r="OUD50" s="13"/>
      <c r="OUE50" s="13"/>
      <c r="OUF50" s="13"/>
      <c r="OUG50" s="13"/>
      <c r="OUH50" s="13"/>
      <c r="OUI50" s="13"/>
      <c r="OUJ50" s="13"/>
      <c r="OUK50" s="13"/>
      <c r="OUL50" s="13"/>
      <c r="OUM50" s="13"/>
      <c r="OUN50" s="13"/>
      <c r="OUO50" s="13"/>
      <c r="OUP50" s="13"/>
      <c r="OUQ50" s="13"/>
      <c r="OUR50" s="13"/>
      <c r="OUS50" s="13"/>
      <c r="OUT50" s="13"/>
      <c r="OUU50" s="13"/>
      <c r="OUV50" s="13"/>
      <c r="OUW50" s="13"/>
      <c r="OUX50" s="13"/>
      <c r="OUY50" s="13"/>
      <c r="OUZ50" s="13"/>
      <c r="OVA50" s="13"/>
      <c r="OVB50" s="13"/>
      <c r="OVC50" s="13"/>
      <c r="OVD50" s="13"/>
      <c r="OVE50" s="13"/>
      <c r="OVF50" s="13"/>
      <c r="OVG50" s="13"/>
      <c r="OVH50" s="13"/>
      <c r="OVI50" s="13"/>
      <c r="OVJ50" s="13"/>
      <c r="OVK50" s="13"/>
      <c r="OVL50" s="13"/>
      <c r="OVM50" s="13"/>
      <c r="OVN50" s="13"/>
      <c r="OVO50" s="13"/>
      <c r="OVP50" s="13"/>
      <c r="OVQ50" s="13"/>
      <c r="OVR50" s="13"/>
      <c r="OVS50" s="13"/>
      <c r="OVT50" s="13"/>
      <c r="OVU50" s="13"/>
      <c r="OVV50" s="13"/>
      <c r="OVW50" s="13"/>
      <c r="OVX50" s="13"/>
      <c r="OVY50" s="13"/>
      <c r="OVZ50" s="13"/>
      <c r="OWA50" s="13"/>
      <c r="OWB50" s="13"/>
      <c r="OWC50" s="13"/>
      <c r="OWD50" s="13"/>
      <c r="OWE50" s="13"/>
      <c r="OWF50" s="13"/>
      <c r="OWG50" s="13"/>
      <c r="OWH50" s="13"/>
      <c r="OWI50" s="13"/>
      <c r="OWJ50" s="13"/>
      <c r="OWK50" s="13"/>
      <c r="OWL50" s="13"/>
      <c r="OWM50" s="13"/>
      <c r="OWN50" s="13"/>
      <c r="OWO50" s="13"/>
      <c r="OWP50" s="13"/>
      <c r="OWQ50" s="13"/>
      <c r="OWR50" s="13"/>
      <c r="OWS50" s="13"/>
      <c r="OWT50" s="13"/>
      <c r="OWU50" s="13"/>
      <c r="OWV50" s="13"/>
      <c r="OWW50" s="13"/>
      <c r="OWX50" s="13"/>
      <c r="OWY50" s="13"/>
      <c r="OWZ50" s="13"/>
      <c r="OXA50" s="13"/>
      <c r="OXB50" s="13"/>
      <c r="OXC50" s="13"/>
      <c r="OXD50" s="13"/>
      <c r="OXE50" s="13"/>
      <c r="OXF50" s="13"/>
      <c r="OXG50" s="13"/>
      <c r="OXH50" s="13"/>
      <c r="OXI50" s="13"/>
      <c r="OXJ50" s="13"/>
      <c r="OXK50" s="13"/>
      <c r="OXL50" s="13"/>
      <c r="OXM50" s="13"/>
      <c r="OXN50" s="13"/>
      <c r="OXO50" s="13"/>
      <c r="OXP50" s="13"/>
      <c r="OXQ50" s="13"/>
      <c r="OXR50" s="13"/>
      <c r="OXS50" s="13"/>
      <c r="OXT50" s="13"/>
      <c r="OXU50" s="13"/>
      <c r="OXV50" s="13"/>
      <c r="OXW50" s="13"/>
      <c r="OXX50" s="13"/>
      <c r="OXY50" s="13"/>
      <c r="OXZ50" s="13"/>
      <c r="OYA50" s="13"/>
      <c r="OYB50" s="13"/>
      <c r="OYC50" s="13"/>
      <c r="OYD50" s="13"/>
      <c r="OYE50" s="13"/>
      <c r="OYF50" s="13"/>
      <c r="OYG50" s="13"/>
      <c r="OYH50" s="13"/>
      <c r="OYI50" s="13"/>
      <c r="OYJ50" s="13"/>
      <c r="OYK50" s="13"/>
      <c r="OYL50" s="13"/>
      <c r="OYM50" s="13"/>
      <c r="OYN50" s="13"/>
      <c r="OYO50" s="13"/>
      <c r="OYP50" s="13"/>
      <c r="OYQ50" s="13"/>
      <c r="OYR50" s="13"/>
      <c r="OYS50" s="13"/>
      <c r="OYT50" s="13"/>
      <c r="OYU50" s="13"/>
      <c r="OYV50" s="13"/>
      <c r="OYW50" s="13"/>
      <c r="OYX50" s="13"/>
      <c r="OYY50" s="13"/>
      <c r="OYZ50" s="13"/>
      <c r="OZA50" s="13"/>
      <c r="OZB50" s="13"/>
      <c r="OZC50" s="13"/>
      <c r="OZD50" s="13"/>
      <c r="OZE50" s="13"/>
      <c r="OZF50" s="13"/>
      <c r="OZG50" s="13"/>
      <c r="OZH50" s="13"/>
      <c r="OZI50" s="13"/>
      <c r="OZJ50" s="13"/>
      <c r="OZK50" s="13"/>
      <c r="OZL50" s="13"/>
      <c r="OZM50" s="13"/>
      <c r="OZN50" s="13"/>
      <c r="OZO50" s="13"/>
      <c r="OZP50" s="13"/>
      <c r="OZQ50" s="13"/>
      <c r="OZR50" s="13"/>
      <c r="OZS50" s="13"/>
      <c r="OZT50" s="13"/>
      <c r="OZU50" s="13"/>
      <c r="OZV50" s="13"/>
      <c r="OZW50" s="13"/>
      <c r="OZX50" s="13"/>
      <c r="OZY50" s="13"/>
      <c r="OZZ50" s="13"/>
      <c r="PAA50" s="13"/>
      <c r="PAB50" s="13"/>
      <c r="PAC50" s="13"/>
      <c r="PAD50" s="13"/>
      <c r="PAE50" s="13"/>
      <c r="PAF50" s="13"/>
      <c r="PAG50" s="13"/>
      <c r="PAH50" s="13"/>
      <c r="PAI50" s="13"/>
      <c r="PAJ50" s="13"/>
      <c r="PAK50" s="13"/>
      <c r="PAL50" s="13"/>
      <c r="PAM50" s="13"/>
      <c r="PAN50" s="13"/>
      <c r="PAO50" s="13"/>
      <c r="PAP50" s="13"/>
      <c r="PAQ50" s="13"/>
      <c r="PAR50" s="13"/>
      <c r="PAS50" s="13"/>
      <c r="PAT50" s="13"/>
      <c r="PAU50" s="13"/>
      <c r="PAV50" s="13"/>
      <c r="PAW50" s="13"/>
      <c r="PAX50" s="13"/>
      <c r="PAY50" s="13"/>
      <c r="PAZ50" s="13"/>
      <c r="PBA50" s="13"/>
      <c r="PBB50" s="13"/>
      <c r="PBC50" s="13"/>
      <c r="PBD50" s="13"/>
      <c r="PBE50" s="13"/>
      <c r="PBF50" s="13"/>
      <c r="PBG50" s="13"/>
      <c r="PBH50" s="13"/>
      <c r="PBI50" s="13"/>
      <c r="PBJ50" s="13"/>
      <c r="PBK50" s="13"/>
      <c r="PBL50" s="13"/>
      <c r="PBM50" s="13"/>
      <c r="PBN50" s="13"/>
      <c r="PBO50" s="13"/>
      <c r="PBP50" s="13"/>
      <c r="PBQ50" s="13"/>
      <c r="PBR50" s="13"/>
      <c r="PBS50" s="13"/>
      <c r="PBT50" s="13"/>
      <c r="PBU50" s="13"/>
      <c r="PBV50" s="13"/>
      <c r="PBW50" s="13"/>
      <c r="PBX50" s="13"/>
      <c r="PBY50" s="13"/>
      <c r="PBZ50" s="13"/>
      <c r="PCA50" s="13"/>
      <c r="PCB50" s="13"/>
      <c r="PCC50" s="13"/>
      <c r="PCD50" s="13"/>
      <c r="PCE50" s="13"/>
      <c r="PCF50" s="13"/>
      <c r="PCG50" s="13"/>
      <c r="PCH50" s="13"/>
      <c r="PCI50" s="13"/>
      <c r="PCJ50" s="13"/>
      <c r="PCK50" s="13"/>
      <c r="PCL50" s="13"/>
      <c r="PCM50" s="13"/>
      <c r="PCN50" s="13"/>
      <c r="PCO50" s="13"/>
      <c r="PCP50" s="13"/>
      <c r="PCQ50" s="13"/>
      <c r="PCR50" s="13"/>
      <c r="PCS50" s="13"/>
      <c r="PCT50" s="13"/>
      <c r="PCU50" s="13"/>
      <c r="PCV50" s="13"/>
      <c r="PCW50" s="13"/>
      <c r="PCX50" s="13"/>
      <c r="PCY50" s="13"/>
      <c r="PCZ50" s="13"/>
      <c r="PDA50" s="13"/>
      <c r="PDB50" s="13"/>
      <c r="PDC50" s="13"/>
      <c r="PDD50" s="13"/>
      <c r="PDE50" s="13"/>
      <c r="PDF50" s="13"/>
      <c r="PDG50" s="13"/>
      <c r="PDH50" s="13"/>
      <c r="PDI50" s="13"/>
      <c r="PDJ50" s="13"/>
      <c r="PDK50" s="13"/>
      <c r="PDL50" s="13"/>
      <c r="PDM50" s="13"/>
      <c r="PDN50" s="13"/>
      <c r="PDO50" s="13"/>
      <c r="PDP50" s="13"/>
      <c r="PDQ50" s="13"/>
      <c r="PDR50" s="13"/>
      <c r="PDS50" s="13"/>
      <c r="PDT50" s="13"/>
      <c r="PDU50" s="13"/>
      <c r="PDV50" s="13"/>
      <c r="PDW50" s="13"/>
      <c r="PDX50" s="13"/>
      <c r="PDY50" s="13"/>
      <c r="PDZ50" s="13"/>
      <c r="PEA50" s="13"/>
      <c r="PEB50" s="13"/>
      <c r="PEC50" s="13"/>
      <c r="PED50" s="13"/>
      <c r="PEE50" s="13"/>
      <c r="PEF50" s="13"/>
      <c r="PEG50" s="13"/>
      <c r="PEH50" s="13"/>
      <c r="PEI50" s="13"/>
      <c r="PEJ50" s="13"/>
      <c r="PEK50" s="13"/>
      <c r="PEL50" s="13"/>
      <c r="PEM50" s="13"/>
      <c r="PEN50" s="13"/>
      <c r="PEO50" s="13"/>
      <c r="PEP50" s="13"/>
      <c r="PEQ50" s="13"/>
      <c r="PER50" s="13"/>
      <c r="PES50" s="13"/>
      <c r="PET50" s="13"/>
      <c r="PEU50" s="13"/>
      <c r="PEV50" s="13"/>
      <c r="PEW50" s="13"/>
      <c r="PEX50" s="13"/>
      <c r="PEY50" s="13"/>
      <c r="PEZ50" s="13"/>
      <c r="PFA50" s="13"/>
      <c r="PFB50" s="13"/>
      <c r="PFC50" s="13"/>
      <c r="PFD50" s="13"/>
      <c r="PFE50" s="13"/>
      <c r="PFF50" s="13"/>
      <c r="PFG50" s="13"/>
      <c r="PFH50" s="13"/>
      <c r="PFI50" s="13"/>
      <c r="PFJ50" s="13"/>
      <c r="PFK50" s="13"/>
      <c r="PFL50" s="13"/>
      <c r="PFM50" s="13"/>
      <c r="PFN50" s="13"/>
      <c r="PFO50" s="13"/>
      <c r="PFP50" s="13"/>
      <c r="PFQ50" s="13"/>
      <c r="PFR50" s="13"/>
      <c r="PFS50" s="13"/>
      <c r="PFT50" s="13"/>
      <c r="PFU50" s="13"/>
      <c r="PFV50" s="13"/>
      <c r="PFW50" s="13"/>
      <c r="PFX50" s="13"/>
      <c r="PFY50" s="13"/>
      <c r="PFZ50" s="13"/>
      <c r="PGA50" s="13"/>
      <c r="PGB50" s="13"/>
      <c r="PGC50" s="13"/>
      <c r="PGD50" s="13"/>
      <c r="PGE50" s="13"/>
      <c r="PGF50" s="13"/>
      <c r="PGG50" s="13"/>
      <c r="PGH50" s="13"/>
      <c r="PGI50" s="13"/>
      <c r="PGJ50" s="13"/>
      <c r="PGK50" s="13"/>
      <c r="PGL50" s="13"/>
      <c r="PGM50" s="13"/>
      <c r="PGN50" s="13"/>
      <c r="PGO50" s="13"/>
      <c r="PGP50" s="13"/>
      <c r="PGQ50" s="13"/>
      <c r="PGR50" s="13"/>
      <c r="PGS50" s="13"/>
      <c r="PGT50" s="13"/>
      <c r="PGU50" s="13"/>
      <c r="PGV50" s="13"/>
      <c r="PGW50" s="13"/>
      <c r="PGX50" s="13"/>
      <c r="PGY50" s="13"/>
      <c r="PGZ50" s="13"/>
      <c r="PHA50" s="13"/>
      <c r="PHB50" s="13"/>
      <c r="PHC50" s="13"/>
      <c r="PHD50" s="13"/>
      <c r="PHE50" s="13"/>
      <c r="PHF50" s="13"/>
      <c r="PHG50" s="13"/>
      <c r="PHH50" s="13"/>
      <c r="PHI50" s="13"/>
      <c r="PHJ50" s="13"/>
      <c r="PHK50" s="13"/>
      <c r="PHL50" s="13"/>
      <c r="PHM50" s="13"/>
      <c r="PHN50" s="13"/>
      <c r="PHO50" s="13"/>
      <c r="PHP50" s="13"/>
      <c r="PHQ50" s="13"/>
      <c r="PHR50" s="13"/>
      <c r="PHS50" s="13"/>
      <c r="PHT50" s="13"/>
      <c r="PHU50" s="13"/>
      <c r="PHV50" s="13"/>
      <c r="PHW50" s="13"/>
      <c r="PHX50" s="13"/>
      <c r="PHY50" s="13"/>
      <c r="PHZ50" s="13"/>
      <c r="PIA50" s="13"/>
      <c r="PIB50" s="13"/>
      <c r="PIC50" s="13"/>
      <c r="PID50" s="13"/>
      <c r="PIE50" s="13"/>
      <c r="PIF50" s="13"/>
      <c r="PIG50" s="13"/>
      <c r="PIH50" s="13"/>
      <c r="PII50" s="13"/>
      <c r="PIJ50" s="13"/>
      <c r="PIK50" s="13"/>
      <c r="PIL50" s="13"/>
      <c r="PIM50" s="13"/>
      <c r="PIN50" s="13"/>
      <c r="PIO50" s="13"/>
      <c r="PIP50" s="13"/>
      <c r="PIQ50" s="13"/>
      <c r="PIR50" s="13"/>
      <c r="PIS50" s="13"/>
      <c r="PIT50" s="13"/>
      <c r="PIU50" s="13"/>
      <c r="PIV50" s="13"/>
      <c r="PIW50" s="13"/>
      <c r="PIX50" s="13"/>
      <c r="PIY50" s="13"/>
      <c r="PIZ50" s="13"/>
      <c r="PJA50" s="13"/>
      <c r="PJB50" s="13"/>
      <c r="PJC50" s="13"/>
      <c r="PJD50" s="13"/>
      <c r="PJE50" s="13"/>
      <c r="PJF50" s="13"/>
      <c r="PJG50" s="13"/>
      <c r="PJH50" s="13"/>
      <c r="PJI50" s="13"/>
      <c r="PJJ50" s="13"/>
      <c r="PJK50" s="13"/>
      <c r="PJL50" s="13"/>
      <c r="PJM50" s="13"/>
      <c r="PJN50" s="13"/>
      <c r="PJO50" s="13"/>
      <c r="PJP50" s="13"/>
      <c r="PJQ50" s="13"/>
      <c r="PJR50" s="13"/>
      <c r="PJS50" s="13"/>
      <c r="PJT50" s="13"/>
      <c r="PJU50" s="13"/>
      <c r="PJV50" s="13"/>
      <c r="PJW50" s="13"/>
      <c r="PJX50" s="13"/>
      <c r="PJY50" s="13"/>
      <c r="PJZ50" s="13"/>
      <c r="PKA50" s="13"/>
      <c r="PKB50" s="13"/>
      <c r="PKC50" s="13"/>
      <c r="PKD50" s="13"/>
      <c r="PKE50" s="13"/>
      <c r="PKF50" s="13"/>
      <c r="PKG50" s="13"/>
      <c r="PKH50" s="13"/>
      <c r="PKI50" s="13"/>
      <c r="PKJ50" s="13"/>
      <c r="PKK50" s="13"/>
      <c r="PKL50" s="13"/>
      <c r="PKM50" s="13"/>
      <c r="PKN50" s="13"/>
      <c r="PKO50" s="13"/>
      <c r="PKP50" s="13"/>
      <c r="PKQ50" s="13"/>
      <c r="PKR50" s="13"/>
      <c r="PKS50" s="13"/>
      <c r="PKT50" s="13"/>
      <c r="PKU50" s="13"/>
      <c r="PKV50" s="13"/>
      <c r="PKW50" s="13"/>
      <c r="PKX50" s="13"/>
      <c r="PKY50" s="13"/>
      <c r="PKZ50" s="13"/>
      <c r="PLA50" s="13"/>
      <c r="PLB50" s="13"/>
      <c r="PLC50" s="13"/>
      <c r="PLD50" s="13"/>
      <c r="PLE50" s="13"/>
      <c r="PLF50" s="13"/>
      <c r="PLG50" s="13"/>
      <c r="PLH50" s="13"/>
      <c r="PLI50" s="13"/>
      <c r="PLJ50" s="13"/>
      <c r="PLK50" s="13"/>
      <c r="PLL50" s="13"/>
      <c r="PLM50" s="13"/>
      <c r="PLN50" s="13"/>
      <c r="PLO50" s="13"/>
      <c r="PLP50" s="13"/>
      <c r="PLQ50" s="13"/>
      <c r="PLR50" s="13"/>
      <c r="PLS50" s="13"/>
      <c r="PLT50" s="13"/>
      <c r="PLU50" s="13"/>
      <c r="PLV50" s="13"/>
      <c r="PLW50" s="13"/>
      <c r="PLX50" s="13"/>
      <c r="PLY50" s="13"/>
      <c r="PLZ50" s="13"/>
      <c r="PMA50" s="13"/>
      <c r="PMB50" s="13"/>
      <c r="PMC50" s="13"/>
      <c r="PMD50" s="13"/>
      <c r="PME50" s="13"/>
      <c r="PMF50" s="13"/>
      <c r="PMG50" s="13"/>
      <c r="PMH50" s="13"/>
      <c r="PMI50" s="13"/>
      <c r="PMJ50" s="13"/>
      <c r="PMK50" s="13"/>
      <c r="PML50" s="13"/>
      <c r="PMM50" s="13"/>
      <c r="PMN50" s="13"/>
      <c r="PMO50" s="13"/>
      <c r="PMP50" s="13"/>
      <c r="PMQ50" s="13"/>
      <c r="PMR50" s="13"/>
      <c r="PMS50" s="13"/>
      <c r="PMT50" s="13"/>
      <c r="PMU50" s="13"/>
      <c r="PMV50" s="13"/>
      <c r="PMW50" s="13"/>
      <c r="PMX50" s="13"/>
      <c r="PMY50" s="13"/>
      <c r="PMZ50" s="13"/>
      <c r="PNA50" s="13"/>
      <c r="PNB50" s="13"/>
      <c r="PNC50" s="13"/>
      <c r="PND50" s="13"/>
      <c r="PNE50" s="13"/>
      <c r="PNF50" s="13"/>
      <c r="PNG50" s="13"/>
      <c r="PNH50" s="13"/>
      <c r="PNI50" s="13"/>
      <c r="PNJ50" s="13"/>
      <c r="PNK50" s="13"/>
      <c r="PNL50" s="13"/>
      <c r="PNM50" s="13"/>
      <c r="PNN50" s="13"/>
      <c r="PNO50" s="13"/>
      <c r="PNP50" s="13"/>
      <c r="PNQ50" s="13"/>
      <c r="PNR50" s="13"/>
      <c r="PNS50" s="13"/>
      <c r="PNT50" s="13"/>
      <c r="PNU50" s="13"/>
      <c r="PNV50" s="13"/>
      <c r="PNW50" s="13"/>
      <c r="PNX50" s="13"/>
      <c r="PNY50" s="13"/>
      <c r="PNZ50" s="13"/>
      <c r="POA50" s="13"/>
      <c r="POB50" s="13"/>
      <c r="POC50" s="13"/>
      <c r="POD50" s="13"/>
      <c r="POE50" s="13"/>
      <c r="POF50" s="13"/>
      <c r="POG50" s="13"/>
      <c r="POH50" s="13"/>
      <c r="POI50" s="13"/>
      <c r="POJ50" s="13"/>
      <c r="POK50" s="13"/>
      <c r="POL50" s="13"/>
      <c r="POM50" s="13"/>
      <c r="PON50" s="13"/>
      <c r="POO50" s="13"/>
      <c r="POP50" s="13"/>
      <c r="POQ50" s="13"/>
      <c r="POR50" s="13"/>
      <c r="POS50" s="13"/>
      <c r="POT50" s="13"/>
      <c r="POU50" s="13"/>
      <c r="POV50" s="13"/>
      <c r="POW50" s="13"/>
      <c r="POX50" s="13"/>
      <c r="POY50" s="13"/>
      <c r="POZ50" s="13"/>
      <c r="PPA50" s="13"/>
      <c r="PPB50" s="13"/>
      <c r="PPC50" s="13"/>
      <c r="PPD50" s="13"/>
      <c r="PPE50" s="13"/>
      <c r="PPF50" s="13"/>
      <c r="PPG50" s="13"/>
      <c r="PPH50" s="13"/>
      <c r="PPI50" s="13"/>
      <c r="PPJ50" s="13"/>
      <c r="PPK50" s="13"/>
      <c r="PPL50" s="13"/>
      <c r="PPM50" s="13"/>
      <c r="PPN50" s="13"/>
      <c r="PPO50" s="13"/>
      <c r="PPP50" s="13"/>
      <c r="PPQ50" s="13"/>
      <c r="PPR50" s="13"/>
      <c r="PPS50" s="13"/>
      <c r="PPT50" s="13"/>
      <c r="PPU50" s="13"/>
      <c r="PPV50" s="13"/>
      <c r="PPW50" s="13"/>
      <c r="PPX50" s="13"/>
      <c r="PPY50" s="13"/>
      <c r="PPZ50" s="13"/>
      <c r="PQA50" s="13"/>
      <c r="PQB50" s="13"/>
      <c r="PQC50" s="13"/>
      <c r="PQD50" s="13"/>
      <c r="PQE50" s="13"/>
      <c r="PQF50" s="13"/>
      <c r="PQG50" s="13"/>
      <c r="PQH50" s="13"/>
      <c r="PQI50" s="13"/>
      <c r="PQJ50" s="13"/>
      <c r="PQK50" s="13"/>
      <c r="PQL50" s="13"/>
      <c r="PQM50" s="13"/>
      <c r="PQN50" s="13"/>
      <c r="PQO50" s="13"/>
      <c r="PQP50" s="13"/>
      <c r="PQQ50" s="13"/>
      <c r="PQR50" s="13"/>
      <c r="PQS50" s="13"/>
      <c r="PQT50" s="13"/>
      <c r="PQU50" s="13"/>
      <c r="PQV50" s="13"/>
      <c r="PQW50" s="13"/>
      <c r="PQX50" s="13"/>
      <c r="PQY50" s="13"/>
      <c r="PQZ50" s="13"/>
      <c r="PRA50" s="13"/>
      <c r="PRB50" s="13"/>
      <c r="PRC50" s="13"/>
      <c r="PRD50" s="13"/>
      <c r="PRE50" s="13"/>
      <c r="PRF50" s="13"/>
      <c r="PRG50" s="13"/>
      <c r="PRH50" s="13"/>
      <c r="PRI50" s="13"/>
      <c r="PRJ50" s="13"/>
      <c r="PRK50" s="13"/>
      <c r="PRL50" s="13"/>
      <c r="PRM50" s="13"/>
      <c r="PRN50" s="13"/>
      <c r="PRO50" s="13"/>
      <c r="PRP50" s="13"/>
      <c r="PRQ50" s="13"/>
      <c r="PRR50" s="13"/>
      <c r="PRS50" s="13"/>
      <c r="PRT50" s="13"/>
      <c r="PRU50" s="13"/>
      <c r="PRV50" s="13"/>
      <c r="PRW50" s="13"/>
      <c r="PRX50" s="13"/>
      <c r="PRY50" s="13"/>
      <c r="PRZ50" s="13"/>
      <c r="PSA50" s="13"/>
      <c r="PSB50" s="13"/>
      <c r="PSC50" s="13"/>
      <c r="PSD50" s="13"/>
      <c r="PSE50" s="13"/>
      <c r="PSF50" s="13"/>
      <c r="PSG50" s="13"/>
      <c r="PSH50" s="13"/>
      <c r="PSI50" s="13"/>
      <c r="PSJ50" s="13"/>
      <c r="PSK50" s="13"/>
      <c r="PSL50" s="13"/>
      <c r="PSM50" s="13"/>
      <c r="PSN50" s="13"/>
      <c r="PSO50" s="13"/>
      <c r="PSP50" s="13"/>
      <c r="PSQ50" s="13"/>
      <c r="PSR50" s="13"/>
      <c r="PSS50" s="13"/>
      <c r="PST50" s="13"/>
      <c r="PSU50" s="13"/>
      <c r="PSV50" s="13"/>
      <c r="PSW50" s="13"/>
      <c r="PSX50" s="13"/>
      <c r="PSY50" s="13"/>
      <c r="PSZ50" s="13"/>
      <c r="PTA50" s="13"/>
      <c r="PTB50" s="13"/>
      <c r="PTC50" s="13"/>
      <c r="PTD50" s="13"/>
      <c r="PTE50" s="13"/>
      <c r="PTF50" s="13"/>
      <c r="PTG50" s="13"/>
      <c r="PTH50" s="13"/>
      <c r="PTI50" s="13"/>
      <c r="PTJ50" s="13"/>
      <c r="PTK50" s="13"/>
      <c r="PTL50" s="13"/>
      <c r="PTM50" s="13"/>
      <c r="PTN50" s="13"/>
      <c r="PTO50" s="13"/>
      <c r="PTP50" s="13"/>
      <c r="PTQ50" s="13"/>
      <c r="PTR50" s="13"/>
      <c r="PTS50" s="13"/>
      <c r="PTT50" s="13"/>
      <c r="PTU50" s="13"/>
      <c r="PTV50" s="13"/>
      <c r="PTW50" s="13"/>
      <c r="PTX50" s="13"/>
      <c r="PTY50" s="13"/>
      <c r="PTZ50" s="13"/>
      <c r="PUA50" s="13"/>
      <c r="PUB50" s="13"/>
      <c r="PUC50" s="13"/>
      <c r="PUD50" s="13"/>
      <c r="PUE50" s="13"/>
      <c r="PUF50" s="13"/>
      <c r="PUG50" s="13"/>
      <c r="PUH50" s="13"/>
      <c r="PUI50" s="13"/>
      <c r="PUJ50" s="13"/>
      <c r="PUK50" s="13"/>
      <c r="PUL50" s="13"/>
      <c r="PUM50" s="13"/>
      <c r="PUN50" s="13"/>
      <c r="PUO50" s="13"/>
      <c r="PUP50" s="13"/>
      <c r="PUQ50" s="13"/>
      <c r="PUR50" s="13"/>
      <c r="PUS50" s="13"/>
      <c r="PUT50" s="13"/>
      <c r="PUU50" s="13"/>
      <c r="PUV50" s="13"/>
      <c r="PUW50" s="13"/>
      <c r="PUX50" s="13"/>
      <c r="PUY50" s="13"/>
      <c r="PUZ50" s="13"/>
      <c r="PVA50" s="13"/>
      <c r="PVB50" s="13"/>
      <c r="PVC50" s="13"/>
      <c r="PVD50" s="13"/>
      <c r="PVE50" s="13"/>
      <c r="PVF50" s="13"/>
      <c r="PVG50" s="13"/>
      <c r="PVH50" s="13"/>
      <c r="PVI50" s="13"/>
      <c r="PVJ50" s="13"/>
      <c r="PVK50" s="13"/>
      <c r="PVL50" s="13"/>
      <c r="PVM50" s="13"/>
      <c r="PVN50" s="13"/>
      <c r="PVO50" s="13"/>
      <c r="PVP50" s="13"/>
      <c r="PVQ50" s="13"/>
      <c r="PVR50" s="13"/>
      <c r="PVS50" s="13"/>
      <c r="PVT50" s="13"/>
      <c r="PVU50" s="13"/>
      <c r="PVV50" s="13"/>
      <c r="PVW50" s="13"/>
      <c r="PVX50" s="13"/>
      <c r="PVY50" s="13"/>
      <c r="PVZ50" s="13"/>
      <c r="PWA50" s="13"/>
      <c r="PWB50" s="13"/>
      <c r="PWC50" s="13"/>
      <c r="PWD50" s="13"/>
      <c r="PWE50" s="13"/>
      <c r="PWF50" s="13"/>
      <c r="PWG50" s="13"/>
      <c r="PWH50" s="13"/>
      <c r="PWI50" s="13"/>
      <c r="PWJ50" s="13"/>
      <c r="PWK50" s="13"/>
      <c r="PWL50" s="13"/>
      <c r="PWM50" s="13"/>
      <c r="PWN50" s="13"/>
      <c r="PWO50" s="13"/>
      <c r="PWP50" s="13"/>
      <c r="PWQ50" s="13"/>
      <c r="PWR50" s="13"/>
      <c r="PWS50" s="13"/>
      <c r="PWT50" s="13"/>
      <c r="PWU50" s="13"/>
      <c r="PWV50" s="13"/>
      <c r="PWW50" s="13"/>
      <c r="PWX50" s="13"/>
      <c r="PWY50" s="13"/>
      <c r="PWZ50" s="13"/>
      <c r="PXA50" s="13"/>
      <c r="PXB50" s="13"/>
      <c r="PXC50" s="13"/>
      <c r="PXD50" s="13"/>
      <c r="PXE50" s="13"/>
      <c r="PXF50" s="13"/>
      <c r="PXG50" s="13"/>
      <c r="PXH50" s="13"/>
      <c r="PXI50" s="13"/>
      <c r="PXJ50" s="13"/>
      <c r="PXK50" s="13"/>
      <c r="PXL50" s="13"/>
      <c r="PXM50" s="13"/>
      <c r="PXN50" s="13"/>
      <c r="PXO50" s="13"/>
      <c r="PXP50" s="13"/>
      <c r="PXQ50" s="13"/>
      <c r="PXR50" s="13"/>
      <c r="PXS50" s="13"/>
      <c r="PXT50" s="13"/>
      <c r="PXU50" s="13"/>
      <c r="PXV50" s="13"/>
      <c r="PXW50" s="13"/>
      <c r="PXX50" s="13"/>
      <c r="PXY50" s="13"/>
      <c r="PXZ50" s="13"/>
      <c r="PYA50" s="13"/>
      <c r="PYB50" s="13"/>
      <c r="PYC50" s="13"/>
      <c r="PYD50" s="13"/>
      <c r="PYE50" s="13"/>
      <c r="PYF50" s="13"/>
      <c r="PYG50" s="13"/>
      <c r="PYH50" s="13"/>
      <c r="PYI50" s="13"/>
      <c r="PYJ50" s="13"/>
      <c r="PYK50" s="13"/>
      <c r="PYL50" s="13"/>
      <c r="PYM50" s="13"/>
      <c r="PYN50" s="13"/>
      <c r="PYO50" s="13"/>
      <c r="PYP50" s="13"/>
      <c r="PYQ50" s="13"/>
      <c r="PYR50" s="13"/>
      <c r="PYS50" s="13"/>
      <c r="PYT50" s="13"/>
      <c r="PYU50" s="13"/>
      <c r="PYV50" s="13"/>
      <c r="PYW50" s="13"/>
      <c r="PYX50" s="13"/>
      <c r="PYY50" s="13"/>
      <c r="PYZ50" s="13"/>
      <c r="PZA50" s="13"/>
      <c r="PZB50" s="13"/>
      <c r="PZC50" s="13"/>
      <c r="PZD50" s="13"/>
      <c r="PZE50" s="13"/>
      <c r="PZF50" s="13"/>
      <c r="PZG50" s="13"/>
      <c r="PZH50" s="13"/>
      <c r="PZI50" s="13"/>
      <c r="PZJ50" s="13"/>
      <c r="PZK50" s="13"/>
      <c r="PZL50" s="13"/>
      <c r="PZM50" s="13"/>
      <c r="PZN50" s="13"/>
      <c r="PZO50" s="13"/>
      <c r="PZP50" s="13"/>
      <c r="PZQ50" s="13"/>
      <c r="PZR50" s="13"/>
      <c r="PZS50" s="13"/>
      <c r="PZT50" s="13"/>
      <c r="PZU50" s="13"/>
      <c r="PZV50" s="13"/>
      <c r="PZW50" s="13"/>
      <c r="PZX50" s="13"/>
      <c r="PZY50" s="13"/>
      <c r="PZZ50" s="13"/>
      <c r="QAA50" s="13"/>
      <c r="QAB50" s="13"/>
      <c r="QAC50" s="13"/>
      <c r="QAD50" s="13"/>
      <c r="QAE50" s="13"/>
      <c r="QAF50" s="13"/>
      <c r="QAG50" s="13"/>
      <c r="QAH50" s="13"/>
      <c r="QAI50" s="13"/>
      <c r="QAJ50" s="13"/>
      <c r="QAK50" s="13"/>
      <c r="QAL50" s="13"/>
      <c r="QAM50" s="13"/>
      <c r="QAN50" s="13"/>
      <c r="QAO50" s="13"/>
      <c r="QAP50" s="13"/>
      <c r="QAQ50" s="13"/>
      <c r="QAR50" s="13"/>
      <c r="QAS50" s="13"/>
      <c r="QAT50" s="13"/>
      <c r="QAU50" s="13"/>
      <c r="QAV50" s="13"/>
      <c r="QAW50" s="13"/>
      <c r="QAX50" s="13"/>
      <c r="QAY50" s="13"/>
      <c r="QAZ50" s="13"/>
      <c r="QBA50" s="13"/>
      <c r="QBB50" s="13"/>
      <c r="QBC50" s="13"/>
      <c r="QBD50" s="13"/>
      <c r="QBE50" s="13"/>
      <c r="QBF50" s="13"/>
      <c r="QBG50" s="13"/>
      <c r="QBH50" s="13"/>
      <c r="QBI50" s="13"/>
      <c r="QBJ50" s="13"/>
      <c r="QBK50" s="13"/>
      <c r="QBL50" s="13"/>
      <c r="QBM50" s="13"/>
      <c r="QBN50" s="13"/>
      <c r="QBO50" s="13"/>
      <c r="QBP50" s="13"/>
      <c r="QBQ50" s="13"/>
      <c r="QBR50" s="13"/>
      <c r="QBS50" s="13"/>
      <c r="QBT50" s="13"/>
      <c r="QBU50" s="13"/>
      <c r="QBV50" s="13"/>
      <c r="QBW50" s="13"/>
      <c r="QBX50" s="13"/>
      <c r="QBY50" s="13"/>
      <c r="QBZ50" s="13"/>
      <c r="QCA50" s="13"/>
      <c r="QCB50" s="13"/>
      <c r="QCC50" s="13"/>
      <c r="QCD50" s="13"/>
      <c r="QCE50" s="13"/>
      <c r="QCF50" s="13"/>
      <c r="QCG50" s="13"/>
      <c r="QCH50" s="13"/>
      <c r="QCI50" s="13"/>
      <c r="QCJ50" s="13"/>
      <c r="QCK50" s="13"/>
      <c r="QCL50" s="13"/>
      <c r="QCM50" s="13"/>
      <c r="QCN50" s="13"/>
      <c r="QCO50" s="13"/>
      <c r="QCP50" s="13"/>
      <c r="QCQ50" s="13"/>
      <c r="QCR50" s="13"/>
      <c r="QCS50" s="13"/>
      <c r="QCT50" s="13"/>
      <c r="QCU50" s="13"/>
      <c r="QCV50" s="13"/>
      <c r="QCW50" s="13"/>
      <c r="QCX50" s="13"/>
      <c r="QCY50" s="13"/>
      <c r="QCZ50" s="13"/>
      <c r="QDA50" s="13"/>
      <c r="QDB50" s="13"/>
      <c r="QDC50" s="13"/>
      <c r="QDD50" s="13"/>
      <c r="QDE50" s="13"/>
      <c r="QDF50" s="13"/>
      <c r="QDG50" s="13"/>
      <c r="QDH50" s="13"/>
      <c r="QDI50" s="13"/>
      <c r="QDJ50" s="13"/>
      <c r="QDK50" s="13"/>
      <c r="QDL50" s="13"/>
      <c r="QDM50" s="13"/>
      <c r="QDN50" s="13"/>
      <c r="QDO50" s="13"/>
      <c r="QDP50" s="13"/>
      <c r="QDQ50" s="13"/>
      <c r="QDR50" s="13"/>
      <c r="QDS50" s="13"/>
      <c r="QDT50" s="13"/>
      <c r="QDU50" s="13"/>
      <c r="QDV50" s="13"/>
      <c r="QDW50" s="13"/>
      <c r="QDX50" s="13"/>
      <c r="QDY50" s="13"/>
      <c r="QDZ50" s="13"/>
      <c r="QEA50" s="13"/>
      <c r="QEB50" s="13"/>
      <c r="QEC50" s="13"/>
      <c r="QED50" s="13"/>
      <c r="QEE50" s="13"/>
      <c r="QEF50" s="13"/>
      <c r="QEG50" s="13"/>
      <c r="QEH50" s="13"/>
      <c r="QEI50" s="13"/>
      <c r="QEJ50" s="13"/>
      <c r="QEK50" s="13"/>
      <c r="QEL50" s="13"/>
      <c r="QEM50" s="13"/>
      <c r="QEN50" s="13"/>
      <c r="QEO50" s="13"/>
      <c r="QEP50" s="13"/>
      <c r="QEQ50" s="13"/>
      <c r="QER50" s="13"/>
      <c r="QES50" s="13"/>
      <c r="QET50" s="13"/>
      <c r="QEU50" s="13"/>
      <c r="QEV50" s="13"/>
      <c r="QEW50" s="13"/>
      <c r="QEX50" s="13"/>
      <c r="QEY50" s="13"/>
      <c r="QEZ50" s="13"/>
      <c r="QFA50" s="13"/>
      <c r="QFB50" s="13"/>
      <c r="QFC50" s="13"/>
      <c r="QFD50" s="13"/>
      <c r="QFE50" s="13"/>
      <c r="QFF50" s="13"/>
      <c r="QFG50" s="13"/>
      <c r="QFH50" s="13"/>
      <c r="QFI50" s="13"/>
      <c r="QFJ50" s="13"/>
      <c r="QFK50" s="13"/>
      <c r="QFL50" s="13"/>
      <c r="QFM50" s="13"/>
      <c r="QFN50" s="13"/>
      <c r="QFO50" s="13"/>
      <c r="QFP50" s="13"/>
      <c r="QFQ50" s="13"/>
      <c r="QFR50" s="13"/>
      <c r="QFS50" s="13"/>
      <c r="QFT50" s="13"/>
      <c r="QFU50" s="13"/>
      <c r="QFV50" s="13"/>
      <c r="QFW50" s="13"/>
      <c r="QFX50" s="13"/>
      <c r="QFY50" s="13"/>
      <c r="QFZ50" s="13"/>
      <c r="QGA50" s="13"/>
      <c r="QGB50" s="13"/>
      <c r="QGC50" s="13"/>
      <c r="QGD50" s="13"/>
      <c r="QGE50" s="13"/>
      <c r="QGF50" s="13"/>
      <c r="QGG50" s="13"/>
      <c r="QGH50" s="13"/>
      <c r="QGI50" s="13"/>
      <c r="QGJ50" s="13"/>
      <c r="QGK50" s="13"/>
      <c r="QGL50" s="13"/>
      <c r="QGM50" s="13"/>
      <c r="QGN50" s="13"/>
      <c r="QGO50" s="13"/>
      <c r="QGP50" s="13"/>
      <c r="QGQ50" s="13"/>
      <c r="QGR50" s="13"/>
      <c r="QGS50" s="13"/>
      <c r="QGT50" s="13"/>
      <c r="QGU50" s="13"/>
      <c r="QGV50" s="13"/>
      <c r="QGW50" s="13"/>
      <c r="QGX50" s="13"/>
      <c r="QGY50" s="13"/>
      <c r="QGZ50" s="13"/>
      <c r="QHA50" s="13"/>
      <c r="QHB50" s="13"/>
      <c r="QHC50" s="13"/>
      <c r="QHD50" s="13"/>
      <c r="QHE50" s="13"/>
      <c r="QHF50" s="13"/>
      <c r="QHG50" s="13"/>
      <c r="QHH50" s="13"/>
      <c r="QHI50" s="13"/>
      <c r="QHJ50" s="13"/>
      <c r="QHK50" s="13"/>
      <c r="QHL50" s="13"/>
      <c r="QHM50" s="13"/>
      <c r="QHN50" s="13"/>
      <c r="QHO50" s="13"/>
      <c r="QHP50" s="13"/>
      <c r="QHQ50" s="13"/>
      <c r="QHR50" s="13"/>
      <c r="QHS50" s="13"/>
      <c r="QHT50" s="13"/>
      <c r="QHU50" s="13"/>
      <c r="QHV50" s="13"/>
      <c r="QHW50" s="13"/>
      <c r="QHX50" s="13"/>
      <c r="QHY50" s="13"/>
      <c r="QHZ50" s="13"/>
      <c r="QIA50" s="13"/>
      <c r="QIB50" s="13"/>
      <c r="QIC50" s="13"/>
      <c r="QID50" s="13"/>
      <c r="QIE50" s="13"/>
      <c r="QIF50" s="13"/>
      <c r="QIG50" s="13"/>
      <c r="QIH50" s="13"/>
      <c r="QII50" s="13"/>
      <c r="QIJ50" s="13"/>
      <c r="QIK50" s="13"/>
      <c r="QIL50" s="13"/>
      <c r="QIM50" s="13"/>
      <c r="QIN50" s="13"/>
      <c r="QIO50" s="13"/>
      <c r="QIP50" s="13"/>
      <c r="QIQ50" s="13"/>
      <c r="QIR50" s="13"/>
      <c r="QIS50" s="13"/>
      <c r="QIT50" s="13"/>
      <c r="QIU50" s="13"/>
      <c r="QIV50" s="13"/>
      <c r="QIW50" s="13"/>
      <c r="QIX50" s="13"/>
      <c r="QIY50" s="13"/>
      <c r="QIZ50" s="13"/>
      <c r="QJA50" s="13"/>
      <c r="QJB50" s="13"/>
      <c r="QJC50" s="13"/>
      <c r="QJD50" s="13"/>
      <c r="QJE50" s="13"/>
      <c r="QJF50" s="13"/>
      <c r="QJG50" s="13"/>
      <c r="QJH50" s="13"/>
      <c r="QJI50" s="13"/>
      <c r="QJJ50" s="13"/>
      <c r="QJK50" s="13"/>
      <c r="QJL50" s="13"/>
      <c r="QJM50" s="13"/>
      <c r="QJN50" s="13"/>
      <c r="QJO50" s="13"/>
      <c r="QJP50" s="13"/>
      <c r="QJQ50" s="13"/>
      <c r="QJR50" s="13"/>
      <c r="QJS50" s="13"/>
      <c r="QJT50" s="13"/>
      <c r="QJU50" s="13"/>
      <c r="QJV50" s="13"/>
      <c r="QJW50" s="13"/>
      <c r="QJX50" s="13"/>
      <c r="QJY50" s="13"/>
      <c r="QJZ50" s="13"/>
      <c r="QKA50" s="13"/>
      <c r="QKB50" s="13"/>
      <c r="QKC50" s="13"/>
      <c r="QKD50" s="13"/>
      <c r="QKE50" s="13"/>
      <c r="QKF50" s="13"/>
      <c r="QKG50" s="13"/>
      <c r="QKH50" s="13"/>
      <c r="QKI50" s="13"/>
      <c r="QKJ50" s="13"/>
      <c r="QKK50" s="13"/>
      <c r="QKL50" s="13"/>
      <c r="QKM50" s="13"/>
      <c r="QKN50" s="13"/>
      <c r="QKO50" s="13"/>
      <c r="QKP50" s="13"/>
      <c r="QKQ50" s="13"/>
      <c r="QKR50" s="13"/>
      <c r="QKS50" s="13"/>
      <c r="QKT50" s="13"/>
      <c r="QKU50" s="13"/>
      <c r="QKV50" s="13"/>
      <c r="QKW50" s="13"/>
      <c r="QKX50" s="13"/>
      <c r="QKY50" s="13"/>
      <c r="QKZ50" s="13"/>
      <c r="QLA50" s="13"/>
      <c r="QLB50" s="13"/>
      <c r="QLC50" s="13"/>
      <c r="QLD50" s="13"/>
      <c r="QLE50" s="13"/>
      <c r="QLF50" s="13"/>
      <c r="QLG50" s="13"/>
      <c r="QLH50" s="13"/>
      <c r="QLI50" s="13"/>
      <c r="QLJ50" s="13"/>
      <c r="QLK50" s="13"/>
      <c r="QLL50" s="13"/>
      <c r="QLM50" s="13"/>
      <c r="QLN50" s="13"/>
      <c r="QLO50" s="13"/>
      <c r="QLP50" s="13"/>
      <c r="QLQ50" s="13"/>
      <c r="QLR50" s="13"/>
      <c r="QLS50" s="13"/>
      <c r="QLT50" s="13"/>
      <c r="QLU50" s="13"/>
      <c r="QLV50" s="13"/>
      <c r="QLW50" s="13"/>
      <c r="QLX50" s="13"/>
      <c r="QLY50" s="13"/>
      <c r="QLZ50" s="13"/>
      <c r="QMA50" s="13"/>
      <c r="QMB50" s="13"/>
      <c r="QMC50" s="13"/>
      <c r="QMD50" s="13"/>
      <c r="QME50" s="13"/>
      <c r="QMF50" s="13"/>
      <c r="QMG50" s="13"/>
      <c r="QMH50" s="13"/>
      <c r="QMI50" s="13"/>
      <c r="QMJ50" s="13"/>
      <c r="QMK50" s="13"/>
      <c r="QML50" s="13"/>
      <c r="QMM50" s="13"/>
      <c r="QMN50" s="13"/>
      <c r="QMO50" s="13"/>
      <c r="QMP50" s="13"/>
      <c r="QMQ50" s="13"/>
      <c r="QMR50" s="13"/>
      <c r="QMS50" s="13"/>
      <c r="QMT50" s="13"/>
      <c r="QMU50" s="13"/>
      <c r="QMV50" s="13"/>
      <c r="QMW50" s="13"/>
      <c r="QMX50" s="13"/>
      <c r="QMY50" s="13"/>
      <c r="QMZ50" s="13"/>
      <c r="QNA50" s="13"/>
      <c r="QNB50" s="13"/>
      <c r="QNC50" s="13"/>
      <c r="QND50" s="13"/>
      <c r="QNE50" s="13"/>
      <c r="QNF50" s="13"/>
      <c r="QNG50" s="13"/>
      <c r="QNH50" s="13"/>
      <c r="QNI50" s="13"/>
      <c r="QNJ50" s="13"/>
      <c r="QNK50" s="13"/>
      <c r="QNL50" s="13"/>
      <c r="QNM50" s="13"/>
      <c r="QNN50" s="13"/>
      <c r="QNO50" s="13"/>
      <c r="QNP50" s="13"/>
      <c r="QNQ50" s="13"/>
      <c r="QNR50" s="13"/>
      <c r="QNS50" s="13"/>
      <c r="QNT50" s="13"/>
      <c r="QNU50" s="13"/>
      <c r="QNV50" s="13"/>
      <c r="QNW50" s="13"/>
      <c r="QNX50" s="13"/>
      <c r="QNY50" s="13"/>
      <c r="QNZ50" s="13"/>
      <c r="QOA50" s="13"/>
      <c r="QOB50" s="13"/>
      <c r="QOC50" s="13"/>
      <c r="QOD50" s="13"/>
      <c r="QOE50" s="13"/>
      <c r="QOF50" s="13"/>
      <c r="QOG50" s="13"/>
      <c r="QOH50" s="13"/>
      <c r="QOI50" s="13"/>
      <c r="QOJ50" s="13"/>
      <c r="QOK50" s="13"/>
      <c r="QOL50" s="13"/>
      <c r="QOM50" s="13"/>
      <c r="QON50" s="13"/>
      <c r="QOO50" s="13"/>
      <c r="QOP50" s="13"/>
      <c r="QOQ50" s="13"/>
      <c r="QOR50" s="13"/>
      <c r="QOS50" s="13"/>
      <c r="QOT50" s="13"/>
      <c r="QOU50" s="13"/>
      <c r="QOV50" s="13"/>
      <c r="QOW50" s="13"/>
      <c r="QOX50" s="13"/>
      <c r="QOY50" s="13"/>
      <c r="QOZ50" s="13"/>
      <c r="QPA50" s="13"/>
      <c r="QPB50" s="13"/>
      <c r="QPC50" s="13"/>
      <c r="QPD50" s="13"/>
      <c r="QPE50" s="13"/>
      <c r="QPF50" s="13"/>
      <c r="QPG50" s="13"/>
      <c r="QPH50" s="13"/>
      <c r="QPI50" s="13"/>
      <c r="QPJ50" s="13"/>
      <c r="QPK50" s="13"/>
      <c r="QPL50" s="13"/>
      <c r="QPM50" s="13"/>
      <c r="QPN50" s="13"/>
      <c r="QPO50" s="13"/>
      <c r="QPP50" s="13"/>
      <c r="QPQ50" s="13"/>
      <c r="QPR50" s="13"/>
      <c r="QPS50" s="13"/>
      <c r="QPT50" s="13"/>
      <c r="QPU50" s="13"/>
      <c r="QPV50" s="13"/>
      <c r="QPW50" s="13"/>
      <c r="QPX50" s="13"/>
      <c r="QPY50" s="13"/>
      <c r="QPZ50" s="13"/>
      <c r="QQA50" s="13"/>
      <c r="QQB50" s="13"/>
      <c r="QQC50" s="13"/>
      <c r="QQD50" s="13"/>
      <c r="QQE50" s="13"/>
      <c r="QQF50" s="13"/>
      <c r="QQG50" s="13"/>
      <c r="QQH50" s="13"/>
      <c r="QQI50" s="13"/>
      <c r="QQJ50" s="13"/>
      <c r="QQK50" s="13"/>
      <c r="QQL50" s="13"/>
      <c r="QQM50" s="13"/>
      <c r="QQN50" s="13"/>
      <c r="QQO50" s="13"/>
      <c r="QQP50" s="13"/>
      <c r="QQQ50" s="13"/>
      <c r="QQR50" s="13"/>
      <c r="QQS50" s="13"/>
      <c r="QQT50" s="13"/>
      <c r="QQU50" s="13"/>
      <c r="QQV50" s="13"/>
      <c r="QQW50" s="13"/>
      <c r="QQX50" s="13"/>
      <c r="QQY50" s="13"/>
      <c r="QQZ50" s="13"/>
      <c r="QRA50" s="13"/>
      <c r="QRB50" s="13"/>
      <c r="QRC50" s="13"/>
      <c r="QRD50" s="13"/>
      <c r="QRE50" s="13"/>
      <c r="QRF50" s="13"/>
      <c r="QRG50" s="13"/>
      <c r="QRH50" s="13"/>
      <c r="QRI50" s="13"/>
      <c r="QRJ50" s="13"/>
      <c r="QRK50" s="13"/>
      <c r="QRL50" s="13"/>
      <c r="QRM50" s="13"/>
      <c r="QRN50" s="13"/>
      <c r="QRO50" s="13"/>
      <c r="QRP50" s="13"/>
      <c r="QRQ50" s="13"/>
      <c r="QRR50" s="13"/>
      <c r="QRS50" s="13"/>
      <c r="QRT50" s="13"/>
      <c r="QRU50" s="13"/>
      <c r="QRV50" s="13"/>
      <c r="QRW50" s="13"/>
      <c r="QRX50" s="13"/>
      <c r="QRY50" s="13"/>
      <c r="QRZ50" s="13"/>
      <c r="QSA50" s="13"/>
      <c r="QSB50" s="13"/>
      <c r="QSC50" s="13"/>
      <c r="QSD50" s="13"/>
      <c r="QSE50" s="13"/>
      <c r="QSF50" s="13"/>
      <c r="QSG50" s="13"/>
      <c r="QSH50" s="13"/>
      <c r="QSI50" s="13"/>
      <c r="QSJ50" s="13"/>
      <c r="QSK50" s="13"/>
      <c r="QSL50" s="13"/>
      <c r="QSM50" s="13"/>
      <c r="QSN50" s="13"/>
      <c r="QSO50" s="13"/>
      <c r="QSP50" s="13"/>
      <c r="QSQ50" s="13"/>
      <c r="QSR50" s="13"/>
      <c r="QSS50" s="13"/>
      <c r="QST50" s="13"/>
      <c r="QSU50" s="13"/>
      <c r="QSV50" s="13"/>
      <c r="QSW50" s="13"/>
      <c r="QSX50" s="13"/>
      <c r="QSY50" s="13"/>
      <c r="QSZ50" s="13"/>
      <c r="QTA50" s="13"/>
      <c r="QTB50" s="13"/>
      <c r="QTC50" s="13"/>
      <c r="QTD50" s="13"/>
      <c r="QTE50" s="13"/>
      <c r="QTF50" s="13"/>
      <c r="QTG50" s="13"/>
      <c r="QTH50" s="13"/>
      <c r="QTI50" s="13"/>
      <c r="QTJ50" s="13"/>
      <c r="QTK50" s="13"/>
      <c r="QTL50" s="13"/>
      <c r="QTM50" s="13"/>
      <c r="QTN50" s="13"/>
      <c r="QTO50" s="13"/>
      <c r="QTP50" s="13"/>
      <c r="QTQ50" s="13"/>
      <c r="QTR50" s="13"/>
      <c r="QTS50" s="13"/>
      <c r="QTT50" s="13"/>
      <c r="QTU50" s="13"/>
      <c r="QTV50" s="13"/>
      <c r="QTW50" s="13"/>
      <c r="QTX50" s="13"/>
      <c r="QTY50" s="13"/>
      <c r="QTZ50" s="13"/>
      <c r="QUA50" s="13"/>
      <c r="QUB50" s="13"/>
      <c r="QUC50" s="13"/>
      <c r="QUD50" s="13"/>
      <c r="QUE50" s="13"/>
      <c r="QUF50" s="13"/>
      <c r="QUG50" s="13"/>
      <c r="QUH50" s="13"/>
      <c r="QUI50" s="13"/>
      <c r="QUJ50" s="13"/>
      <c r="QUK50" s="13"/>
      <c r="QUL50" s="13"/>
      <c r="QUM50" s="13"/>
      <c r="QUN50" s="13"/>
      <c r="QUO50" s="13"/>
      <c r="QUP50" s="13"/>
      <c r="QUQ50" s="13"/>
      <c r="QUR50" s="13"/>
      <c r="QUS50" s="13"/>
      <c r="QUT50" s="13"/>
      <c r="QUU50" s="13"/>
      <c r="QUV50" s="13"/>
      <c r="QUW50" s="13"/>
      <c r="QUX50" s="13"/>
      <c r="QUY50" s="13"/>
      <c r="QUZ50" s="13"/>
      <c r="QVA50" s="13"/>
      <c r="QVB50" s="13"/>
      <c r="QVC50" s="13"/>
      <c r="QVD50" s="13"/>
      <c r="QVE50" s="13"/>
      <c r="QVF50" s="13"/>
      <c r="QVG50" s="13"/>
      <c r="QVH50" s="13"/>
      <c r="QVI50" s="13"/>
      <c r="QVJ50" s="13"/>
      <c r="QVK50" s="13"/>
      <c r="QVL50" s="13"/>
      <c r="QVM50" s="13"/>
      <c r="QVN50" s="13"/>
      <c r="QVO50" s="13"/>
      <c r="QVP50" s="13"/>
      <c r="QVQ50" s="13"/>
      <c r="QVR50" s="13"/>
      <c r="QVS50" s="13"/>
      <c r="QVT50" s="13"/>
      <c r="QVU50" s="13"/>
      <c r="QVV50" s="13"/>
      <c r="QVW50" s="13"/>
      <c r="QVX50" s="13"/>
      <c r="QVY50" s="13"/>
      <c r="QVZ50" s="13"/>
      <c r="QWA50" s="13"/>
      <c r="QWB50" s="13"/>
      <c r="QWC50" s="13"/>
      <c r="QWD50" s="13"/>
      <c r="QWE50" s="13"/>
      <c r="QWF50" s="13"/>
      <c r="QWG50" s="13"/>
      <c r="QWH50" s="13"/>
      <c r="QWI50" s="13"/>
      <c r="QWJ50" s="13"/>
      <c r="QWK50" s="13"/>
      <c r="QWL50" s="13"/>
      <c r="QWM50" s="13"/>
      <c r="QWN50" s="13"/>
      <c r="QWO50" s="13"/>
      <c r="QWP50" s="13"/>
      <c r="QWQ50" s="13"/>
      <c r="QWR50" s="13"/>
      <c r="QWS50" s="13"/>
      <c r="QWT50" s="13"/>
      <c r="QWU50" s="13"/>
      <c r="QWV50" s="13"/>
      <c r="QWW50" s="13"/>
      <c r="QWX50" s="13"/>
      <c r="QWY50" s="13"/>
      <c r="QWZ50" s="13"/>
      <c r="QXA50" s="13"/>
      <c r="QXB50" s="13"/>
      <c r="QXC50" s="13"/>
      <c r="QXD50" s="13"/>
      <c r="QXE50" s="13"/>
      <c r="QXF50" s="13"/>
      <c r="QXG50" s="13"/>
      <c r="QXH50" s="13"/>
      <c r="QXI50" s="13"/>
      <c r="QXJ50" s="13"/>
      <c r="QXK50" s="13"/>
      <c r="QXL50" s="13"/>
      <c r="QXM50" s="13"/>
      <c r="QXN50" s="13"/>
      <c r="QXO50" s="13"/>
      <c r="QXP50" s="13"/>
      <c r="QXQ50" s="13"/>
      <c r="QXR50" s="13"/>
      <c r="QXS50" s="13"/>
      <c r="QXT50" s="13"/>
      <c r="QXU50" s="13"/>
      <c r="QXV50" s="13"/>
      <c r="QXW50" s="13"/>
      <c r="QXX50" s="13"/>
      <c r="QXY50" s="13"/>
      <c r="QXZ50" s="13"/>
      <c r="QYA50" s="13"/>
      <c r="QYB50" s="13"/>
      <c r="QYC50" s="13"/>
      <c r="QYD50" s="13"/>
      <c r="QYE50" s="13"/>
      <c r="QYF50" s="13"/>
      <c r="QYG50" s="13"/>
      <c r="QYH50" s="13"/>
      <c r="QYI50" s="13"/>
      <c r="QYJ50" s="13"/>
      <c r="QYK50" s="13"/>
      <c r="QYL50" s="13"/>
      <c r="QYM50" s="13"/>
      <c r="QYN50" s="13"/>
      <c r="QYO50" s="13"/>
      <c r="QYP50" s="13"/>
      <c r="QYQ50" s="13"/>
      <c r="QYR50" s="13"/>
      <c r="QYS50" s="13"/>
      <c r="QYT50" s="13"/>
      <c r="QYU50" s="13"/>
      <c r="QYV50" s="13"/>
      <c r="QYW50" s="13"/>
      <c r="QYX50" s="13"/>
      <c r="QYY50" s="13"/>
      <c r="QYZ50" s="13"/>
      <c r="QZA50" s="13"/>
      <c r="QZB50" s="13"/>
      <c r="QZC50" s="13"/>
      <c r="QZD50" s="13"/>
      <c r="QZE50" s="13"/>
      <c r="QZF50" s="13"/>
      <c r="QZG50" s="13"/>
      <c r="QZH50" s="13"/>
      <c r="QZI50" s="13"/>
      <c r="QZJ50" s="13"/>
      <c r="QZK50" s="13"/>
      <c r="QZL50" s="13"/>
      <c r="QZM50" s="13"/>
      <c r="QZN50" s="13"/>
      <c r="QZO50" s="13"/>
      <c r="QZP50" s="13"/>
      <c r="QZQ50" s="13"/>
      <c r="QZR50" s="13"/>
      <c r="QZS50" s="13"/>
      <c r="QZT50" s="13"/>
      <c r="QZU50" s="13"/>
      <c r="QZV50" s="13"/>
      <c r="QZW50" s="13"/>
      <c r="QZX50" s="13"/>
      <c r="QZY50" s="13"/>
      <c r="QZZ50" s="13"/>
      <c r="RAA50" s="13"/>
      <c r="RAB50" s="13"/>
      <c r="RAC50" s="13"/>
      <c r="RAD50" s="13"/>
      <c r="RAE50" s="13"/>
      <c r="RAF50" s="13"/>
      <c r="RAG50" s="13"/>
      <c r="RAH50" s="13"/>
      <c r="RAI50" s="13"/>
      <c r="RAJ50" s="13"/>
      <c r="RAK50" s="13"/>
      <c r="RAL50" s="13"/>
      <c r="RAM50" s="13"/>
      <c r="RAN50" s="13"/>
      <c r="RAO50" s="13"/>
      <c r="RAP50" s="13"/>
      <c r="RAQ50" s="13"/>
      <c r="RAR50" s="13"/>
      <c r="RAS50" s="13"/>
      <c r="RAT50" s="13"/>
      <c r="RAU50" s="13"/>
      <c r="RAV50" s="13"/>
      <c r="RAW50" s="13"/>
      <c r="RAX50" s="13"/>
      <c r="RAY50" s="13"/>
      <c r="RAZ50" s="13"/>
      <c r="RBA50" s="13"/>
      <c r="RBB50" s="13"/>
      <c r="RBC50" s="13"/>
      <c r="RBD50" s="13"/>
      <c r="RBE50" s="13"/>
      <c r="RBF50" s="13"/>
      <c r="RBG50" s="13"/>
      <c r="RBH50" s="13"/>
      <c r="RBI50" s="13"/>
      <c r="RBJ50" s="13"/>
      <c r="RBK50" s="13"/>
      <c r="RBL50" s="13"/>
      <c r="RBM50" s="13"/>
      <c r="RBN50" s="13"/>
      <c r="RBO50" s="13"/>
      <c r="RBP50" s="13"/>
      <c r="RBQ50" s="13"/>
      <c r="RBR50" s="13"/>
      <c r="RBS50" s="13"/>
      <c r="RBT50" s="13"/>
      <c r="RBU50" s="13"/>
      <c r="RBV50" s="13"/>
      <c r="RBW50" s="13"/>
      <c r="RBX50" s="13"/>
      <c r="RBY50" s="13"/>
      <c r="RBZ50" s="13"/>
      <c r="RCA50" s="13"/>
      <c r="RCB50" s="13"/>
      <c r="RCC50" s="13"/>
      <c r="RCD50" s="13"/>
      <c r="RCE50" s="13"/>
      <c r="RCF50" s="13"/>
      <c r="RCG50" s="13"/>
      <c r="RCH50" s="13"/>
      <c r="RCI50" s="13"/>
      <c r="RCJ50" s="13"/>
      <c r="RCK50" s="13"/>
      <c r="RCL50" s="13"/>
      <c r="RCM50" s="13"/>
      <c r="RCN50" s="13"/>
      <c r="RCO50" s="13"/>
      <c r="RCP50" s="13"/>
      <c r="RCQ50" s="13"/>
      <c r="RCR50" s="13"/>
      <c r="RCS50" s="13"/>
      <c r="RCT50" s="13"/>
      <c r="RCU50" s="13"/>
      <c r="RCV50" s="13"/>
      <c r="RCW50" s="13"/>
      <c r="RCX50" s="13"/>
      <c r="RCY50" s="13"/>
      <c r="RCZ50" s="13"/>
      <c r="RDA50" s="13"/>
      <c r="RDB50" s="13"/>
      <c r="RDC50" s="13"/>
      <c r="RDD50" s="13"/>
      <c r="RDE50" s="13"/>
      <c r="RDF50" s="13"/>
      <c r="RDG50" s="13"/>
      <c r="RDH50" s="13"/>
      <c r="RDI50" s="13"/>
      <c r="RDJ50" s="13"/>
      <c r="RDK50" s="13"/>
      <c r="RDL50" s="13"/>
      <c r="RDM50" s="13"/>
      <c r="RDN50" s="13"/>
      <c r="RDO50" s="13"/>
      <c r="RDP50" s="13"/>
      <c r="RDQ50" s="13"/>
      <c r="RDR50" s="13"/>
      <c r="RDS50" s="13"/>
      <c r="RDT50" s="13"/>
      <c r="RDU50" s="13"/>
      <c r="RDV50" s="13"/>
      <c r="RDW50" s="13"/>
      <c r="RDX50" s="13"/>
      <c r="RDY50" s="13"/>
      <c r="RDZ50" s="13"/>
      <c r="REA50" s="13"/>
      <c r="REB50" s="13"/>
      <c r="REC50" s="13"/>
      <c r="RED50" s="13"/>
      <c r="REE50" s="13"/>
      <c r="REF50" s="13"/>
      <c r="REG50" s="13"/>
      <c r="REH50" s="13"/>
      <c r="REI50" s="13"/>
      <c r="REJ50" s="13"/>
      <c r="REK50" s="13"/>
      <c r="REL50" s="13"/>
      <c r="REM50" s="13"/>
      <c r="REN50" s="13"/>
      <c r="REO50" s="13"/>
      <c r="REP50" s="13"/>
      <c r="REQ50" s="13"/>
      <c r="RER50" s="13"/>
      <c r="RES50" s="13"/>
      <c r="RET50" s="13"/>
      <c r="REU50" s="13"/>
      <c r="REV50" s="13"/>
      <c r="REW50" s="13"/>
      <c r="REX50" s="13"/>
      <c r="REY50" s="13"/>
      <c r="REZ50" s="13"/>
      <c r="RFA50" s="13"/>
      <c r="RFB50" s="13"/>
      <c r="RFC50" s="13"/>
      <c r="RFD50" s="13"/>
      <c r="RFE50" s="13"/>
      <c r="RFF50" s="13"/>
      <c r="RFG50" s="13"/>
      <c r="RFH50" s="13"/>
      <c r="RFI50" s="13"/>
      <c r="RFJ50" s="13"/>
      <c r="RFK50" s="13"/>
      <c r="RFL50" s="13"/>
      <c r="RFM50" s="13"/>
      <c r="RFN50" s="13"/>
      <c r="RFO50" s="13"/>
      <c r="RFP50" s="13"/>
      <c r="RFQ50" s="13"/>
      <c r="RFR50" s="13"/>
      <c r="RFS50" s="13"/>
      <c r="RFT50" s="13"/>
      <c r="RFU50" s="13"/>
      <c r="RFV50" s="13"/>
      <c r="RFW50" s="13"/>
      <c r="RFX50" s="13"/>
      <c r="RFY50" s="13"/>
      <c r="RFZ50" s="13"/>
      <c r="RGA50" s="13"/>
      <c r="RGB50" s="13"/>
      <c r="RGC50" s="13"/>
      <c r="RGD50" s="13"/>
      <c r="RGE50" s="13"/>
      <c r="RGF50" s="13"/>
      <c r="RGG50" s="13"/>
      <c r="RGH50" s="13"/>
      <c r="RGI50" s="13"/>
      <c r="RGJ50" s="13"/>
      <c r="RGK50" s="13"/>
      <c r="RGL50" s="13"/>
      <c r="RGM50" s="13"/>
      <c r="RGN50" s="13"/>
      <c r="RGO50" s="13"/>
      <c r="RGP50" s="13"/>
      <c r="RGQ50" s="13"/>
      <c r="RGR50" s="13"/>
      <c r="RGS50" s="13"/>
      <c r="RGT50" s="13"/>
      <c r="RGU50" s="13"/>
      <c r="RGV50" s="13"/>
      <c r="RGW50" s="13"/>
      <c r="RGX50" s="13"/>
      <c r="RGY50" s="13"/>
      <c r="RGZ50" s="13"/>
      <c r="RHA50" s="13"/>
      <c r="RHB50" s="13"/>
      <c r="RHC50" s="13"/>
      <c r="RHD50" s="13"/>
      <c r="RHE50" s="13"/>
      <c r="RHF50" s="13"/>
      <c r="RHG50" s="13"/>
      <c r="RHH50" s="13"/>
      <c r="RHI50" s="13"/>
      <c r="RHJ50" s="13"/>
      <c r="RHK50" s="13"/>
      <c r="RHL50" s="13"/>
      <c r="RHM50" s="13"/>
      <c r="RHN50" s="13"/>
      <c r="RHO50" s="13"/>
      <c r="RHP50" s="13"/>
      <c r="RHQ50" s="13"/>
      <c r="RHR50" s="13"/>
      <c r="RHS50" s="13"/>
      <c r="RHT50" s="13"/>
      <c r="RHU50" s="13"/>
      <c r="RHV50" s="13"/>
      <c r="RHW50" s="13"/>
      <c r="RHX50" s="13"/>
      <c r="RHY50" s="13"/>
      <c r="RHZ50" s="13"/>
      <c r="RIA50" s="13"/>
      <c r="RIB50" s="13"/>
      <c r="RIC50" s="13"/>
      <c r="RID50" s="13"/>
      <c r="RIE50" s="13"/>
      <c r="RIF50" s="13"/>
      <c r="RIG50" s="13"/>
      <c r="RIH50" s="13"/>
      <c r="RII50" s="13"/>
      <c r="RIJ50" s="13"/>
      <c r="RIK50" s="13"/>
      <c r="RIL50" s="13"/>
      <c r="RIM50" s="13"/>
      <c r="RIN50" s="13"/>
      <c r="RIO50" s="13"/>
      <c r="RIP50" s="13"/>
      <c r="RIQ50" s="13"/>
      <c r="RIR50" s="13"/>
      <c r="RIS50" s="13"/>
      <c r="RIT50" s="13"/>
      <c r="RIU50" s="13"/>
      <c r="RIV50" s="13"/>
      <c r="RIW50" s="13"/>
      <c r="RIX50" s="13"/>
      <c r="RIY50" s="13"/>
      <c r="RIZ50" s="13"/>
      <c r="RJA50" s="13"/>
      <c r="RJB50" s="13"/>
      <c r="RJC50" s="13"/>
      <c r="RJD50" s="13"/>
      <c r="RJE50" s="13"/>
      <c r="RJF50" s="13"/>
      <c r="RJG50" s="13"/>
      <c r="RJH50" s="13"/>
      <c r="RJI50" s="13"/>
      <c r="RJJ50" s="13"/>
      <c r="RJK50" s="13"/>
      <c r="RJL50" s="13"/>
      <c r="RJM50" s="13"/>
      <c r="RJN50" s="13"/>
      <c r="RJO50" s="13"/>
      <c r="RJP50" s="13"/>
      <c r="RJQ50" s="13"/>
      <c r="RJR50" s="13"/>
      <c r="RJS50" s="13"/>
      <c r="RJT50" s="13"/>
      <c r="RJU50" s="13"/>
      <c r="RJV50" s="13"/>
      <c r="RJW50" s="13"/>
      <c r="RJX50" s="13"/>
      <c r="RJY50" s="13"/>
      <c r="RJZ50" s="13"/>
      <c r="RKA50" s="13"/>
      <c r="RKB50" s="13"/>
      <c r="RKC50" s="13"/>
      <c r="RKD50" s="13"/>
      <c r="RKE50" s="13"/>
      <c r="RKF50" s="13"/>
      <c r="RKG50" s="13"/>
      <c r="RKH50" s="13"/>
      <c r="RKI50" s="13"/>
      <c r="RKJ50" s="13"/>
      <c r="RKK50" s="13"/>
      <c r="RKL50" s="13"/>
      <c r="RKM50" s="13"/>
      <c r="RKN50" s="13"/>
      <c r="RKO50" s="13"/>
      <c r="RKP50" s="13"/>
      <c r="RKQ50" s="13"/>
      <c r="RKR50" s="13"/>
      <c r="RKS50" s="13"/>
      <c r="RKT50" s="13"/>
      <c r="RKU50" s="13"/>
      <c r="RKV50" s="13"/>
      <c r="RKW50" s="13"/>
      <c r="RKX50" s="13"/>
      <c r="RKY50" s="13"/>
      <c r="RKZ50" s="13"/>
      <c r="RLA50" s="13"/>
      <c r="RLB50" s="13"/>
      <c r="RLC50" s="13"/>
      <c r="RLD50" s="13"/>
      <c r="RLE50" s="13"/>
      <c r="RLF50" s="13"/>
      <c r="RLG50" s="13"/>
      <c r="RLH50" s="13"/>
      <c r="RLI50" s="13"/>
      <c r="RLJ50" s="13"/>
      <c r="RLK50" s="13"/>
      <c r="RLL50" s="13"/>
      <c r="RLM50" s="13"/>
      <c r="RLN50" s="13"/>
      <c r="RLO50" s="13"/>
      <c r="RLP50" s="13"/>
      <c r="RLQ50" s="13"/>
      <c r="RLR50" s="13"/>
      <c r="RLS50" s="13"/>
      <c r="RLT50" s="13"/>
      <c r="RLU50" s="13"/>
      <c r="RLV50" s="13"/>
      <c r="RLW50" s="13"/>
      <c r="RLX50" s="13"/>
      <c r="RLY50" s="13"/>
      <c r="RLZ50" s="13"/>
      <c r="RMA50" s="13"/>
      <c r="RMB50" s="13"/>
      <c r="RMC50" s="13"/>
      <c r="RMD50" s="13"/>
      <c r="RME50" s="13"/>
      <c r="RMF50" s="13"/>
      <c r="RMG50" s="13"/>
      <c r="RMH50" s="13"/>
      <c r="RMI50" s="13"/>
      <c r="RMJ50" s="13"/>
      <c r="RMK50" s="13"/>
      <c r="RML50" s="13"/>
      <c r="RMM50" s="13"/>
      <c r="RMN50" s="13"/>
      <c r="RMO50" s="13"/>
      <c r="RMP50" s="13"/>
      <c r="RMQ50" s="13"/>
      <c r="RMR50" s="13"/>
      <c r="RMS50" s="13"/>
      <c r="RMT50" s="13"/>
      <c r="RMU50" s="13"/>
      <c r="RMV50" s="13"/>
      <c r="RMW50" s="13"/>
      <c r="RMX50" s="13"/>
      <c r="RMY50" s="13"/>
      <c r="RMZ50" s="13"/>
      <c r="RNA50" s="13"/>
      <c r="RNB50" s="13"/>
      <c r="RNC50" s="13"/>
      <c r="RND50" s="13"/>
      <c r="RNE50" s="13"/>
      <c r="RNF50" s="13"/>
      <c r="RNG50" s="13"/>
      <c r="RNH50" s="13"/>
      <c r="RNI50" s="13"/>
      <c r="RNJ50" s="13"/>
      <c r="RNK50" s="13"/>
      <c r="RNL50" s="13"/>
      <c r="RNM50" s="13"/>
      <c r="RNN50" s="13"/>
      <c r="RNO50" s="13"/>
      <c r="RNP50" s="13"/>
      <c r="RNQ50" s="13"/>
      <c r="RNR50" s="13"/>
      <c r="RNS50" s="13"/>
      <c r="RNT50" s="13"/>
      <c r="RNU50" s="13"/>
      <c r="RNV50" s="13"/>
      <c r="RNW50" s="13"/>
      <c r="RNX50" s="13"/>
      <c r="RNY50" s="13"/>
      <c r="RNZ50" s="13"/>
      <c r="ROA50" s="13"/>
      <c r="ROB50" s="13"/>
      <c r="ROC50" s="13"/>
      <c r="ROD50" s="13"/>
      <c r="ROE50" s="13"/>
      <c r="ROF50" s="13"/>
      <c r="ROG50" s="13"/>
      <c r="ROH50" s="13"/>
      <c r="ROI50" s="13"/>
      <c r="ROJ50" s="13"/>
      <c r="ROK50" s="13"/>
      <c r="ROL50" s="13"/>
      <c r="ROM50" s="13"/>
      <c r="RON50" s="13"/>
      <c r="ROO50" s="13"/>
      <c r="ROP50" s="13"/>
      <c r="ROQ50" s="13"/>
      <c r="ROR50" s="13"/>
      <c r="ROS50" s="13"/>
      <c r="ROT50" s="13"/>
      <c r="ROU50" s="13"/>
      <c r="ROV50" s="13"/>
      <c r="ROW50" s="13"/>
      <c r="ROX50" s="13"/>
      <c r="ROY50" s="13"/>
      <c r="ROZ50" s="13"/>
      <c r="RPA50" s="13"/>
      <c r="RPB50" s="13"/>
      <c r="RPC50" s="13"/>
      <c r="RPD50" s="13"/>
      <c r="RPE50" s="13"/>
      <c r="RPF50" s="13"/>
      <c r="RPG50" s="13"/>
      <c r="RPH50" s="13"/>
      <c r="RPI50" s="13"/>
      <c r="RPJ50" s="13"/>
      <c r="RPK50" s="13"/>
      <c r="RPL50" s="13"/>
      <c r="RPM50" s="13"/>
      <c r="RPN50" s="13"/>
      <c r="RPO50" s="13"/>
      <c r="RPP50" s="13"/>
      <c r="RPQ50" s="13"/>
      <c r="RPR50" s="13"/>
      <c r="RPS50" s="13"/>
      <c r="RPT50" s="13"/>
      <c r="RPU50" s="13"/>
      <c r="RPV50" s="13"/>
      <c r="RPW50" s="13"/>
      <c r="RPX50" s="13"/>
      <c r="RPY50" s="13"/>
      <c r="RPZ50" s="13"/>
      <c r="RQA50" s="13"/>
      <c r="RQB50" s="13"/>
      <c r="RQC50" s="13"/>
      <c r="RQD50" s="13"/>
      <c r="RQE50" s="13"/>
      <c r="RQF50" s="13"/>
      <c r="RQG50" s="13"/>
      <c r="RQH50" s="13"/>
      <c r="RQI50" s="13"/>
      <c r="RQJ50" s="13"/>
      <c r="RQK50" s="13"/>
      <c r="RQL50" s="13"/>
      <c r="RQM50" s="13"/>
      <c r="RQN50" s="13"/>
      <c r="RQO50" s="13"/>
      <c r="RQP50" s="13"/>
      <c r="RQQ50" s="13"/>
      <c r="RQR50" s="13"/>
      <c r="RQS50" s="13"/>
      <c r="RQT50" s="13"/>
      <c r="RQU50" s="13"/>
      <c r="RQV50" s="13"/>
      <c r="RQW50" s="13"/>
      <c r="RQX50" s="13"/>
      <c r="RQY50" s="13"/>
      <c r="RQZ50" s="13"/>
      <c r="RRA50" s="13"/>
      <c r="RRB50" s="13"/>
      <c r="RRC50" s="13"/>
      <c r="RRD50" s="13"/>
      <c r="RRE50" s="13"/>
      <c r="RRF50" s="13"/>
      <c r="RRG50" s="13"/>
      <c r="RRH50" s="13"/>
      <c r="RRI50" s="13"/>
      <c r="RRJ50" s="13"/>
      <c r="RRK50" s="13"/>
      <c r="RRL50" s="13"/>
      <c r="RRM50" s="13"/>
      <c r="RRN50" s="13"/>
      <c r="RRO50" s="13"/>
      <c r="RRP50" s="13"/>
      <c r="RRQ50" s="13"/>
      <c r="RRR50" s="13"/>
      <c r="RRS50" s="13"/>
      <c r="RRT50" s="13"/>
      <c r="RRU50" s="13"/>
      <c r="RRV50" s="13"/>
      <c r="RRW50" s="13"/>
      <c r="RRX50" s="13"/>
      <c r="RRY50" s="13"/>
      <c r="RRZ50" s="13"/>
      <c r="RSA50" s="13"/>
      <c r="RSB50" s="13"/>
      <c r="RSC50" s="13"/>
      <c r="RSD50" s="13"/>
      <c r="RSE50" s="13"/>
      <c r="RSF50" s="13"/>
      <c r="RSG50" s="13"/>
      <c r="RSH50" s="13"/>
      <c r="RSI50" s="13"/>
      <c r="RSJ50" s="13"/>
      <c r="RSK50" s="13"/>
      <c r="RSL50" s="13"/>
      <c r="RSM50" s="13"/>
      <c r="RSN50" s="13"/>
      <c r="RSO50" s="13"/>
      <c r="RSP50" s="13"/>
      <c r="RSQ50" s="13"/>
      <c r="RSR50" s="13"/>
      <c r="RSS50" s="13"/>
      <c r="RST50" s="13"/>
      <c r="RSU50" s="13"/>
      <c r="RSV50" s="13"/>
      <c r="RSW50" s="13"/>
      <c r="RSX50" s="13"/>
      <c r="RSY50" s="13"/>
      <c r="RSZ50" s="13"/>
      <c r="RTA50" s="13"/>
      <c r="RTB50" s="13"/>
      <c r="RTC50" s="13"/>
      <c r="RTD50" s="13"/>
      <c r="RTE50" s="13"/>
      <c r="RTF50" s="13"/>
      <c r="RTG50" s="13"/>
      <c r="RTH50" s="13"/>
      <c r="RTI50" s="13"/>
      <c r="RTJ50" s="13"/>
      <c r="RTK50" s="13"/>
      <c r="RTL50" s="13"/>
      <c r="RTM50" s="13"/>
      <c r="RTN50" s="13"/>
      <c r="RTO50" s="13"/>
      <c r="RTP50" s="13"/>
      <c r="RTQ50" s="13"/>
      <c r="RTR50" s="13"/>
      <c r="RTS50" s="13"/>
      <c r="RTT50" s="13"/>
      <c r="RTU50" s="13"/>
      <c r="RTV50" s="13"/>
      <c r="RTW50" s="13"/>
      <c r="RTX50" s="13"/>
      <c r="RTY50" s="13"/>
      <c r="RTZ50" s="13"/>
      <c r="RUA50" s="13"/>
      <c r="RUB50" s="13"/>
      <c r="RUC50" s="13"/>
      <c r="RUD50" s="13"/>
      <c r="RUE50" s="13"/>
      <c r="RUF50" s="13"/>
      <c r="RUG50" s="13"/>
      <c r="RUH50" s="13"/>
      <c r="RUI50" s="13"/>
      <c r="RUJ50" s="13"/>
      <c r="RUK50" s="13"/>
      <c r="RUL50" s="13"/>
      <c r="RUM50" s="13"/>
      <c r="RUN50" s="13"/>
      <c r="RUO50" s="13"/>
      <c r="RUP50" s="13"/>
      <c r="RUQ50" s="13"/>
      <c r="RUR50" s="13"/>
      <c r="RUS50" s="13"/>
      <c r="RUT50" s="13"/>
      <c r="RUU50" s="13"/>
      <c r="RUV50" s="13"/>
      <c r="RUW50" s="13"/>
      <c r="RUX50" s="13"/>
      <c r="RUY50" s="13"/>
      <c r="RUZ50" s="13"/>
      <c r="RVA50" s="13"/>
      <c r="RVB50" s="13"/>
      <c r="RVC50" s="13"/>
      <c r="RVD50" s="13"/>
      <c r="RVE50" s="13"/>
      <c r="RVF50" s="13"/>
      <c r="RVG50" s="13"/>
      <c r="RVH50" s="13"/>
      <c r="RVI50" s="13"/>
      <c r="RVJ50" s="13"/>
      <c r="RVK50" s="13"/>
      <c r="RVL50" s="13"/>
      <c r="RVM50" s="13"/>
      <c r="RVN50" s="13"/>
      <c r="RVO50" s="13"/>
      <c r="RVP50" s="13"/>
      <c r="RVQ50" s="13"/>
      <c r="RVR50" s="13"/>
      <c r="RVS50" s="13"/>
      <c r="RVT50" s="13"/>
      <c r="RVU50" s="13"/>
      <c r="RVV50" s="13"/>
      <c r="RVW50" s="13"/>
      <c r="RVX50" s="13"/>
      <c r="RVY50" s="13"/>
      <c r="RVZ50" s="13"/>
      <c r="RWA50" s="13"/>
      <c r="RWB50" s="13"/>
      <c r="RWC50" s="13"/>
      <c r="RWD50" s="13"/>
      <c r="RWE50" s="13"/>
      <c r="RWF50" s="13"/>
      <c r="RWG50" s="13"/>
      <c r="RWH50" s="13"/>
      <c r="RWI50" s="13"/>
      <c r="RWJ50" s="13"/>
      <c r="RWK50" s="13"/>
      <c r="RWL50" s="13"/>
      <c r="RWM50" s="13"/>
      <c r="RWN50" s="13"/>
      <c r="RWO50" s="13"/>
      <c r="RWP50" s="13"/>
      <c r="RWQ50" s="13"/>
      <c r="RWR50" s="13"/>
      <c r="RWS50" s="13"/>
      <c r="RWT50" s="13"/>
      <c r="RWU50" s="13"/>
      <c r="RWV50" s="13"/>
      <c r="RWW50" s="13"/>
      <c r="RWX50" s="13"/>
      <c r="RWY50" s="13"/>
      <c r="RWZ50" s="13"/>
      <c r="RXA50" s="13"/>
      <c r="RXB50" s="13"/>
      <c r="RXC50" s="13"/>
      <c r="RXD50" s="13"/>
      <c r="RXE50" s="13"/>
      <c r="RXF50" s="13"/>
      <c r="RXG50" s="13"/>
      <c r="RXH50" s="13"/>
      <c r="RXI50" s="13"/>
      <c r="RXJ50" s="13"/>
      <c r="RXK50" s="13"/>
      <c r="RXL50" s="13"/>
      <c r="RXM50" s="13"/>
      <c r="RXN50" s="13"/>
      <c r="RXO50" s="13"/>
      <c r="RXP50" s="13"/>
      <c r="RXQ50" s="13"/>
      <c r="RXR50" s="13"/>
      <c r="RXS50" s="13"/>
      <c r="RXT50" s="13"/>
      <c r="RXU50" s="13"/>
      <c r="RXV50" s="13"/>
      <c r="RXW50" s="13"/>
      <c r="RXX50" s="13"/>
      <c r="RXY50" s="13"/>
      <c r="RXZ50" s="13"/>
      <c r="RYA50" s="13"/>
      <c r="RYB50" s="13"/>
      <c r="RYC50" s="13"/>
      <c r="RYD50" s="13"/>
      <c r="RYE50" s="13"/>
      <c r="RYF50" s="13"/>
      <c r="RYG50" s="13"/>
      <c r="RYH50" s="13"/>
      <c r="RYI50" s="13"/>
      <c r="RYJ50" s="13"/>
      <c r="RYK50" s="13"/>
      <c r="RYL50" s="13"/>
      <c r="RYM50" s="13"/>
      <c r="RYN50" s="13"/>
      <c r="RYO50" s="13"/>
      <c r="RYP50" s="13"/>
      <c r="RYQ50" s="13"/>
      <c r="RYR50" s="13"/>
      <c r="RYS50" s="13"/>
      <c r="RYT50" s="13"/>
      <c r="RYU50" s="13"/>
      <c r="RYV50" s="13"/>
      <c r="RYW50" s="13"/>
      <c r="RYX50" s="13"/>
      <c r="RYY50" s="13"/>
      <c r="RYZ50" s="13"/>
      <c r="RZA50" s="13"/>
      <c r="RZB50" s="13"/>
      <c r="RZC50" s="13"/>
      <c r="RZD50" s="13"/>
      <c r="RZE50" s="13"/>
      <c r="RZF50" s="13"/>
      <c r="RZG50" s="13"/>
      <c r="RZH50" s="13"/>
      <c r="RZI50" s="13"/>
      <c r="RZJ50" s="13"/>
      <c r="RZK50" s="13"/>
      <c r="RZL50" s="13"/>
      <c r="RZM50" s="13"/>
      <c r="RZN50" s="13"/>
      <c r="RZO50" s="13"/>
      <c r="RZP50" s="13"/>
      <c r="RZQ50" s="13"/>
      <c r="RZR50" s="13"/>
      <c r="RZS50" s="13"/>
      <c r="RZT50" s="13"/>
      <c r="RZU50" s="13"/>
      <c r="RZV50" s="13"/>
      <c r="RZW50" s="13"/>
      <c r="RZX50" s="13"/>
      <c r="RZY50" s="13"/>
      <c r="RZZ50" s="13"/>
      <c r="SAA50" s="13"/>
      <c r="SAB50" s="13"/>
      <c r="SAC50" s="13"/>
      <c r="SAD50" s="13"/>
      <c r="SAE50" s="13"/>
      <c r="SAF50" s="13"/>
      <c r="SAG50" s="13"/>
      <c r="SAH50" s="13"/>
      <c r="SAI50" s="13"/>
      <c r="SAJ50" s="13"/>
      <c r="SAK50" s="13"/>
      <c r="SAL50" s="13"/>
      <c r="SAM50" s="13"/>
      <c r="SAN50" s="13"/>
      <c r="SAO50" s="13"/>
      <c r="SAP50" s="13"/>
      <c r="SAQ50" s="13"/>
      <c r="SAR50" s="13"/>
      <c r="SAS50" s="13"/>
      <c r="SAT50" s="13"/>
      <c r="SAU50" s="13"/>
      <c r="SAV50" s="13"/>
      <c r="SAW50" s="13"/>
      <c r="SAX50" s="13"/>
      <c r="SAY50" s="13"/>
      <c r="SAZ50" s="13"/>
      <c r="SBA50" s="13"/>
      <c r="SBB50" s="13"/>
      <c r="SBC50" s="13"/>
      <c r="SBD50" s="13"/>
      <c r="SBE50" s="13"/>
      <c r="SBF50" s="13"/>
      <c r="SBG50" s="13"/>
      <c r="SBH50" s="13"/>
      <c r="SBI50" s="13"/>
      <c r="SBJ50" s="13"/>
      <c r="SBK50" s="13"/>
      <c r="SBL50" s="13"/>
      <c r="SBM50" s="13"/>
      <c r="SBN50" s="13"/>
      <c r="SBO50" s="13"/>
      <c r="SBP50" s="13"/>
      <c r="SBQ50" s="13"/>
      <c r="SBR50" s="13"/>
      <c r="SBS50" s="13"/>
      <c r="SBT50" s="13"/>
      <c r="SBU50" s="13"/>
      <c r="SBV50" s="13"/>
      <c r="SBW50" s="13"/>
      <c r="SBX50" s="13"/>
      <c r="SBY50" s="13"/>
      <c r="SBZ50" s="13"/>
      <c r="SCA50" s="13"/>
      <c r="SCB50" s="13"/>
      <c r="SCC50" s="13"/>
      <c r="SCD50" s="13"/>
      <c r="SCE50" s="13"/>
      <c r="SCF50" s="13"/>
      <c r="SCG50" s="13"/>
      <c r="SCH50" s="13"/>
      <c r="SCI50" s="13"/>
      <c r="SCJ50" s="13"/>
      <c r="SCK50" s="13"/>
      <c r="SCL50" s="13"/>
      <c r="SCM50" s="13"/>
      <c r="SCN50" s="13"/>
      <c r="SCO50" s="13"/>
      <c r="SCP50" s="13"/>
      <c r="SCQ50" s="13"/>
      <c r="SCR50" s="13"/>
      <c r="SCS50" s="13"/>
      <c r="SCT50" s="13"/>
      <c r="SCU50" s="13"/>
      <c r="SCV50" s="13"/>
      <c r="SCW50" s="13"/>
      <c r="SCX50" s="13"/>
      <c r="SCY50" s="13"/>
      <c r="SCZ50" s="13"/>
      <c r="SDA50" s="13"/>
      <c r="SDB50" s="13"/>
      <c r="SDC50" s="13"/>
      <c r="SDD50" s="13"/>
      <c r="SDE50" s="13"/>
      <c r="SDF50" s="13"/>
      <c r="SDG50" s="13"/>
      <c r="SDH50" s="13"/>
      <c r="SDI50" s="13"/>
      <c r="SDJ50" s="13"/>
      <c r="SDK50" s="13"/>
      <c r="SDL50" s="13"/>
      <c r="SDM50" s="13"/>
      <c r="SDN50" s="13"/>
      <c r="SDO50" s="13"/>
      <c r="SDP50" s="13"/>
      <c r="SDQ50" s="13"/>
      <c r="SDR50" s="13"/>
      <c r="SDS50" s="13"/>
      <c r="SDT50" s="13"/>
      <c r="SDU50" s="13"/>
      <c r="SDV50" s="13"/>
      <c r="SDW50" s="13"/>
      <c r="SDX50" s="13"/>
      <c r="SDY50" s="13"/>
      <c r="SDZ50" s="13"/>
      <c r="SEA50" s="13"/>
      <c r="SEB50" s="13"/>
      <c r="SEC50" s="13"/>
      <c r="SED50" s="13"/>
      <c r="SEE50" s="13"/>
      <c r="SEF50" s="13"/>
      <c r="SEG50" s="13"/>
      <c r="SEH50" s="13"/>
      <c r="SEI50" s="13"/>
      <c r="SEJ50" s="13"/>
      <c r="SEK50" s="13"/>
      <c r="SEL50" s="13"/>
      <c r="SEM50" s="13"/>
      <c r="SEN50" s="13"/>
      <c r="SEO50" s="13"/>
      <c r="SEP50" s="13"/>
      <c r="SEQ50" s="13"/>
      <c r="SER50" s="13"/>
      <c r="SES50" s="13"/>
      <c r="SET50" s="13"/>
      <c r="SEU50" s="13"/>
      <c r="SEV50" s="13"/>
      <c r="SEW50" s="13"/>
      <c r="SEX50" s="13"/>
      <c r="SEY50" s="13"/>
      <c r="SEZ50" s="13"/>
      <c r="SFA50" s="13"/>
      <c r="SFB50" s="13"/>
      <c r="SFC50" s="13"/>
      <c r="SFD50" s="13"/>
      <c r="SFE50" s="13"/>
      <c r="SFF50" s="13"/>
      <c r="SFG50" s="13"/>
      <c r="SFH50" s="13"/>
      <c r="SFI50" s="13"/>
      <c r="SFJ50" s="13"/>
      <c r="SFK50" s="13"/>
      <c r="SFL50" s="13"/>
      <c r="SFM50" s="13"/>
      <c r="SFN50" s="13"/>
      <c r="SFO50" s="13"/>
      <c r="SFP50" s="13"/>
      <c r="SFQ50" s="13"/>
      <c r="SFR50" s="13"/>
      <c r="SFS50" s="13"/>
      <c r="SFT50" s="13"/>
      <c r="SFU50" s="13"/>
      <c r="SFV50" s="13"/>
      <c r="SFW50" s="13"/>
      <c r="SFX50" s="13"/>
      <c r="SFY50" s="13"/>
      <c r="SFZ50" s="13"/>
      <c r="SGA50" s="13"/>
      <c r="SGB50" s="13"/>
      <c r="SGC50" s="13"/>
      <c r="SGD50" s="13"/>
      <c r="SGE50" s="13"/>
      <c r="SGF50" s="13"/>
      <c r="SGG50" s="13"/>
      <c r="SGH50" s="13"/>
      <c r="SGI50" s="13"/>
      <c r="SGJ50" s="13"/>
      <c r="SGK50" s="13"/>
      <c r="SGL50" s="13"/>
      <c r="SGM50" s="13"/>
      <c r="SGN50" s="13"/>
      <c r="SGO50" s="13"/>
      <c r="SGP50" s="13"/>
      <c r="SGQ50" s="13"/>
      <c r="SGR50" s="13"/>
      <c r="SGS50" s="13"/>
      <c r="SGT50" s="13"/>
      <c r="SGU50" s="13"/>
      <c r="SGV50" s="13"/>
      <c r="SGW50" s="13"/>
      <c r="SGX50" s="13"/>
      <c r="SGY50" s="13"/>
      <c r="SGZ50" s="13"/>
      <c r="SHA50" s="13"/>
      <c r="SHB50" s="13"/>
      <c r="SHC50" s="13"/>
      <c r="SHD50" s="13"/>
      <c r="SHE50" s="13"/>
      <c r="SHF50" s="13"/>
      <c r="SHG50" s="13"/>
      <c r="SHH50" s="13"/>
      <c r="SHI50" s="13"/>
      <c r="SHJ50" s="13"/>
      <c r="SHK50" s="13"/>
      <c r="SHL50" s="13"/>
      <c r="SHM50" s="13"/>
      <c r="SHN50" s="13"/>
      <c r="SHO50" s="13"/>
      <c r="SHP50" s="13"/>
      <c r="SHQ50" s="13"/>
      <c r="SHR50" s="13"/>
      <c r="SHS50" s="13"/>
      <c r="SHT50" s="13"/>
      <c r="SHU50" s="13"/>
      <c r="SHV50" s="13"/>
      <c r="SHW50" s="13"/>
      <c r="SHX50" s="13"/>
      <c r="SHY50" s="13"/>
      <c r="SHZ50" s="13"/>
      <c r="SIA50" s="13"/>
      <c r="SIB50" s="13"/>
      <c r="SIC50" s="13"/>
      <c r="SID50" s="13"/>
      <c r="SIE50" s="13"/>
      <c r="SIF50" s="13"/>
      <c r="SIG50" s="13"/>
      <c r="SIH50" s="13"/>
      <c r="SII50" s="13"/>
      <c r="SIJ50" s="13"/>
      <c r="SIK50" s="13"/>
      <c r="SIL50" s="13"/>
      <c r="SIM50" s="13"/>
      <c r="SIN50" s="13"/>
      <c r="SIO50" s="13"/>
      <c r="SIP50" s="13"/>
      <c r="SIQ50" s="13"/>
      <c r="SIR50" s="13"/>
      <c r="SIS50" s="13"/>
      <c r="SIT50" s="13"/>
      <c r="SIU50" s="13"/>
      <c r="SIV50" s="13"/>
      <c r="SIW50" s="13"/>
      <c r="SIX50" s="13"/>
      <c r="SIY50" s="13"/>
      <c r="SIZ50" s="13"/>
      <c r="SJA50" s="13"/>
      <c r="SJB50" s="13"/>
      <c r="SJC50" s="13"/>
      <c r="SJD50" s="13"/>
      <c r="SJE50" s="13"/>
      <c r="SJF50" s="13"/>
      <c r="SJG50" s="13"/>
      <c r="SJH50" s="13"/>
      <c r="SJI50" s="13"/>
      <c r="SJJ50" s="13"/>
      <c r="SJK50" s="13"/>
      <c r="SJL50" s="13"/>
      <c r="SJM50" s="13"/>
      <c r="SJN50" s="13"/>
      <c r="SJO50" s="13"/>
      <c r="SJP50" s="13"/>
      <c r="SJQ50" s="13"/>
      <c r="SJR50" s="13"/>
      <c r="SJS50" s="13"/>
      <c r="SJT50" s="13"/>
      <c r="SJU50" s="13"/>
      <c r="SJV50" s="13"/>
      <c r="SJW50" s="13"/>
      <c r="SJX50" s="13"/>
      <c r="SJY50" s="13"/>
      <c r="SJZ50" s="13"/>
      <c r="SKA50" s="13"/>
      <c r="SKB50" s="13"/>
      <c r="SKC50" s="13"/>
      <c r="SKD50" s="13"/>
      <c r="SKE50" s="13"/>
      <c r="SKF50" s="13"/>
      <c r="SKG50" s="13"/>
      <c r="SKH50" s="13"/>
      <c r="SKI50" s="13"/>
      <c r="SKJ50" s="13"/>
      <c r="SKK50" s="13"/>
      <c r="SKL50" s="13"/>
      <c r="SKM50" s="13"/>
      <c r="SKN50" s="13"/>
      <c r="SKO50" s="13"/>
      <c r="SKP50" s="13"/>
      <c r="SKQ50" s="13"/>
      <c r="SKR50" s="13"/>
      <c r="SKS50" s="13"/>
      <c r="SKT50" s="13"/>
      <c r="SKU50" s="13"/>
      <c r="SKV50" s="13"/>
      <c r="SKW50" s="13"/>
      <c r="SKX50" s="13"/>
      <c r="SKY50" s="13"/>
      <c r="SKZ50" s="13"/>
      <c r="SLA50" s="13"/>
      <c r="SLB50" s="13"/>
      <c r="SLC50" s="13"/>
      <c r="SLD50" s="13"/>
      <c r="SLE50" s="13"/>
      <c r="SLF50" s="13"/>
      <c r="SLG50" s="13"/>
      <c r="SLH50" s="13"/>
      <c r="SLI50" s="13"/>
      <c r="SLJ50" s="13"/>
      <c r="SLK50" s="13"/>
      <c r="SLL50" s="13"/>
      <c r="SLM50" s="13"/>
      <c r="SLN50" s="13"/>
      <c r="SLO50" s="13"/>
      <c r="SLP50" s="13"/>
      <c r="SLQ50" s="13"/>
      <c r="SLR50" s="13"/>
      <c r="SLS50" s="13"/>
      <c r="SLT50" s="13"/>
      <c r="SLU50" s="13"/>
      <c r="SLV50" s="13"/>
      <c r="SLW50" s="13"/>
      <c r="SLX50" s="13"/>
      <c r="SLY50" s="13"/>
      <c r="SLZ50" s="13"/>
      <c r="SMA50" s="13"/>
      <c r="SMB50" s="13"/>
      <c r="SMC50" s="13"/>
      <c r="SMD50" s="13"/>
      <c r="SME50" s="13"/>
      <c r="SMF50" s="13"/>
      <c r="SMG50" s="13"/>
      <c r="SMH50" s="13"/>
      <c r="SMI50" s="13"/>
      <c r="SMJ50" s="13"/>
      <c r="SMK50" s="13"/>
      <c r="SML50" s="13"/>
      <c r="SMM50" s="13"/>
      <c r="SMN50" s="13"/>
      <c r="SMO50" s="13"/>
      <c r="SMP50" s="13"/>
      <c r="SMQ50" s="13"/>
      <c r="SMR50" s="13"/>
      <c r="SMS50" s="13"/>
      <c r="SMT50" s="13"/>
      <c r="SMU50" s="13"/>
      <c r="SMV50" s="13"/>
      <c r="SMW50" s="13"/>
      <c r="SMX50" s="13"/>
      <c r="SMY50" s="13"/>
      <c r="SMZ50" s="13"/>
      <c r="SNA50" s="13"/>
      <c r="SNB50" s="13"/>
      <c r="SNC50" s="13"/>
      <c r="SND50" s="13"/>
      <c r="SNE50" s="13"/>
      <c r="SNF50" s="13"/>
      <c r="SNG50" s="13"/>
      <c r="SNH50" s="13"/>
      <c r="SNI50" s="13"/>
      <c r="SNJ50" s="13"/>
      <c r="SNK50" s="13"/>
      <c r="SNL50" s="13"/>
      <c r="SNM50" s="13"/>
      <c r="SNN50" s="13"/>
      <c r="SNO50" s="13"/>
      <c r="SNP50" s="13"/>
      <c r="SNQ50" s="13"/>
      <c r="SNR50" s="13"/>
      <c r="SNS50" s="13"/>
      <c r="SNT50" s="13"/>
      <c r="SNU50" s="13"/>
      <c r="SNV50" s="13"/>
      <c r="SNW50" s="13"/>
      <c r="SNX50" s="13"/>
      <c r="SNY50" s="13"/>
      <c r="SNZ50" s="13"/>
      <c r="SOA50" s="13"/>
      <c r="SOB50" s="13"/>
      <c r="SOC50" s="13"/>
      <c r="SOD50" s="13"/>
      <c r="SOE50" s="13"/>
      <c r="SOF50" s="13"/>
      <c r="SOG50" s="13"/>
      <c r="SOH50" s="13"/>
      <c r="SOI50" s="13"/>
      <c r="SOJ50" s="13"/>
      <c r="SOK50" s="13"/>
      <c r="SOL50" s="13"/>
      <c r="SOM50" s="13"/>
      <c r="SON50" s="13"/>
      <c r="SOO50" s="13"/>
      <c r="SOP50" s="13"/>
      <c r="SOQ50" s="13"/>
      <c r="SOR50" s="13"/>
      <c r="SOS50" s="13"/>
      <c r="SOT50" s="13"/>
      <c r="SOU50" s="13"/>
      <c r="SOV50" s="13"/>
      <c r="SOW50" s="13"/>
      <c r="SOX50" s="13"/>
      <c r="SOY50" s="13"/>
      <c r="SOZ50" s="13"/>
      <c r="SPA50" s="13"/>
      <c r="SPB50" s="13"/>
      <c r="SPC50" s="13"/>
      <c r="SPD50" s="13"/>
      <c r="SPE50" s="13"/>
      <c r="SPF50" s="13"/>
      <c r="SPG50" s="13"/>
      <c r="SPH50" s="13"/>
      <c r="SPI50" s="13"/>
      <c r="SPJ50" s="13"/>
      <c r="SPK50" s="13"/>
      <c r="SPL50" s="13"/>
      <c r="SPM50" s="13"/>
      <c r="SPN50" s="13"/>
      <c r="SPO50" s="13"/>
      <c r="SPP50" s="13"/>
      <c r="SPQ50" s="13"/>
      <c r="SPR50" s="13"/>
      <c r="SPS50" s="13"/>
      <c r="SPT50" s="13"/>
      <c r="SPU50" s="13"/>
      <c r="SPV50" s="13"/>
      <c r="SPW50" s="13"/>
      <c r="SPX50" s="13"/>
      <c r="SPY50" s="13"/>
      <c r="SPZ50" s="13"/>
      <c r="SQA50" s="13"/>
      <c r="SQB50" s="13"/>
      <c r="SQC50" s="13"/>
      <c r="SQD50" s="13"/>
      <c r="SQE50" s="13"/>
      <c r="SQF50" s="13"/>
      <c r="SQG50" s="13"/>
      <c r="SQH50" s="13"/>
      <c r="SQI50" s="13"/>
      <c r="SQJ50" s="13"/>
      <c r="SQK50" s="13"/>
      <c r="SQL50" s="13"/>
      <c r="SQM50" s="13"/>
      <c r="SQN50" s="13"/>
      <c r="SQO50" s="13"/>
      <c r="SQP50" s="13"/>
      <c r="SQQ50" s="13"/>
      <c r="SQR50" s="13"/>
      <c r="SQS50" s="13"/>
      <c r="SQT50" s="13"/>
      <c r="SQU50" s="13"/>
      <c r="SQV50" s="13"/>
      <c r="SQW50" s="13"/>
      <c r="SQX50" s="13"/>
      <c r="SQY50" s="13"/>
      <c r="SQZ50" s="13"/>
      <c r="SRA50" s="13"/>
      <c r="SRB50" s="13"/>
      <c r="SRC50" s="13"/>
      <c r="SRD50" s="13"/>
      <c r="SRE50" s="13"/>
      <c r="SRF50" s="13"/>
      <c r="SRG50" s="13"/>
      <c r="SRH50" s="13"/>
      <c r="SRI50" s="13"/>
      <c r="SRJ50" s="13"/>
      <c r="SRK50" s="13"/>
      <c r="SRL50" s="13"/>
      <c r="SRM50" s="13"/>
      <c r="SRN50" s="13"/>
      <c r="SRO50" s="13"/>
      <c r="SRP50" s="13"/>
      <c r="SRQ50" s="13"/>
      <c r="SRR50" s="13"/>
      <c r="SRS50" s="13"/>
      <c r="SRT50" s="13"/>
      <c r="SRU50" s="13"/>
      <c r="SRV50" s="13"/>
      <c r="SRW50" s="13"/>
      <c r="SRX50" s="13"/>
      <c r="SRY50" s="13"/>
      <c r="SRZ50" s="13"/>
      <c r="SSA50" s="13"/>
      <c r="SSB50" s="13"/>
      <c r="SSC50" s="13"/>
      <c r="SSD50" s="13"/>
      <c r="SSE50" s="13"/>
      <c r="SSF50" s="13"/>
      <c r="SSG50" s="13"/>
      <c r="SSH50" s="13"/>
      <c r="SSI50" s="13"/>
      <c r="SSJ50" s="13"/>
      <c r="SSK50" s="13"/>
      <c r="SSL50" s="13"/>
      <c r="SSM50" s="13"/>
      <c r="SSN50" s="13"/>
      <c r="SSO50" s="13"/>
      <c r="SSP50" s="13"/>
      <c r="SSQ50" s="13"/>
      <c r="SSR50" s="13"/>
      <c r="SSS50" s="13"/>
      <c r="SST50" s="13"/>
      <c r="SSU50" s="13"/>
      <c r="SSV50" s="13"/>
      <c r="SSW50" s="13"/>
      <c r="SSX50" s="13"/>
      <c r="SSY50" s="13"/>
      <c r="SSZ50" s="13"/>
      <c r="STA50" s="13"/>
      <c r="STB50" s="13"/>
      <c r="STC50" s="13"/>
      <c r="STD50" s="13"/>
      <c r="STE50" s="13"/>
      <c r="STF50" s="13"/>
      <c r="STG50" s="13"/>
      <c r="STH50" s="13"/>
      <c r="STI50" s="13"/>
      <c r="STJ50" s="13"/>
      <c r="STK50" s="13"/>
      <c r="STL50" s="13"/>
      <c r="STM50" s="13"/>
      <c r="STN50" s="13"/>
      <c r="STO50" s="13"/>
      <c r="STP50" s="13"/>
      <c r="STQ50" s="13"/>
      <c r="STR50" s="13"/>
      <c r="STS50" s="13"/>
      <c r="STT50" s="13"/>
      <c r="STU50" s="13"/>
      <c r="STV50" s="13"/>
      <c r="STW50" s="13"/>
      <c r="STX50" s="13"/>
      <c r="STY50" s="13"/>
      <c r="STZ50" s="13"/>
      <c r="SUA50" s="13"/>
      <c r="SUB50" s="13"/>
      <c r="SUC50" s="13"/>
      <c r="SUD50" s="13"/>
      <c r="SUE50" s="13"/>
      <c r="SUF50" s="13"/>
      <c r="SUG50" s="13"/>
      <c r="SUH50" s="13"/>
      <c r="SUI50" s="13"/>
      <c r="SUJ50" s="13"/>
      <c r="SUK50" s="13"/>
      <c r="SUL50" s="13"/>
      <c r="SUM50" s="13"/>
      <c r="SUN50" s="13"/>
      <c r="SUO50" s="13"/>
      <c r="SUP50" s="13"/>
      <c r="SUQ50" s="13"/>
      <c r="SUR50" s="13"/>
      <c r="SUS50" s="13"/>
      <c r="SUT50" s="13"/>
      <c r="SUU50" s="13"/>
      <c r="SUV50" s="13"/>
      <c r="SUW50" s="13"/>
      <c r="SUX50" s="13"/>
      <c r="SUY50" s="13"/>
      <c r="SUZ50" s="13"/>
      <c r="SVA50" s="13"/>
      <c r="SVB50" s="13"/>
      <c r="SVC50" s="13"/>
      <c r="SVD50" s="13"/>
      <c r="SVE50" s="13"/>
      <c r="SVF50" s="13"/>
      <c r="SVG50" s="13"/>
      <c r="SVH50" s="13"/>
      <c r="SVI50" s="13"/>
      <c r="SVJ50" s="13"/>
      <c r="SVK50" s="13"/>
      <c r="SVL50" s="13"/>
      <c r="SVM50" s="13"/>
      <c r="SVN50" s="13"/>
      <c r="SVO50" s="13"/>
      <c r="SVP50" s="13"/>
      <c r="SVQ50" s="13"/>
      <c r="SVR50" s="13"/>
      <c r="SVS50" s="13"/>
      <c r="SVT50" s="13"/>
      <c r="SVU50" s="13"/>
      <c r="SVV50" s="13"/>
      <c r="SVW50" s="13"/>
      <c r="SVX50" s="13"/>
      <c r="SVY50" s="13"/>
      <c r="SVZ50" s="13"/>
      <c r="SWA50" s="13"/>
      <c r="SWB50" s="13"/>
      <c r="SWC50" s="13"/>
      <c r="SWD50" s="13"/>
      <c r="SWE50" s="13"/>
      <c r="SWF50" s="13"/>
      <c r="SWG50" s="13"/>
      <c r="SWH50" s="13"/>
      <c r="SWI50" s="13"/>
      <c r="SWJ50" s="13"/>
      <c r="SWK50" s="13"/>
      <c r="SWL50" s="13"/>
      <c r="SWM50" s="13"/>
      <c r="SWN50" s="13"/>
      <c r="SWO50" s="13"/>
      <c r="SWP50" s="13"/>
      <c r="SWQ50" s="13"/>
      <c r="SWR50" s="13"/>
      <c r="SWS50" s="13"/>
      <c r="SWT50" s="13"/>
      <c r="SWU50" s="13"/>
      <c r="SWV50" s="13"/>
      <c r="SWW50" s="13"/>
      <c r="SWX50" s="13"/>
      <c r="SWY50" s="13"/>
      <c r="SWZ50" s="13"/>
      <c r="SXA50" s="13"/>
      <c r="SXB50" s="13"/>
      <c r="SXC50" s="13"/>
      <c r="SXD50" s="13"/>
      <c r="SXE50" s="13"/>
      <c r="SXF50" s="13"/>
      <c r="SXG50" s="13"/>
      <c r="SXH50" s="13"/>
      <c r="SXI50" s="13"/>
      <c r="SXJ50" s="13"/>
      <c r="SXK50" s="13"/>
      <c r="SXL50" s="13"/>
      <c r="SXM50" s="13"/>
      <c r="SXN50" s="13"/>
      <c r="SXO50" s="13"/>
      <c r="SXP50" s="13"/>
      <c r="SXQ50" s="13"/>
      <c r="SXR50" s="13"/>
      <c r="SXS50" s="13"/>
      <c r="SXT50" s="13"/>
      <c r="SXU50" s="13"/>
      <c r="SXV50" s="13"/>
      <c r="SXW50" s="13"/>
      <c r="SXX50" s="13"/>
      <c r="SXY50" s="13"/>
      <c r="SXZ50" s="13"/>
      <c r="SYA50" s="13"/>
      <c r="SYB50" s="13"/>
      <c r="SYC50" s="13"/>
      <c r="SYD50" s="13"/>
      <c r="SYE50" s="13"/>
      <c r="SYF50" s="13"/>
      <c r="SYG50" s="13"/>
      <c r="SYH50" s="13"/>
      <c r="SYI50" s="13"/>
      <c r="SYJ50" s="13"/>
      <c r="SYK50" s="13"/>
      <c r="SYL50" s="13"/>
      <c r="SYM50" s="13"/>
      <c r="SYN50" s="13"/>
      <c r="SYO50" s="13"/>
      <c r="SYP50" s="13"/>
      <c r="SYQ50" s="13"/>
      <c r="SYR50" s="13"/>
      <c r="SYS50" s="13"/>
      <c r="SYT50" s="13"/>
      <c r="SYU50" s="13"/>
      <c r="SYV50" s="13"/>
      <c r="SYW50" s="13"/>
      <c r="SYX50" s="13"/>
      <c r="SYY50" s="13"/>
      <c r="SYZ50" s="13"/>
      <c r="SZA50" s="13"/>
      <c r="SZB50" s="13"/>
      <c r="SZC50" s="13"/>
      <c r="SZD50" s="13"/>
      <c r="SZE50" s="13"/>
      <c r="SZF50" s="13"/>
      <c r="SZG50" s="13"/>
      <c r="SZH50" s="13"/>
      <c r="SZI50" s="13"/>
      <c r="SZJ50" s="13"/>
      <c r="SZK50" s="13"/>
      <c r="SZL50" s="13"/>
      <c r="SZM50" s="13"/>
      <c r="SZN50" s="13"/>
      <c r="SZO50" s="13"/>
      <c r="SZP50" s="13"/>
      <c r="SZQ50" s="13"/>
      <c r="SZR50" s="13"/>
      <c r="SZS50" s="13"/>
      <c r="SZT50" s="13"/>
      <c r="SZU50" s="13"/>
      <c r="SZV50" s="13"/>
      <c r="SZW50" s="13"/>
      <c r="SZX50" s="13"/>
      <c r="SZY50" s="13"/>
      <c r="SZZ50" s="13"/>
      <c r="TAA50" s="13"/>
      <c r="TAB50" s="13"/>
      <c r="TAC50" s="13"/>
      <c r="TAD50" s="13"/>
      <c r="TAE50" s="13"/>
      <c r="TAF50" s="13"/>
      <c r="TAG50" s="13"/>
      <c r="TAH50" s="13"/>
      <c r="TAI50" s="13"/>
      <c r="TAJ50" s="13"/>
      <c r="TAK50" s="13"/>
      <c r="TAL50" s="13"/>
      <c r="TAM50" s="13"/>
      <c r="TAN50" s="13"/>
      <c r="TAO50" s="13"/>
      <c r="TAP50" s="13"/>
      <c r="TAQ50" s="13"/>
      <c r="TAR50" s="13"/>
      <c r="TAS50" s="13"/>
      <c r="TAT50" s="13"/>
      <c r="TAU50" s="13"/>
      <c r="TAV50" s="13"/>
      <c r="TAW50" s="13"/>
      <c r="TAX50" s="13"/>
      <c r="TAY50" s="13"/>
      <c r="TAZ50" s="13"/>
      <c r="TBA50" s="13"/>
      <c r="TBB50" s="13"/>
      <c r="TBC50" s="13"/>
      <c r="TBD50" s="13"/>
      <c r="TBE50" s="13"/>
      <c r="TBF50" s="13"/>
      <c r="TBG50" s="13"/>
      <c r="TBH50" s="13"/>
      <c r="TBI50" s="13"/>
      <c r="TBJ50" s="13"/>
      <c r="TBK50" s="13"/>
      <c r="TBL50" s="13"/>
      <c r="TBM50" s="13"/>
      <c r="TBN50" s="13"/>
      <c r="TBO50" s="13"/>
      <c r="TBP50" s="13"/>
      <c r="TBQ50" s="13"/>
      <c r="TBR50" s="13"/>
      <c r="TBS50" s="13"/>
      <c r="TBT50" s="13"/>
      <c r="TBU50" s="13"/>
      <c r="TBV50" s="13"/>
      <c r="TBW50" s="13"/>
      <c r="TBX50" s="13"/>
      <c r="TBY50" s="13"/>
      <c r="TBZ50" s="13"/>
      <c r="TCA50" s="13"/>
      <c r="TCB50" s="13"/>
      <c r="TCC50" s="13"/>
      <c r="TCD50" s="13"/>
      <c r="TCE50" s="13"/>
      <c r="TCF50" s="13"/>
      <c r="TCG50" s="13"/>
      <c r="TCH50" s="13"/>
      <c r="TCI50" s="13"/>
      <c r="TCJ50" s="13"/>
      <c r="TCK50" s="13"/>
      <c r="TCL50" s="13"/>
      <c r="TCM50" s="13"/>
      <c r="TCN50" s="13"/>
      <c r="TCO50" s="13"/>
      <c r="TCP50" s="13"/>
      <c r="TCQ50" s="13"/>
      <c r="TCR50" s="13"/>
      <c r="TCS50" s="13"/>
      <c r="TCT50" s="13"/>
      <c r="TCU50" s="13"/>
      <c r="TCV50" s="13"/>
      <c r="TCW50" s="13"/>
      <c r="TCX50" s="13"/>
      <c r="TCY50" s="13"/>
      <c r="TCZ50" s="13"/>
      <c r="TDA50" s="13"/>
      <c r="TDB50" s="13"/>
      <c r="TDC50" s="13"/>
      <c r="TDD50" s="13"/>
      <c r="TDE50" s="13"/>
      <c r="TDF50" s="13"/>
      <c r="TDG50" s="13"/>
      <c r="TDH50" s="13"/>
      <c r="TDI50" s="13"/>
      <c r="TDJ50" s="13"/>
      <c r="TDK50" s="13"/>
      <c r="TDL50" s="13"/>
      <c r="TDM50" s="13"/>
      <c r="TDN50" s="13"/>
      <c r="TDO50" s="13"/>
      <c r="TDP50" s="13"/>
      <c r="TDQ50" s="13"/>
      <c r="TDR50" s="13"/>
      <c r="TDS50" s="13"/>
      <c r="TDT50" s="13"/>
      <c r="TDU50" s="13"/>
      <c r="TDV50" s="13"/>
      <c r="TDW50" s="13"/>
      <c r="TDX50" s="13"/>
      <c r="TDY50" s="13"/>
      <c r="TDZ50" s="13"/>
      <c r="TEA50" s="13"/>
      <c r="TEB50" s="13"/>
      <c r="TEC50" s="13"/>
      <c r="TED50" s="13"/>
      <c r="TEE50" s="13"/>
      <c r="TEF50" s="13"/>
      <c r="TEG50" s="13"/>
      <c r="TEH50" s="13"/>
      <c r="TEI50" s="13"/>
      <c r="TEJ50" s="13"/>
      <c r="TEK50" s="13"/>
      <c r="TEL50" s="13"/>
      <c r="TEM50" s="13"/>
      <c r="TEN50" s="13"/>
      <c r="TEO50" s="13"/>
      <c r="TEP50" s="13"/>
      <c r="TEQ50" s="13"/>
      <c r="TER50" s="13"/>
      <c r="TES50" s="13"/>
      <c r="TET50" s="13"/>
      <c r="TEU50" s="13"/>
      <c r="TEV50" s="13"/>
      <c r="TEW50" s="13"/>
      <c r="TEX50" s="13"/>
      <c r="TEY50" s="13"/>
      <c r="TEZ50" s="13"/>
      <c r="TFA50" s="13"/>
      <c r="TFB50" s="13"/>
      <c r="TFC50" s="13"/>
      <c r="TFD50" s="13"/>
      <c r="TFE50" s="13"/>
      <c r="TFF50" s="13"/>
      <c r="TFG50" s="13"/>
      <c r="TFH50" s="13"/>
      <c r="TFI50" s="13"/>
      <c r="TFJ50" s="13"/>
      <c r="TFK50" s="13"/>
      <c r="TFL50" s="13"/>
      <c r="TFM50" s="13"/>
      <c r="TFN50" s="13"/>
      <c r="TFO50" s="13"/>
      <c r="TFP50" s="13"/>
      <c r="TFQ50" s="13"/>
      <c r="TFR50" s="13"/>
      <c r="TFS50" s="13"/>
      <c r="TFT50" s="13"/>
      <c r="TFU50" s="13"/>
      <c r="TFV50" s="13"/>
      <c r="TFW50" s="13"/>
      <c r="TFX50" s="13"/>
      <c r="TFY50" s="13"/>
      <c r="TFZ50" s="13"/>
      <c r="TGA50" s="13"/>
      <c r="TGB50" s="13"/>
      <c r="TGC50" s="13"/>
      <c r="TGD50" s="13"/>
      <c r="TGE50" s="13"/>
      <c r="TGF50" s="13"/>
      <c r="TGG50" s="13"/>
      <c r="TGH50" s="13"/>
      <c r="TGI50" s="13"/>
      <c r="TGJ50" s="13"/>
      <c r="TGK50" s="13"/>
      <c r="TGL50" s="13"/>
      <c r="TGM50" s="13"/>
      <c r="TGN50" s="13"/>
      <c r="TGO50" s="13"/>
      <c r="TGP50" s="13"/>
      <c r="TGQ50" s="13"/>
      <c r="TGR50" s="13"/>
      <c r="TGS50" s="13"/>
      <c r="TGT50" s="13"/>
      <c r="TGU50" s="13"/>
      <c r="TGV50" s="13"/>
      <c r="TGW50" s="13"/>
      <c r="TGX50" s="13"/>
      <c r="TGY50" s="13"/>
      <c r="TGZ50" s="13"/>
      <c r="THA50" s="13"/>
      <c r="THB50" s="13"/>
      <c r="THC50" s="13"/>
      <c r="THD50" s="13"/>
      <c r="THE50" s="13"/>
      <c r="THF50" s="13"/>
      <c r="THG50" s="13"/>
      <c r="THH50" s="13"/>
      <c r="THI50" s="13"/>
      <c r="THJ50" s="13"/>
      <c r="THK50" s="13"/>
      <c r="THL50" s="13"/>
      <c r="THM50" s="13"/>
      <c r="THN50" s="13"/>
      <c r="THO50" s="13"/>
      <c r="THP50" s="13"/>
      <c r="THQ50" s="13"/>
      <c r="THR50" s="13"/>
      <c r="THS50" s="13"/>
      <c r="THT50" s="13"/>
      <c r="THU50" s="13"/>
      <c r="THV50" s="13"/>
      <c r="THW50" s="13"/>
      <c r="THX50" s="13"/>
      <c r="THY50" s="13"/>
      <c r="THZ50" s="13"/>
      <c r="TIA50" s="13"/>
      <c r="TIB50" s="13"/>
      <c r="TIC50" s="13"/>
      <c r="TID50" s="13"/>
      <c r="TIE50" s="13"/>
      <c r="TIF50" s="13"/>
      <c r="TIG50" s="13"/>
      <c r="TIH50" s="13"/>
      <c r="TII50" s="13"/>
      <c r="TIJ50" s="13"/>
      <c r="TIK50" s="13"/>
      <c r="TIL50" s="13"/>
      <c r="TIM50" s="13"/>
      <c r="TIN50" s="13"/>
      <c r="TIO50" s="13"/>
      <c r="TIP50" s="13"/>
      <c r="TIQ50" s="13"/>
      <c r="TIR50" s="13"/>
      <c r="TIS50" s="13"/>
      <c r="TIT50" s="13"/>
      <c r="TIU50" s="13"/>
      <c r="TIV50" s="13"/>
      <c r="TIW50" s="13"/>
      <c r="TIX50" s="13"/>
      <c r="TIY50" s="13"/>
      <c r="TIZ50" s="13"/>
      <c r="TJA50" s="13"/>
      <c r="TJB50" s="13"/>
      <c r="TJC50" s="13"/>
      <c r="TJD50" s="13"/>
      <c r="TJE50" s="13"/>
      <c r="TJF50" s="13"/>
      <c r="TJG50" s="13"/>
      <c r="TJH50" s="13"/>
      <c r="TJI50" s="13"/>
      <c r="TJJ50" s="13"/>
      <c r="TJK50" s="13"/>
      <c r="TJL50" s="13"/>
      <c r="TJM50" s="13"/>
      <c r="TJN50" s="13"/>
      <c r="TJO50" s="13"/>
      <c r="TJP50" s="13"/>
      <c r="TJQ50" s="13"/>
      <c r="TJR50" s="13"/>
      <c r="TJS50" s="13"/>
      <c r="TJT50" s="13"/>
      <c r="TJU50" s="13"/>
      <c r="TJV50" s="13"/>
      <c r="TJW50" s="13"/>
      <c r="TJX50" s="13"/>
      <c r="TJY50" s="13"/>
      <c r="TJZ50" s="13"/>
      <c r="TKA50" s="13"/>
      <c r="TKB50" s="13"/>
      <c r="TKC50" s="13"/>
      <c r="TKD50" s="13"/>
      <c r="TKE50" s="13"/>
      <c r="TKF50" s="13"/>
      <c r="TKG50" s="13"/>
      <c r="TKH50" s="13"/>
      <c r="TKI50" s="13"/>
      <c r="TKJ50" s="13"/>
      <c r="TKK50" s="13"/>
      <c r="TKL50" s="13"/>
      <c r="TKM50" s="13"/>
      <c r="TKN50" s="13"/>
      <c r="TKO50" s="13"/>
      <c r="TKP50" s="13"/>
      <c r="TKQ50" s="13"/>
      <c r="TKR50" s="13"/>
      <c r="TKS50" s="13"/>
      <c r="TKT50" s="13"/>
      <c r="TKU50" s="13"/>
      <c r="TKV50" s="13"/>
      <c r="TKW50" s="13"/>
      <c r="TKX50" s="13"/>
      <c r="TKY50" s="13"/>
      <c r="TKZ50" s="13"/>
      <c r="TLA50" s="13"/>
      <c r="TLB50" s="13"/>
      <c r="TLC50" s="13"/>
      <c r="TLD50" s="13"/>
      <c r="TLE50" s="13"/>
      <c r="TLF50" s="13"/>
      <c r="TLG50" s="13"/>
      <c r="TLH50" s="13"/>
      <c r="TLI50" s="13"/>
      <c r="TLJ50" s="13"/>
      <c r="TLK50" s="13"/>
      <c r="TLL50" s="13"/>
      <c r="TLM50" s="13"/>
      <c r="TLN50" s="13"/>
      <c r="TLO50" s="13"/>
      <c r="TLP50" s="13"/>
      <c r="TLQ50" s="13"/>
      <c r="TLR50" s="13"/>
      <c r="TLS50" s="13"/>
      <c r="TLT50" s="13"/>
      <c r="TLU50" s="13"/>
      <c r="TLV50" s="13"/>
      <c r="TLW50" s="13"/>
      <c r="TLX50" s="13"/>
      <c r="TLY50" s="13"/>
      <c r="TLZ50" s="13"/>
      <c r="TMA50" s="13"/>
      <c r="TMB50" s="13"/>
      <c r="TMC50" s="13"/>
      <c r="TMD50" s="13"/>
      <c r="TME50" s="13"/>
      <c r="TMF50" s="13"/>
      <c r="TMG50" s="13"/>
      <c r="TMH50" s="13"/>
      <c r="TMI50" s="13"/>
      <c r="TMJ50" s="13"/>
      <c r="TMK50" s="13"/>
      <c r="TML50" s="13"/>
      <c r="TMM50" s="13"/>
      <c r="TMN50" s="13"/>
      <c r="TMO50" s="13"/>
      <c r="TMP50" s="13"/>
      <c r="TMQ50" s="13"/>
      <c r="TMR50" s="13"/>
      <c r="TMS50" s="13"/>
      <c r="TMT50" s="13"/>
      <c r="TMU50" s="13"/>
      <c r="TMV50" s="13"/>
      <c r="TMW50" s="13"/>
      <c r="TMX50" s="13"/>
      <c r="TMY50" s="13"/>
      <c r="TMZ50" s="13"/>
      <c r="TNA50" s="13"/>
      <c r="TNB50" s="13"/>
      <c r="TNC50" s="13"/>
      <c r="TND50" s="13"/>
      <c r="TNE50" s="13"/>
      <c r="TNF50" s="13"/>
      <c r="TNG50" s="13"/>
      <c r="TNH50" s="13"/>
      <c r="TNI50" s="13"/>
      <c r="TNJ50" s="13"/>
      <c r="TNK50" s="13"/>
      <c r="TNL50" s="13"/>
      <c r="TNM50" s="13"/>
      <c r="TNN50" s="13"/>
      <c r="TNO50" s="13"/>
      <c r="TNP50" s="13"/>
      <c r="TNQ50" s="13"/>
      <c r="TNR50" s="13"/>
      <c r="TNS50" s="13"/>
      <c r="TNT50" s="13"/>
      <c r="TNU50" s="13"/>
      <c r="TNV50" s="13"/>
      <c r="TNW50" s="13"/>
      <c r="TNX50" s="13"/>
      <c r="TNY50" s="13"/>
      <c r="TNZ50" s="13"/>
      <c r="TOA50" s="13"/>
      <c r="TOB50" s="13"/>
      <c r="TOC50" s="13"/>
      <c r="TOD50" s="13"/>
      <c r="TOE50" s="13"/>
      <c r="TOF50" s="13"/>
      <c r="TOG50" s="13"/>
      <c r="TOH50" s="13"/>
      <c r="TOI50" s="13"/>
      <c r="TOJ50" s="13"/>
      <c r="TOK50" s="13"/>
      <c r="TOL50" s="13"/>
      <c r="TOM50" s="13"/>
      <c r="TON50" s="13"/>
      <c r="TOO50" s="13"/>
      <c r="TOP50" s="13"/>
      <c r="TOQ50" s="13"/>
      <c r="TOR50" s="13"/>
      <c r="TOS50" s="13"/>
      <c r="TOT50" s="13"/>
      <c r="TOU50" s="13"/>
      <c r="TOV50" s="13"/>
      <c r="TOW50" s="13"/>
      <c r="TOX50" s="13"/>
      <c r="TOY50" s="13"/>
      <c r="TOZ50" s="13"/>
      <c r="TPA50" s="13"/>
      <c r="TPB50" s="13"/>
      <c r="TPC50" s="13"/>
      <c r="TPD50" s="13"/>
      <c r="TPE50" s="13"/>
      <c r="TPF50" s="13"/>
      <c r="TPG50" s="13"/>
      <c r="TPH50" s="13"/>
      <c r="TPI50" s="13"/>
      <c r="TPJ50" s="13"/>
      <c r="TPK50" s="13"/>
      <c r="TPL50" s="13"/>
      <c r="TPM50" s="13"/>
      <c r="TPN50" s="13"/>
      <c r="TPO50" s="13"/>
      <c r="TPP50" s="13"/>
      <c r="TPQ50" s="13"/>
      <c r="TPR50" s="13"/>
      <c r="TPS50" s="13"/>
      <c r="TPT50" s="13"/>
      <c r="TPU50" s="13"/>
      <c r="TPV50" s="13"/>
      <c r="TPW50" s="13"/>
      <c r="TPX50" s="13"/>
      <c r="TPY50" s="13"/>
      <c r="TPZ50" s="13"/>
      <c r="TQA50" s="13"/>
      <c r="TQB50" s="13"/>
      <c r="TQC50" s="13"/>
      <c r="TQD50" s="13"/>
      <c r="TQE50" s="13"/>
      <c r="TQF50" s="13"/>
      <c r="TQG50" s="13"/>
      <c r="TQH50" s="13"/>
      <c r="TQI50" s="13"/>
      <c r="TQJ50" s="13"/>
      <c r="TQK50" s="13"/>
      <c r="TQL50" s="13"/>
      <c r="TQM50" s="13"/>
      <c r="TQN50" s="13"/>
      <c r="TQO50" s="13"/>
      <c r="TQP50" s="13"/>
      <c r="TQQ50" s="13"/>
      <c r="TQR50" s="13"/>
      <c r="TQS50" s="13"/>
      <c r="TQT50" s="13"/>
      <c r="TQU50" s="13"/>
      <c r="TQV50" s="13"/>
      <c r="TQW50" s="13"/>
      <c r="TQX50" s="13"/>
      <c r="TQY50" s="13"/>
      <c r="TQZ50" s="13"/>
      <c r="TRA50" s="13"/>
      <c r="TRB50" s="13"/>
      <c r="TRC50" s="13"/>
      <c r="TRD50" s="13"/>
      <c r="TRE50" s="13"/>
      <c r="TRF50" s="13"/>
      <c r="TRG50" s="13"/>
      <c r="TRH50" s="13"/>
      <c r="TRI50" s="13"/>
      <c r="TRJ50" s="13"/>
      <c r="TRK50" s="13"/>
      <c r="TRL50" s="13"/>
      <c r="TRM50" s="13"/>
      <c r="TRN50" s="13"/>
      <c r="TRO50" s="13"/>
      <c r="TRP50" s="13"/>
      <c r="TRQ50" s="13"/>
      <c r="TRR50" s="13"/>
      <c r="TRS50" s="13"/>
      <c r="TRT50" s="13"/>
      <c r="TRU50" s="13"/>
      <c r="TRV50" s="13"/>
      <c r="TRW50" s="13"/>
      <c r="TRX50" s="13"/>
      <c r="TRY50" s="13"/>
      <c r="TRZ50" s="13"/>
      <c r="TSA50" s="13"/>
      <c r="TSB50" s="13"/>
      <c r="TSC50" s="13"/>
      <c r="TSD50" s="13"/>
      <c r="TSE50" s="13"/>
      <c r="TSF50" s="13"/>
      <c r="TSG50" s="13"/>
      <c r="TSH50" s="13"/>
      <c r="TSI50" s="13"/>
      <c r="TSJ50" s="13"/>
      <c r="TSK50" s="13"/>
      <c r="TSL50" s="13"/>
      <c r="TSM50" s="13"/>
      <c r="TSN50" s="13"/>
      <c r="TSO50" s="13"/>
      <c r="TSP50" s="13"/>
      <c r="TSQ50" s="13"/>
      <c r="TSR50" s="13"/>
      <c r="TSS50" s="13"/>
      <c r="TST50" s="13"/>
      <c r="TSU50" s="13"/>
      <c r="TSV50" s="13"/>
      <c r="TSW50" s="13"/>
      <c r="TSX50" s="13"/>
      <c r="TSY50" s="13"/>
      <c r="TSZ50" s="13"/>
      <c r="TTA50" s="13"/>
      <c r="TTB50" s="13"/>
      <c r="TTC50" s="13"/>
      <c r="TTD50" s="13"/>
      <c r="TTE50" s="13"/>
      <c r="TTF50" s="13"/>
      <c r="TTG50" s="13"/>
      <c r="TTH50" s="13"/>
      <c r="TTI50" s="13"/>
      <c r="TTJ50" s="13"/>
      <c r="TTK50" s="13"/>
      <c r="TTL50" s="13"/>
      <c r="TTM50" s="13"/>
      <c r="TTN50" s="13"/>
      <c r="TTO50" s="13"/>
      <c r="TTP50" s="13"/>
      <c r="TTQ50" s="13"/>
      <c r="TTR50" s="13"/>
      <c r="TTS50" s="13"/>
      <c r="TTT50" s="13"/>
      <c r="TTU50" s="13"/>
      <c r="TTV50" s="13"/>
      <c r="TTW50" s="13"/>
      <c r="TTX50" s="13"/>
      <c r="TTY50" s="13"/>
      <c r="TTZ50" s="13"/>
      <c r="TUA50" s="13"/>
      <c r="TUB50" s="13"/>
      <c r="TUC50" s="13"/>
      <c r="TUD50" s="13"/>
      <c r="TUE50" s="13"/>
      <c r="TUF50" s="13"/>
      <c r="TUG50" s="13"/>
      <c r="TUH50" s="13"/>
      <c r="TUI50" s="13"/>
      <c r="TUJ50" s="13"/>
      <c r="TUK50" s="13"/>
      <c r="TUL50" s="13"/>
      <c r="TUM50" s="13"/>
      <c r="TUN50" s="13"/>
      <c r="TUO50" s="13"/>
      <c r="TUP50" s="13"/>
      <c r="TUQ50" s="13"/>
      <c r="TUR50" s="13"/>
      <c r="TUS50" s="13"/>
      <c r="TUT50" s="13"/>
      <c r="TUU50" s="13"/>
      <c r="TUV50" s="13"/>
      <c r="TUW50" s="13"/>
      <c r="TUX50" s="13"/>
      <c r="TUY50" s="13"/>
      <c r="TUZ50" s="13"/>
      <c r="TVA50" s="13"/>
      <c r="TVB50" s="13"/>
      <c r="TVC50" s="13"/>
      <c r="TVD50" s="13"/>
      <c r="TVE50" s="13"/>
      <c r="TVF50" s="13"/>
      <c r="TVG50" s="13"/>
      <c r="TVH50" s="13"/>
      <c r="TVI50" s="13"/>
      <c r="TVJ50" s="13"/>
      <c r="TVK50" s="13"/>
      <c r="TVL50" s="13"/>
      <c r="TVM50" s="13"/>
      <c r="TVN50" s="13"/>
      <c r="TVO50" s="13"/>
      <c r="TVP50" s="13"/>
      <c r="TVQ50" s="13"/>
      <c r="TVR50" s="13"/>
      <c r="TVS50" s="13"/>
      <c r="TVT50" s="13"/>
      <c r="TVU50" s="13"/>
      <c r="TVV50" s="13"/>
      <c r="TVW50" s="13"/>
      <c r="TVX50" s="13"/>
      <c r="TVY50" s="13"/>
      <c r="TVZ50" s="13"/>
      <c r="TWA50" s="13"/>
      <c r="TWB50" s="13"/>
      <c r="TWC50" s="13"/>
      <c r="TWD50" s="13"/>
      <c r="TWE50" s="13"/>
      <c r="TWF50" s="13"/>
      <c r="TWG50" s="13"/>
      <c r="TWH50" s="13"/>
      <c r="TWI50" s="13"/>
      <c r="TWJ50" s="13"/>
      <c r="TWK50" s="13"/>
      <c r="TWL50" s="13"/>
      <c r="TWM50" s="13"/>
      <c r="TWN50" s="13"/>
      <c r="TWO50" s="13"/>
      <c r="TWP50" s="13"/>
      <c r="TWQ50" s="13"/>
      <c r="TWR50" s="13"/>
      <c r="TWS50" s="13"/>
      <c r="TWT50" s="13"/>
      <c r="TWU50" s="13"/>
      <c r="TWV50" s="13"/>
      <c r="TWW50" s="13"/>
      <c r="TWX50" s="13"/>
      <c r="TWY50" s="13"/>
      <c r="TWZ50" s="13"/>
      <c r="TXA50" s="13"/>
      <c r="TXB50" s="13"/>
      <c r="TXC50" s="13"/>
      <c r="TXD50" s="13"/>
      <c r="TXE50" s="13"/>
      <c r="TXF50" s="13"/>
      <c r="TXG50" s="13"/>
      <c r="TXH50" s="13"/>
      <c r="TXI50" s="13"/>
      <c r="TXJ50" s="13"/>
      <c r="TXK50" s="13"/>
      <c r="TXL50" s="13"/>
      <c r="TXM50" s="13"/>
      <c r="TXN50" s="13"/>
      <c r="TXO50" s="13"/>
      <c r="TXP50" s="13"/>
      <c r="TXQ50" s="13"/>
      <c r="TXR50" s="13"/>
      <c r="TXS50" s="13"/>
      <c r="TXT50" s="13"/>
      <c r="TXU50" s="13"/>
      <c r="TXV50" s="13"/>
      <c r="TXW50" s="13"/>
      <c r="TXX50" s="13"/>
      <c r="TXY50" s="13"/>
      <c r="TXZ50" s="13"/>
      <c r="TYA50" s="13"/>
      <c r="TYB50" s="13"/>
      <c r="TYC50" s="13"/>
      <c r="TYD50" s="13"/>
      <c r="TYE50" s="13"/>
      <c r="TYF50" s="13"/>
      <c r="TYG50" s="13"/>
      <c r="TYH50" s="13"/>
      <c r="TYI50" s="13"/>
      <c r="TYJ50" s="13"/>
      <c r="TYK50" s="13"/>
      <c r="TYL50" s="13"/>
      <c r="TYM50" s="13"/>
      <c r="TYN50" s="13"/>
      <c r="TYO50" s="13"/>
      <c r="TYP50" s="13"/>
      <c r="TYQ50" s="13"/>
      <c r="TYR50" s="13"/>
      <c r="TYS50" s="13"/>
      <c r="TYT50" s="13"/>
      <c r="TYU50" s="13"/>
      <c r="TYV50" s="13"/>
      <c r="TYW50" s="13"/>
      <c r="TYX50" s="13"/>
      <c r="TYY50" s="13"/>
      <c r="TYZ50" s="13"/>
      <c r="TZA50" s="13"/>
      <c r="TZB50" s="13"/>
      <c r="TZC50" s="13"/>
      <c r="TZD50" s="13"/>
      <c r="TZE50" s="13"/>
      <c r="TZF50" s="13"/>
      <c r="TZG50" s="13"/>
      <c r="TZH50" s="13"/>
      <c r="TZI50" s="13"/>
      <c r="TZJ50" s="13"/>
      <c r="TZK50" s="13"/>
      <c r="TZL50" s="13"/>
      <c r="TZM50" s="13"/>
      <c r="TZN50" s="13"/>
      <c r="TZO50" s="13"/>
      <c r="TZP50" s="13"/>
      <c r="TZQ50" s="13"/>
      <c r="TZR50" s="13"/>
      <c r="TZS50" s="13"/>
      <c r="TZT50" s="13"/>
      <c r="TZU50" s="13"/>
      <c r="TZV50" s="13"/>
      <c r="TZW50" s="13"/>
      <c r="TZX50" s="13"/>
      <c r="TZY50" s="13"/>
      <c r="TZZ50" s="13"/>
      <c r="UAA50" s="13"/>
      <c r="UAB50" s="13"/>
      <c r="UAC50" s="13"/>
      <c r="UAD50" s="13"/>
      <c r="UAE50" s="13"/>
      <c r="UAF50" s="13"/>
      <c r="UAG50" s="13"/>
      <c r="UAH50" s="13"/>
      <c r="UAI50" s="13"/>
      <c r="UAJ50" s="13"/>
      <c r="UAK50" s="13"/>
      <c r="UAL50" s="13"/>
      <c r="UAM50" s="13"/>
      <c r="UAN50" s="13"/>
      <c r="UAO50" s="13"/>
      <c r="UAP50" s="13"/>
      <c r="UAQ50" s="13"/>
      <c r="UAR50" s="13"/>
      <c r="UAS50" s="13"/>
      <c r="UAT50" s="13"/>
      <c r="UAU50" s="13"/>
      <c r="UAV50" s="13"/>
      <c r="UAW50" s="13"/>
      <c r="UAX50" s="13"/>
      <c r="UAY50" s="13"/>
      <c r="UAZ50" s="13"/>
      <c r="UBA50" s="13"/>
      <c r="UBB50" s="13"/>
      <c r="UBC50" s="13"/>
      <c r="UBD50" s="13"/>
      <c r="UBE50" s="13"/>
      <c r="UBF50" s="13"/>
      <c r="UBG50" s="13"/>
      <c r="UBH50" s="13"/>
      <c r="UBI50" s="13"/>
      <c r="UBJ50" s="13"/>
      <c r="UBK50" s="13"/>
      <c r="UBL50" s="13"/>
      <c r="UBM50" s="13"/>
      <c r="UBN50" s="13"/>
      <c r="UBO50" s="13"/>
      <c r="UBP50" s="13"/>
      <c r="UBQ50" s="13"/>
      <c r="UBR50" s="13"/>
      <c r="UBS50" s="13"/>
      <c r="UBT50" s="13"/>
      <c r="UBU50" s="13"/>
      <c r="UBV50" s="13"/>
      <c r="UBW50" s="13"/>
      <c r="UBX50" s="13"/>
      <c r="UBY50" s="13"/>
      <c r="UBZ50" s="13"/>
      <c r="UCA50" s="13"/>
      <c r="UCB50" s="13"/>
      <c r="UCC50" s="13"/>
      <c r="UCD50" s="13"/>
      <c r="UCE50" s="13"/>
      <c r="UCF50" s="13"/>
      <c r="UCG50" s="13"/>
      <c r="UCH50" s="13"/>
      <c r="UCI50" s="13"/>
      <c r="UCJ50" s="13"/>
      <c r="UCK50" s="13"/>
      <c r="UCL50" s="13"/>
      <c r="UCM50" s="13"/>
      <c r="UCN50" s="13"/>
      <c r="UCO50" s="13"/>
      <c r="UCP50" s="13"/>
      <c r="UCQ50" s="13"/>
      <c r="UCR50" s="13"/>
      <c r="UCS50" s="13"/>
      <c r="UCT50" s="13"/>
      <c r="UCU50" s="13"/>
      <c r="UCV50" s="13"/>
      <c r="UCW50" s="13"/>
      <c r="UCX50" s="13"/>
      <c r="UCY50" s="13"/>
      <c r="UCZ50" s="13"/>
      <c r="UDA50" s="13"/>
      <c r="UDB50" s="13"/>
      <c r="UDC50" s="13"/>
      <c r="UDD50" s="13"/>
      <c r="UDE50" s="13"/>
      <c r="UDF50" s="13"/>
      <c r="UDG50" s="13"/>
      <c r="UDH50" s="13"/>
      <c r="UDI50" s="13"/>
      <c r="UDJ50" s="13"/>
      <c r="UDK50" s="13"/>
      <c r="UDL50" s="13"/>
      <c r="UDM50" s="13"/>
      <c r="UDN50" s="13"/>
      <c r="UDO50" s="13"/>
      <c r="UDP50" s="13"/>
      <c r="UDQ50" s="13"/>
      <c r="UDR50" s="13"/>
      <c r="UDS50" s="13"/>
      <c r="UDT50" s="13"/>
      <c r="UDU50" s="13"/>
      <c r="UDV50" s="13"/>
      <c r="UDW50" s="13"/>
      <c r="UDX50" s="13"/>
      <c r="UDY50" s="13"/>
      <c r="UDZ50" s="13"/>
      <c r="UEA50" s="13"/>
      <c r="UEB50" s="13"/>
      <c r="UEC50" s="13"/>
      <c r="UED50" s="13"/>
      <c r="UEE50" s="13"/>
      <c r="UEF50" s="13"/>
      <c r="UEG50" s="13"/>
      <c r="UEH50" s="13"/>
      <c r="UEI50" s="13"/>
      <c r="UEJ50" s="13"/>
      <c r="UEK50" s="13"/>
      <c r="UEL50" s="13"/>
      <c r="UEM50" s="13"/>
      <c r="UEN50" s="13"/>
      <c r="UEO50" s="13"/>
      <c r="UEP50" s="13"/>
      <c r="UEQ50" s="13"/>
      <c r="UER50" s="13"/>
      <c r="UES50" s="13"/>
      <c r="UET50" s="13"/>
      <c r="UEU50" s="13"/>
      <c r="UEV50" s="13"/>
      <c r="UEW50" s="13"/>
      <c r="UEX50" s="13"/>
      <c r="UEY50" s="13"/>
      <c r="UEZ50" s="13"/>
      <c r="UFA50" s="13"/>
      <c r="UFB50" s="13"/>
      <c r="UFC50" s="13"/>
      <c r="UFD50" s="13"/>
      <c r="UFE50" s="13"/>
      <c r="UFF50" s="13"/>
      <c r="UFG50" s="13"/>
      <c r="UFH50" s="13"/>
      <c r="UFI50" s="13"/>
      <c r="UFJ50" s="13"/>
      <c r="UFK50" s="13"/>
      <c r="UFL50" s="13"/>
      <c r="UFM50" s="13"/>
      <c r="UFN50" s="13"/>
      <c r="UFO50" s="13"/>
      <c r="UFP50" s="13"/>
      <c r="UFQ50" s="13"/>
      <c r="UFR50" s="13"/>
      <c r="UFS50" s="13"/>
      <c r="UFT50" s="13"/>
      <c r="UFU50" s="13"/>
      <c r="UFV50" s="13"/>
      <c r="UFW50" s="13"/>
      <c r="UFX50" s="13"/>
      <c r="UFY50" s="13"/>
      <c r="UFZ50" s="13"/>
      <c r="UGA50" s="13"/>
      <c r="UGB50" s="13"/>
      <c r="UGC50" s="13"/>
      <c r="UGD50" s="13"/>
      <c r="UGE50" s="13"/>
      <c r="UGF50" s="13"/>
      <c r="UGG50" s="13"/>
      <c r="UGH50" s="13"/>
      <c r="UGI50" s="13"/>
      <c r="UGJ50" s="13"/>
      <c r="UGK50" s="13"/>
      <c r="UGL50" s="13"/>
      <c r="UGM50" s="13"/>
      <c r="UGN50" s="13"/>
      <c r="UGO50" s="13"/>
      <c r="UGP50" s="13"/>
      <c r="UGQ50" s="13"/>
      <c r="UGR50" s="13"/>
      <c r="UGS50" s="13"/>
      <c r="UGT50" s="13"/>
      <c r="UGU50" s="13"/>
      <c r="UGV50" s="13"/>
      <c r="UGW50" s="13"/>
      <c r="UGX50" s="13"/>
      <c r="UGY50" s="13"/>
      <c r="UGZ50" s="13"/>
      <c r="UHA50" s="13"/>
      <c r="UHB50" s="13"/>
      <c r="UHC50" s="13"/>
      <c r="UHD50" s="13"/>
      <c r="UHE50" s="13"/>
      <c r="UHF50" s="13"/>
      <c r="UHG50" s="13"/>
      <c r="UHH50" s="13"/>
      <c r="UHI50" s="13"/>
      <c r="UHJ50" s="13"/>
      <c r="UHK50" s="13"/>
      <c r="UHL50" s="13"/>
      <c r="UHM50" s="13"/>
      <c r="UHN50" s="13"/>
      <c r="UHO50" s="13"/>
      <c r="UHP50" s="13"/>
      <c r="UHQ50" s="13"/>
      <c r="UHR50" s="13"/>
      <c r="UHS50" s="13"/>
      <c r="UHT50" s="13"/>
      <c r="UHU50" s="13"/>
      <c r="UHV50" s="13"/>
      <c r="UHW50" s="13"/>
      <c r="UHX50" s="13"/>
      <c r="UHY50" s="13"/>
      <c r="UHZ50" s="13"/>
      <c r="UIA50" s="13"/>
      <c r="UIB50" s="13"/>
      <c r="UIC50" s="13"/>
      <c r="UID50" s="13"/>
      <c r="UIE50" s="13"/>
      <c r="UIF50" s="13"/>
      <c r="UIG50" s="13"/>
      <c r="UIH50" s="13"/>
      <c r="UII50" s="13"/>
      <c r="UIJ50" s="13"/>
      <c r="UIK50" s="13"/>
      <c r="UIL50" s="13"/>
      <c r="UIM50" s="13"/>
      <c r="UIN50" s="13"/>
      <c r="UIO50" s="13"/>
      <c r="UIP50" s="13"/>
      <c r="UIQ50" s="13"/>
      <c r="UIR50" s="13"/>
      <c r="UIS50" s="13"/>
      <c r="UIT50" s="13"/>
      <c r="UIU50" s="13"/>
      <c r="UIV50" s="13"/>
      <c r="UIW50" s="13"/>
      <c r="UIX50" s="13"/>
      <c r="UIY50" s="13"/>
      <c r="UIZ50" s="13"/>
      <c r="UJA50" s="13"/>
      <c r="UJB50" s="13"/>
      <c r="UJC50" s="13"/>
      <c r="UJD50" s="13"/>
      <c r="UJE50" s="13"/>
      <c r="UJF50" s="13"/>
      <c r="UJG50" s="13"/>
      <c r="UJH50" s="13"/>
      <c r="UJI50" s="13"/>
      <c r="UJJ50" s="13"/>
      <c r="UJK50" s="13"/>
      <c r="UJL50" s="13"/>
      <c r="UJM50" s="13"/>
      <c r="UJN50" s="13"/>
      <c r="UJO50" s="13"/>
      <c r="UJP50" s="13"/>
      <c r="UJQ50" s="13"/>
      <c r="UJR50" s="13"/>
      <c r="UJS50" s="13"/>
      <c r="UJT50" s="13"/>
      <c r="UJU50" s="13"/>
      <c r="UJV50" s="13"/>
      <c r="UJW50" s="13"/>
      <c r="UJX50" s="13"/>
      <c r="UJY50" s="13"/>
      <c r="UJZ50" s="13"/>
      <c r="UKA50" s="13"/>
      <c r="UKB50" s="13"/>
      <c r="UKC50" s="13"/>
      <c r="UKD50" s="13"/>
      <c r="UKE50" s="13"/>
      <c r="UKF50" s="13"/>
      <c r="UKG50" s="13"/>
      <c r="UKH50" s="13"/>
      <c r="UKI50" s="13"/>
      <c r="UKJ50" s="13"/>
      <c r="UKK50" s="13"/>
      <c r="UKL50" s="13"/>
      <c r="UKM50" s="13"/>
      <c r="UKN50" s="13"/>
      <c r="UKO50" s="13"/>
      <c r="UKP50" s="13"/>
      <c r="UKQ50" s="13"/>
      <c r="UKR50" s="13"/>
      <c r="UKS50" s="13"/>
      <c r="UKT50" s="13"/>
      <c r="UKU50" s="13"/>
      <c r="UKV50" s="13"/>
      <c r="UKW50" s="13"/>
      <c r="UKX50" s="13"/>
      <c r="UKY50" s="13"/>
      <c r="UKZ50" s="13"/>
      <c r="ULA50" s="13"/>
      <c r="ULB50" s="13"/>
      <c r="ULC50" s="13"/>
      <c r="ULD50" s="13"/>
      <c r="ULE50" s="13"/>
      <c r="ULF50" s="13"/>
      <c r="ULG50" s="13"/>
      <c r="ULH50" s="13"/>
      <c r="ULI50" s="13"/>
      <c r="ULJ50" s="13"/>
      <c r="ULK50" s="13"/>
      <c r="ULL50" s="13"/>
      <c r="ULM50" s="13"/>
      <c r="ULN50" s="13"/>
      <c r="ULO50" s="13"/>
      <c r="ULP50" s="13"/>
      <c r="ULQ50" s="13"/>
      <c r="ULR50" s="13"/>
      <c r="ULS50" s="13"/>
      <c r="ULT50" s="13"/>
      <c r="ULU50" s="13"/>
      <c r="ULV50" s="13"/>
      <c r="ULW50" s="13"/>
      <c r="ULX50" s="13"/>
      <c r="ULY50" s="13"/>
      <c r="ULZ50" s="13"/>
      <c r="UMA50" s="13"/>
      <c r="UMB50" s="13"/>
      <c r="UMC50" s="13"/>
      <c r="UMD50" s="13"/>
      <c r="UME50" s="13"/>
      <c r="UMF50" s="13"/>
      <c r="UMG50" s="13"/>
      <c r="UMH50" s="13"/>
      <c r="UMI50" s="13"/>
      <c r="UMJ50" s="13"/>
      <c r="UMK50" s="13"/>
      <c r="UML50" s="13"/>
      <c r="UMM50" s="13"/>
      <c r="UMN50" s="13"/>
      <c r="UMO50" s="13"/>
      <c r="UMP50" s="13"/>
      <c r="UMQ50" s="13"/>
      <c r="UMR50" s="13"/>
      <c r="UMS50" s="13"/>
      <c r="UMT50" s="13"/>
      <c r="UMU50" s="13"/>
      <c r="UMV50" s="13"/>
      <c r="UMW50" s="13"/>
      <c r="UMX50" s="13"/>
      <c r="UMY50" s="13"/>
      <c r="UMZ50" s="13"/>
      <c r="UNA50" s="13"/>
      <c r="UNB50" s="13"/>
      <c r="UNC50" s="13"/>
      <c r="UND50" s="13"/>
      <c r="UNE50" s="13"/>
      <c r="UNF50" s="13"/>
      <c r="UNG50" s="13"/>
      <c r="UNH50" s="13"/>
      <c r="UNI50" s="13"/>
      <c r="UNJ50" s="13"/>
      <c r="UNK50" s="13"/>
      <c r="UNL50" s="13"/>
      <c r="UNM50" s="13"/>
      <c r="UNN50" s="13"/>
      <c r="UNO50" s="13"/>
      <c r="UNP50" s="13"/>
      <c r="UNQ50" s="13"/>
      <c r="UNR50" s="13"/>
      <c r="UNS50" s="13"/>
      <c r="UNT50" s="13"/>
      <c r="UNU50" s="13"/>
      <c r="UNV50" s="13"/>
      <c r="UNW50" s="13"/>
      <c r="UNX50" s="13"/>
      <c r="UNY50" s="13"/>
      <c r="UNZ50" s="13"/>
      <c r="UOA50" s="13"/>
      <c r="UOB50" s="13"/>
      <c r="UOC50" s="13"/>
      <c r="UOD50" s="13"/>
      <c r="UOE50" s="13"/>
      <c r="UOF50" s="13"/>
      <c r="UOG50" s="13"/>
      <c r="UOH50" s="13"/>
      <c r="UOI50" s="13"/>
      <c r="UOJ50" s="13"/>
      <c r="UOK50" s="13"/>
      <c r="UOL50" s="13"/>
      <c r="UOM50" s="13"/>
      <c r="UON50" s="13"/>
      <c r="UOO50" s="13"/>
      <c r="UOP50" s="13"/>
      <c r="UOQ50" s="13"/>
      <c r="UOR50" s="13"/>
      <c r="UOS50" s="13"/>
      <c r="UOT50" s="13"/>
      <c r="UOU50" s="13"/>
      <c r="UOV50" s="13"/>
      <c r="UOW50" s="13"/>
      <c r="UOX50" s="13"/>
      <c r="UOY50" s="13"/>
      <c r="UOZ50" s="13"/>
      <c r="UPA50" s="13"/>
      <c r="UPB50" s="13"/>
      <c r="UPC50" s="13"/>
      <c r="UPD50" s="13"/>
      <c r="UPE50" s="13"/>
      <c r="UPF50" s="13"/>
      <c r="UPG50" s="13"/>
      <c r="UPH50" s="13"/>
      <c r="UPI50" s="13"/>
      <c r="UPJ50" s="13"/>
      <c r="UPK50" s="13"/>
      <c r="UPL50" s="13"/>
      <c r="UPM50" s="13"/>
      <c r="UPN50" s="13"/>
      <c r="UPO50" s="13"/>
      <c r="UPP50" s="13"/>
      <c r="UPQ50" s="13"/>
      <c r="UPR50" s="13"/>
      <c r="UPS50" s="13"/>
      <c r="UPT50" s="13"/>
      <c r="UPU50" s="13"/>
      <c r="UPV50" s="13"/>
      <c r="UPW50" s="13"/>
      <c r="UPX50" s="13"/>
      <c r="UPY50" s="13"/>
      <c r="UPZ50" s="13"/>
      <c r="UQA50" s="13"/>
      <c r="UQB50" s="13"/>
      <c r="UQC50" s="13"/>
      <c r="UQD50" s="13"/>
      <c r="UQE50" s="13"/>
      <c r="UQF50" s="13"/>
      <c r="UQG50" s="13"/>
      <c r="UQH50" s="13"/>
      <c r="UQI50" s="13"/>
      <c r="UQJ50" s="13"/>
      <c r="UQK50" s="13"/>
      <c r="UQL50" s="13"/>
      <c r="UQM50" s="13"/>
      <c r="UQN50" s="13"/>
      <c r="UQO50" s="13"/>
      <c r="UQP50" s="13"/>
      <c r="UQQ50" s="13"/>
      <c r="UQR50" s="13"/>
      <c r="UQS50" s="13"/>
      <c r="UQT50" s="13"/>
      <c r="UQU50" s="13"/>
      <c r="UQV50" s="13"/>
      <c r="UQW50" s="13"/>
      <c r="UQX50" s="13"/>
      <c r="UQY50" s="13"/>
      <c r="UQZ50" s="13"/>
      <c r="URA50" s="13"/>
      <c r="URB50" s="13"/>
      <c r="URC50" s="13"/>
      <c r="URD50" s="13"/>
      <c r="URE50" s="13"/>
      <c r="URF50" s="13"/>
      <c r="URG50" s="13"/>
      <c r="URH50" s="13"/>
      <c r="URI50" s="13"/>
      <c r="URJ50" s="13"/>
      <c r="URK50" s="13"/>
      <c r="URL50" s="13"/>
      <c r="URM50" s="13"/>
      <c r="URN50" s="13"/>
      <c r="URO50" s="13"/>
      <c r="URP50" s="13"/>
      <c r="URQ50" s="13"/>
      <c r="URR50" s="13"/>
      <c r="URS50" s="13"/>
      <c r="URT50" s="13"/>
      <c r="URU50" s="13"/>
      <c r="URV50" s="13"/>
      <c r="URW50" s="13"/>
      <c r="URX50" s="13"/>
      <c r="URY50" s="13"/>
      <c r="URZ50" s="13"/>
      <c r="USA50" s="13"/>
      <c r="USB50" s="13"/>
      <c r="USC50" s="13"/>
      <c r="USD50" s="13"/>
      <c r="USE50" s="13"/>
      <c r="USF50" s="13"/>
      <c r="USG50" s="13"/>
      <c r="USH50" s="13"/>
      <c r="USI50" s="13"/>
      <c r="USJ50" s="13"/>
      <c r="USK50" s="13"/>
      <c r="USL50" s="13"/>
      <c r="USM50" s="13"/>
      <c r="USN50" s="13"/>
      <c r="USO50" s="13"/>
      <c r="USP50" s="13"/>
      <c r="USQ50" s="13"/>
      <c r="USR50" s="13"/>
      <c r="USS50" s="13"/>
      <c r="UST50" s="13"/>
      <c r="USU50" s="13"/>
      <c r="USV50" s="13"/>
      <c r="USW50" s="13"/>
      <c r="USX50" s="13"/>
      <c r="USY50" s="13"/>
      <c r="USZ50" s="13"/>
      <c r="UTA50" s="13"/>
      <c r="UTB50" s="13"/>
      <c r="UTC50" s="13"/>
      <c r="UTD50" s="13"/>
      <c r="UTE50" s="13"/>
      <c r="UTF50" s="13"/>
      <c r="UTG50" s="13"/>
      <c r="UTH50" s="13"/>
      <c r="UTI50" s="13"/>
      <c r="UTJ50" s="13"/>
      <c r="UTK50" s="13"/>
      <c r="UTL50" s="13"/>
      <c r="UTM50" s="13"/>
      <c r="UTN50" s="13"/>
      <c r="UTO50" s="13"/>
      <c r="UTP50" s="13"/>
      <c r="UTQ50" s="13"/>
      <c r="UTR50" s="13"/>
      <c r="UTS50" s="13"/>
      <c r="UTT50" s="13"/>
      <c r="UTU50" s="13"/>
      <c r="UTV50" s="13"/>
      <c r="UTW50" s="13"/>
      <c r="UTX50" s="13"/>
      <c r="UTY50" s="13"/>
      <c r="UTZ50" s="13"/>
      <c r="UUA50" s="13"/>
      <c r="UUB50" s="13"/>
      <c r="UUC50" s="13"/>
      <c r="UUD50" s="13"/>
      <c r="UUE50" s="13"/>
      <c r="UUF50" s="13"/>
      <c r="UUG50" s="13"/>
      <c r="UUH50" s="13"/>
      <c r="UUI50" s="13"/>
      <c r="UUJ50" s="13"/>
      <c r="UUK50" s="13"/>
      <c r="UUL50" s="13"/>
      <c r="UUM50" s="13"/>
      <c r="UUN50" s="13"/>
      <c r="UUO50" s="13"/>
      <c r="UUP50" s="13"/>
      <c r="UUQ50" s="13"/>
      <c r="UUR50" s="13"/>
      <c r="UUS50" s="13"/>
      <c r="UUT50" s="13"/>
      <c r="UUU50" s="13"/>
      <c r="UUV50" s="13"/>
      <c r="UUW50" s="13"/>
      <c r="UUX50" s="13"/>
      <c r="UUY50" s="13"/>
      <c r="UUZ50" s="13"/>
      <c r="UVA50" s="13"/>
      <c r="UVB50" s="13"/>
      <c r="UVC50" s="13"/>
      <c r="UVD50" s="13"/>
      <c r="UVE50" s="13"/>
      <c r="UVF50" s="13"/>
      <c r="UVG50" s="13"/>
      <c r="UVH50" s="13"/>
      <c r="UVI50" s="13"/>
      <c r="UVJ50" s="13"/>
      <c r="UVK50" s="13"/>
      <c r="UVL50" s="13"/>
      <c r="UVM50" s="13"/>
      <c r="UVN50" s="13"/>
      <c r="UVO50" s="13"/>
      <c r="UVP50" s="13"/>
      <c r="UVQ50" s="13"/>
      <c r="UVR50" s="13"/>
      <c r="UVS50" s="13"/>
      <c r="UVT50" s="13"/>
      <c r="UVU50" s="13"/>
      <c r="UVV50" s="13"/>
      <c r="UVW50" s="13"/>
      <c r="UVX50" s="13"/>
      <c r="UVY50" s="13"/>
      <c r="UVZ50" s="13"/>
      <c r="UWA50" s="13"/>
      <c r="UWB50" s="13"/>
      <c r="UWC50" s="13"/>
      <c r="UWD50" s="13"/>
      <c r="UWE50" s="13"/>
      <c r="UWF50" s="13"/>
      <c r="UWG50" s="13"/>
      <c r="UWH50" s="13"/>
      <c r="UWI50" s="13"/>
      <c r="UWJ50" s="13"/>
      <c r="UWK50" s="13"/>
      <c r="UWL50" s="13"/>
      <c r="UWM50" s="13"/>
      <c r="UWN50" s="13"/>
      <c r="UWO50" s="13"/>
      <c r="UWP50" s="13"/>
      <c r="UWQ50" s="13"/>
      <c r="UWR50" s="13"/>
      <c r="UWS50" s="13"/>
      <c r="UWT50" s="13"/>
      <c r="UWU50" s="13"/>
      <c r="UWV50" s="13"/>
      <c r="UWW50" s="13"/>
      <c r="UWX50" s="13"/>
      <c r="UWY50" s="13"/>
      <c r="UWZ50" s="13"/>
      <c r="UXA50" s="13"/>
      <c r="UXB50" s="13"/>
      <c r="UXC50" s="13"/>
      <c r="UXD50" s="13"/>
      <c r="UXE50" s="13"/>
      <c r="UXF50" s="13"/>
      <c r="UXG50" s="13"/>
      <c r="UXH50" s="13"/>
      <c r="UXI50" s="13"/>
      <c r="UXJ50" s="13"/>
      <c r="UXK50" s="13"/>
      <c r="UXL50" s="13"/>
      <c r="UXM50" s="13"/>
      <c r="UXN50" s="13"/>
      <c r="UXO50" s="13"/>
      <c r="UXP50" s="13"/>
      <c r="UXQ50" s="13"/>
      <c r="UXR50" s="13"/>
      <c r="UXS50" s="13"/>
      <c r="UXT50" s="13"/>
      <c r="UXU50" s="13"/>
      <c r="UXV50" s="13"/>
      <c r="UXW50" s="13"/>
      <c r="UXX50" s="13"/>
      <c r="UXY50" s="13"/>
      <c r="UXZ50" s="13"/>
      <c r="UYA50" s="13"/>
      <c r="UYB50" s="13"/>
      <c r="UYC50" s="13"/>
      <c r="UYD50" s="13"/>
      <c r="UYE50" s="13"/>
      <c r="UYF50" s="13"/>
      <c r="UYG50" s="13"/>
      <c r="UYH50" s="13"/>
      <c r="UYI50" s="13"/>
      <c r="UYJ50" s="13"/>
      <c r="UYK50" s="13"/>
      <c r="UYL50" s="13"/>
      <c r="UYM50" s="13"/>
      <c r="UYN50" s="13"/>
      <c r="UYO50" s="13"/>
      <c r="UYP50" s="13"/>
      <c r="UYQ50" s="13"/>
      <c r="UYR50" s="13"/>
      <c r="UYS50" s="13"/>
      <c r="UYT50" s="13"/>
      <c r="UYU50" s="13"/>
      <c r="UYV50" s="13"/>
      <c r="UYW50" s="13"/>
      <c r="UYX50" s="13"/>
      <c r="UYY50" s="13"/>
      <c r="UYZ50" s="13"/>
      <c r="UZA50" s="13"/>
      <c r="UZB50" s="13"/>
      <c r="UZC50" s="13"/>
      <c r="UZD50" s="13"/>
      <c r="UZE50" s="13"/>
      <c r="UZF50" s="13"/>
      <c r="UZG50" s="13"/>
      <c r="UZH50" s="13"/>
      <c r="UZI50" s="13"/>
      <c r="UZJ50" s="13"/>
      <c r="UZK50" s="13"/>
      <c r="UZL50" s="13"/>
      <c r="UZM50" s="13"/>
      <c r="UZN50" s="13"/>
      <c r="UZO50" s="13"/>
      <c r="UZP50" s="13"/>
      <c r="UZQ50" s="13"/>
      <c r="UZR50" s="13"/>
      <c r="UZS50" s="13"/>
      <c r="UZT50" s="13"/>
      <c r="UZU50" s="13"/>
      <c r="UZV50" s="13"/>
      <c r="UZW50" s="13"/>
      <c r="UZX50" s="13"/>
      <c r="UZY50" s="13"/>
      <c r="UZZ50" s="13"/>
      <c r="VAA50" s="13"/>
      <c r="VAB50" s="13"/>
      <c r="VAC50" s="13"/>
      <c r="VAD50" s="13"/>
      <c r="VAE50" s="13"/>
      <c r="VAF50" s="13"/>
      <c r="VAG50" s="13"/>
      <c r="VAH50" s="13"/>
      <c r="VAI50" s="13"/>
      <c r="VAJ50" s="13"/>
      <c r="VAK50" s="13"/>
      <c r="VAL50" s="13"/>
      <c r="VAM50" s="13"/>
      <c r="VAN50" s="13"/>
      <c r="VAO50" s="13"/>
      <c r="VAP50" s="13"/>
      <c r="VAQ50" s="13"/>
      <c r="VAR50" s="13"/>
      <c r="VAS50" s="13"/>
      <c r="VAT50" s="13"/>
      <c r="VAU50" s="13"/>
      <c r="VAV50" s="13"/>
      <c r="VAW50" s="13"/>
      <c r="VAX50" s="13"/>
      <c r="VAY50" s="13"/>
      <c r="VAZ50" s="13"/>
      <c r="VBA50" s="13"/>
      <c r="VBB50" s="13"/>
      <c r="VBC50" s="13"/>
      <c r="VBD50" s="13"/>
      <c r="VBE50" s="13"/>
      <c r="VBF50" s="13"/>
      <c r="VBG50" s="13"/>
      <c r="VBH50" s="13"/>
      <c r="VBI50" s="13"/>
      <c r="VBJ50" s="13"/>
      <c r="VBK50" s="13"/>
      <c r="VBL50" s="13"/>
      <c r="VBM50" s="13"/>
      <c r="VBN50" s="13"/>
      <c r="VBO50" s="13"/>
      <c r="VBP50" s="13"/>
      <c r="VBQ50" s="13"/>
      <c r="VBR50" s="13"/>
      <c r="VBS50" s="13"/>
      <c r="VBT50" s="13"/>
      <c r="VBU50" s="13"/>
      <c r="VBV50" s="13"/>
      <c r="VBW50" s="13"/>
      <c r="VBX50" s="13"/>
      <c r="VBY50" s="13"/>
      <c r="VBZ50" s="13"/>
      <c r="VCA50" s="13"/>
      <c r="VCB50" s="13"/>
      <c r="VCC50" s="13"/>
      <c r="VCD50" s="13"/>
      <c r="VCE50" s="13"/>
      <c r="VCF50" s="13"/>
      <c r="VCG50" s="13"/>
      <c r="VCH50" s="13"/>
      <c r="VCI50" s="13"/>
      <c r="VCJ50" s="13"/>
      <c r="VCK50" s="13"/>
      <c r="VCL50" s="13"/>
      <c r="VCM50" s="13"/>
      <c r="VCN50" s="13"/>
      <c r="VCO50" s="13"/>
      <c r="VCP50" s="13"/>
      <c r="VCQ50" s="13"/>
      <c r="VCR50" s="13"/>
      <c r="VCS50" s="13"/>
      <c r="VCT50" s="13"/>
      <c r="VCU50" s="13"/>
      <c r="VCV50" s="13"/>
      <c r="VCW50" s="13"/>
      <c r="VCX50" s="13"/>
      <c r="VCY50" s="13"/>
      <c r="VCZ50" s="13"/>
      <c r="VDA50" s="13"/>
      <c r="VDB50" s="13"/>
      <c r="VDC50" s="13"/>
      <c r="VDD50" s="13"/>
      <c r="VDE50" s="13"/>
      <c r="VDF50" s="13"/>
      <c r="VDG50" s="13"/>
      <c r="VDH50" s="13"/>
      <c r="VDI50" s="13"/>
      <c r="VDJ50" s="13"/>
      <c r="VDK50" s="13"/>
      <c r="VDL50" s="13"/>
      <c r="VDM50" s="13"/>
      <c r="VDN50" s="13"/>
      <c r="VDO50" s="13"/>
      <c r="VDP50" s="13"/>
      <c r="VDQ50" s="13"/>
      <c r="VDR50" s="13"/>
      <c r="VDS50" s="13"/>
      <c r="VDT50" s="13"/>
      <c r="VDU50" s="13"/>
      <c r="VDV50" s="13"/>
      <c r="VDW50" s="13"/>
      <c r="VDX50" s="13"/>
      <c r="VDY50" s="13"/>
      <c r="VDZ50" s="13"/>
      <c r="VEA50" s="13"/>
      <c r="VEB50" s="13"/>
      <c r="VEC50" s="13"/>
      <c r="VED50" s="13"/>
      <c r="VEE50" s="13"/>
      <c r="VEF50" s="13"/>
      <c r="VEG50" s="13"/>
      <c r="VEH50" s="13"/>
      <c r="VEI50" s="13"/>
      <c r="VEJ50" s="13"/>
      <c r="VEK50" s="13"/>
      <c r="VEL50" s="13"/>
      <c r="VEM50" s="13"/>
      <c r="VEN50" s="13"/>
      <c r="VEO50" s="13"/>
      <c r="VEP50" s="13"/>
      <c r="VEQ50" s="13"/>
      <c r="VER50" s="13"/>
      <c r="VES50" s="13"/>
      <c r="VET50" s="13"/>
      <c r="VEU50" s="13"/>
      <c r="VEV50" s="13"/>
      <c r="VEW50" s="13"/>
      <c r="VEX50" s="13"/>
      <c r="VEY50" s="13"/>
      <c r="VEZ50" s="13"/>
      <c r="VFA50" s="13"/>
      <c r="VFB50" s="13"/>
      <c r="VFC50" s="13"/>
      <c r="VFD50" s="13"/>
      <c r="VFE50" s="13"/>
      <c r="VFF50" s="13"/>
      <c r="VFG50" s="13"/>
      <c r="VFH50" s="13"/>
      <c r="VFI50" s="13"/>
      <c r="VFJ50" s="13"/>
      <c r="VFK50" s="13"/>
      <c r="VFL50" s="13"/>
      <c r="VFM50" s="13"/>
      <c r="VFN50" s="13"/>
      <c r="VFO50" s="13"/>
      <c r="VFP50" s="13"/>
      <c r="VFQ50" s="13"/>
      <c r="VFR50" s="13"/>
      <c r="VFS50" s="13"/>
      <c r="VFT50" s="13"/>
      <c r="VFU50" s="13"/>
      <c r="VFV50" s="13"/>
      <c r="VFW50" s="13"/>
      <c r="VFX50" s="13"/>
      <c r="VFY50" s="13"/>
      <c r="VFZ50" s="13"/>
      <c r="VGA50" s="13"/>
      <c r="VGB50" s="13"/>
      <c r="VGC50" s="13"/>
      <c r="VGD50" s="13"/>
      <c r="VGE50" s="13"/>
      <c r="VGF50" s="13"/>
      <c r="VGG50" s="13"/>
      <c r="VGH50" s="13"/>
      <c r="VGI50" s="13"/>
      <c r="VGJ50" s="13"/>
      <c r="VGK50" s="13"/>
      <c r="VGL50" s="13"/>
      <c r="VGM50" s="13"/>
      <c r="VGN50" s="13"/>
      <c r="VGO50" s="13"/>
      <c r="VGP50" s="13"/>
      <c r="VGQ50" s="13"/>
      <c r="VGR50" s="13"/>
      <c r="VGS50" s="13"/>
      <c r="VGT50" s="13"/>
      <c r="VGU50" s="13"/>
      <c r="VGV50" s="13"/>
      <c r="VGW50" s="13"/>
      <c r="VGX50" s="13"/>
      <c r="VGY50" s="13"/>
      <c r="VGZ50" s="13"/>
      <c r="VHA50" s="13"/>
      <c r="VHB50" s="13"/>
      <c r="VHC50" s="13"/>
      <c r="VHD50" s="13"/>
      <c r="VHE50" s="13"/>
      <c r="VHF50" s="13"/>
      <c r="VHG50" s="13"/>
      <c r="VHH50" s="13"/>
      <c r="VHI50" s="13"/>
      <c r="VHJ50" s="13"/>
      <c r="VHK50" s="13"/>
      <c r="VHL50" s="13"/>
      <c r="VHM50" s="13"/>
      <c r="VHN50" s="13"/>
      <c r="VHO50" s="13"/>
      <c r="VHP50" s="13"/>
      <c r="VHQ50" s="13"/>
      <c r="VHR50" s="13"/>
      <c r="VHS50" s="13"/>
      <c r="VHT50" s="13"/>
      <c r="VHU50" s="13"/>
      <c r="VHV50" s="13"/>
      <c r="VHW50" s="13"/>
      <c r="VHX50" s="13"/>
      <c r="VHY50" s="13"/>
      <c r="VHZ50" s="13"/>
      <c r="VIA50" s="13"/>
      <c r="VIB50" s="13"/>
      <c r="VIC50" s="13"/>
      <c r="VID50" s="13"/>
      <c r="VIE50" s="13"/>
      <c r="VIF50" s="13"/>
      <c r="VIG50" s="13"/>
      <c r="VIH50" s="13"/>
      <c r="VII50" s="13"/>
      <c r="VIJ50" s="13"/>
      <c r="VIK50" s="13"/>
      <c r="VIL50" s="13"/>
      <c r="VIM50" s="13"/>
      <c r="VIN50" s="13"/>
      <c r="VIO50" s="13"/>
      <c r="VIP50" s="13"/>
      <c r="VIQ50" s="13"/>
      <c r="VIR50" s="13"/>
      <c r="VIS50" s="13"/>
      <c r="VIT50" s="13"/>
      <c r="VIU50" s="13"/>
      <c r="VIV50" s="13"/>
      <c r="VIW50" s="13"/>
      <c r="VIX50" s="13"/>
      <c r="VIY50" s="13"/>
      <c r="VIZ50" s="13"/>
      <c r="VJA50" s="13"/>
      <c r="VJB50" s="13"/>
      <c r="VJC50" s="13"/>
      <c r="VJD50" s="13"/>
      <c r="VJE50" s="13"/>
      <c r="VJF50" s="13"/>
      <c r="VJG50" s="13"/>
      <c r="VJH50" s="13"/>
      <c r="VJI50" s="13"/>
      <c r="VJJ50" s="13"/>
      <c r="VJK50" s="13"/>
      <c r="VJL50" s="13"/>
      <c r="VJM50" s="13"/>
      <c r="VJN50" s="13"/>
      <c r="VJO50" s="13"/>
      <c r="VJP50" s="13"/>
      <c r="VJQ50" s="13"/>
      <c r="VJR50" s="13"/>
      <c r="VJS50" s="13"/>
      <c r="VJT50" s="13"/>
      <c r="VJU50" s="13"/>
      <c r="VJV50" s="13"/>
      <c r="VJW50" s="13"/>
      <c r="VJX50" s="13"/>
      <c r="VJY50" s="13"/>
      <c r="VJZ50" s="13"/>
      <c r="VKA50" s="13"/>
      <c r="VKB50" s="13"/>
      <c r="VKC50" s="13"/>
      <c r="VKD50" s="13"/>
      <c r="VKE50" s="13"/>
      <c r="VKF50" s="13"/>
      <c r="VKG50" s="13"/>
      <c r="VKH50" s="13"/>
      <c r="VKI50" s="13"/>
      <c r="VKJ50" s="13"/>
      <c r="VKK50" s="13"/>
      <c r="VKL50" s="13"/>
      <c r="VKM50" s="13"/>
      <c r="VKN50" s="13"/>
      <c r="VKO50" s="13"/>
      <c r="VKP50" s="13"/>
      <c r="VKQ50" s="13"/>
      <c r="VKR50" s="13"/>
      <c r="VKS50" s="13"/>
      <c r="VKT50" s="13"/>
      <c r="VKU50" s="13"/>
      <c r="VKV50" s="13"/>
      <c r="VKW50" s="13"/>
      <c r="VKX50" s="13"/>
      <c r="VKY50" s="13"/>
      <c r="VKZ50" s="13"/>
      <c r="VLA50" s="13"/>
      <c r="VLB50" s="13"/>
      <c r="VLC50" s="13"/>
      <c r="VLD50" s="13"/>
      <c r="VLE50" s="13"/>
      <c r="VLF50" s="13"/>
      <c r="VLG50" s="13"/>
      <c r="VLH50" s="13"/>
      <c r="VLI50" s="13"/>
      <c r="VLJ50" s="13"/>
      <c r="VLK50" s="13"/>
      <c r="VLL50" s="13"/>
      <c r="VLM50" s="13"/>
      <c r="VLN50" s="13"/>
      <c r="VLO50" s="13"/>
      <c r="VLP50" s="13"/>
      <c r="VLQ50" s="13"/>
      <c r="VLR50" s="13"/>
      <c r="VLS50" s="13"/>
      <c r="VLT50" s="13"/>
      <c r="VLU50" s="13"/>
      <c r="VLV50" s="13"/>
      <c r="VLW50" s="13"/>
      <c r="VLX50" s="13"/>
      <c r="VLY50" s="13"/>
      <c r="VLZ50" s="13"/>
      <c r="VMA50" s="13"/>
      <c r="VMB50" s="13"/>
      <c r="VMC50" s="13"/>
      <c r="VMD50" s="13"/>
      <c r="VME50" s="13"/>
      <c r="VMF50" s="13"/>
      <c r="VMG50" s="13"/>
      <c r="VMH50" s="13"/>
      <c r="VMI50" s="13"/>
      <c r="VMJ50" s="13"/>
      <c r="VMK50" s="13"/>
      <c r="VML50" s="13"/>
      <c r="VMM50" s="13"/>
      <c r="VMN50" s="13"/>
      <c r="VMO50" s="13"/>
      <c r="VMP50" s="13"/>
      <c r="VMQ50" s="13"/>
      <c r="VMR50" s="13"/>
      <c r="VMS50" s="13"/>
      <c r="VMT50" s="13"/>
      <c r="VMU50" s="13"/>
      <c r="VMV50" s="13"/>
      <c r="VMW50" s="13"/>
      <c r="VMX50" s="13"/>
      <c r="VMY50" s="13"/>
      <c r="VMZ50" s="13"/>
      <c r="VNA50" s="13"/>
      <c r="VNB50" s="13"/>
      <c r="VNC50" s="13"/>
      <c r="VND50" s="13"/>
      <c r="VNE50" s="13"/>
      <c r="VNF50" s="13"/>
      <c r="VNG50" s="13"/>
      <c r="VNH50" s="13"/>
      <c r="VNI50" s="13"/>
      <c r="VNJ50" s="13"/>
      <c r="VNK50" s="13"/>
      <c r="VNL50" s="13"/>
      <c r="VNM50" s="13"/>
      <c r="VNN50" s="13"/>
      <c r="VNO50" s="13"/>
      <c r="VNP50" s="13"/>
      <c r="VNQ50" s="13"/>
      <c r="VNR50" s="13"/>
      <c r="VNS50" s="13"/>
      <c r="VNT50" s="13"/>
      <c r="VNU50" s="13"/>
      <c r="VNV50" s="13"/>
      <c r="VNW50" s="13"/>
      <c r="VNX50" s="13"/>
      <c r="VNY50" s="13"/>
      <c r="VNZ50" s="13"/>
      <c r="VOA50" s="13"/>
      <c r="VOB50" s="13"/>
      <c r="VOC50" s="13"/>
      <c r="VOD50" s="13"/>
      <c r="VOE50" s="13"/>
      <c r="VOF50" s="13"/>
      <c r="VOG50" s="13"/>
      <c r="VOH50" s="13"/>
      <c r="VOI50" s="13"/>
      <c r="VOJ50" s="13"/>
      <c r="VOK50" s="13"/>
      <c r="VOL50" s="13"/>
      <c r="VOM50" s="13"/>
      <c r="VON50" s="13"/>
      <c r="VOO50" s="13"/>
      <c r="VOP50" s="13"/>
      <c r="VOQ50" s="13"/>
      <c r="VOR50" s="13"/>
      <c r="VOS50" s="13"/>
      <c r="VOT50" s="13"/>
      <c r="VOU50" s="13"/>
      <c r="VOV50" s="13"/>
      <c r="VOW50" s="13"/>
      <c r="VOX50" s="13"/>
      <c r="VOY50" s="13"/>
      <c r="VOZ50" s="13"/>
      <c r="VPA50" s="13"/>
      <c r="VPB50" s="13"/>
      <c r="VPC50" s="13"/>
      <c r="VPD50" s="13"/>
      <c r="VPE50" s="13"/>
      <c r="VPF50" s="13"/>
      <c r="VPG50" s="13"/>
      <c r="VPH50" s="13"/>
      <c r="VPI50" s="13"/>
      <c r="VPJ50" s="13"/>
      <c r="VPK50" s="13"/>
      <c r="VPL50" s="13"/>
      <c r="VPM50" s="13"/>
      <c r="VPN50" s="13"/>
      <c r="VPO50" s="13"/>
      <c r="VPP50" s="13"/>
      <c r="VPQ50" s="13"/>
      <c r="VPR50" s="13"/>
      <c r="VPS50" s="13"/>
      <c r="VPT50" s="13"/>
      <c r="VPU50" s="13"/>
      <c r="VPV50" s="13"/>
      <c r="VPW50" s="13"/>
      <c r="VPX50" s="13"/>
      <c r="VPY50" s="13"/>
      <c r="VPZ50" s="13"/>
      <c r="VQA50" s="13"/>
      <c r="VQB50" s="13"/>
      <c r="VQC50" s="13"/>
      <c r="VQD50" s="13"/>
      <c r="VQE50" s="13"/>
      <c r="VQF50" s="13"/>
      <c r="VQG50" s="13"/>
      <c r="VQH50" s="13"/>
      <c r="VQI50" s="13"/>
      <c r="VQJ50" s="13"/>
      <c r="VQK50" s="13"/>
      <c r="VQL50" s="13"/>
      <c r="VQM50" s="13"/>
      <c r="VQN50" s="13"/>
      <c r="VQO50" s="13"/>
      <c r="VQP50" s="13"/>
      <c r="VQQ50" s="13"/>
      <c r="VQR50" s="13"/>
      <c r="VQS50" s="13"/>
      <c r="VQT50" s="13"/>
      <c r="VQU50" s="13"/>
      <c r="VQV50" s="13"/>
      <c r="VQW50" s="13"/>
      <c r="VQX50" s="13"/>
      <c r="VQY50" s="13"/>
      <c r="VQZ50" s="13"/>
      <c r="VRA50" s="13"/>
      <c r="VRB50" s="13"/>
      <c r="VRC50" s="13"/>
      <c r="VRD50" s="13"/>
      <c r="VRE50" s="13"/>
      <c r="VRF50" s="13"/>
      <c r="VRG50" s="13"/>
      <c r="VRH50" s="13"/>
      <c r="VRI50" s="13"/>
      <c r="VRJ50" s="13"/>
      <c r="VRK50" s="13"/>
      <c r="VRL50" s="13"/>
      <c r="VRM50" s="13"/>
      <c r="VRN50" s="13"/>
      <c r="VRO50" s="13"/>
      <c r="VRP50" s="13"/>
      <c r="VRQ50" s="13"/>
      <c r="VRR50" s="13"/>
      <c r="VRS50" s="13"/>
      <c r="VRT50" s="13"/>
      <c r="VRU50" s="13"/>
      <c r="VRV50" s="13"/>
      <c r="VRW50" s="13"/>
      <c r="VRX50" s="13"/>
      <c r="VRY50" s="13"/>
      <c r="VRZ50" s="13"/>
      <c r="VSA50" s="13"/>
      <c r="VSB50" s="13"/>
      <c r="VSC50" s="13"/>
      <c r="VSD50" s="13"/>
      <c r="VSE50" s="13"/>
      <c r="VSF50" s="13"/>
      <c r="VSG50" s="13"/>
      <c r="VSH50" s="13"/>
      <c r="VSI50" s="13"/>
      <c r="VSJ50" s="13"/>
      <c r="VSK50" s="13"/>
      <c r="VSL50" s="13"/>
      <c r="VSM50" s="13"/>
      <c r="VSN50" s="13"/>
      <c r="VSO50" s="13"/>
      <c r="VSP50" s="13"/>
      <c r="VSQ50" s="13"/>
      <c r="VSR50" s="13"/>
      <c r="VSS50" s="13"/>
      <c r="VST50" s="13"/>
      <c r="VSU50" s="13"/>
      <c r="VSV50" s="13"/>
      <c r="VSW50" s="13"/>
      <c r="VSX50" s="13"/>
      <c r="VSY50" s="13"/>
      <c r="VSZ50" s="13"/>
      <c r="VTA50" s="13"/>
      <c r="VTB50" s="13"/>
      <c r="VTC50" s="13"/>
      <c r="VTD50" s="13"/>
      <c r="VTE50" s="13"/>
      <c r="VTF50" s="13"/>
      <c r="VTG50" s="13"/>
      <c r="VTH50" s="13"/>
      <c r="VTI50" s="13"/>
      <c r="VTJ50" s="13"/>
      <c r="VTK50" s="13"/>
      <c r="VTL50" s="13"/>
      <c r="VTM50" s="13"/>
      <c r="VTN50" s="13"/>
      <c r="VTO50" s="13"/>
      <c r="VTP50" s="13"/>
      <c r="VTQ50" s="13"/>
      <c r="VTR50" s="13"/>
      <c r="VTS50" s="13"/>
      <c r="VTT50" s="13"/>
      <c r="VTU50" s="13"/>
      <c r="VTV50" s="13"/>
      <c r="VTW50" s="13"/>
      <c r="VTX50" s="13"/>
      <c r="VTY50" s="13"/>
      <c r="VTZ50" s="13"/>
      <c r="VUA50" s="13"/>
      <c r="VUB50" s="13"/>
      <c r="VUC50" s="13"/>
      <c r="VUD50" s="13"/>
      <c r="VUE50" s="13"/>
      <c r="VUF50" s="13"/>
      <c r="VUG50" s="13"/>
      <c r="VUH50" s="13"/>
      <c r="VUI50" s="13"/>
      <c r="VUJ50" s="13"/>
      <c r="VUK50" s="13"/>
      <c r="VUL50" s="13"/>
      <c r="VUM50" s="13"/>
      <c r="VUN50" s="13"/>
      <c r="VUO50" s="13"/>
      <c r="VUP50" s="13"/>
      <c r="VUQ50" s="13"/>
      <c r="VUR50" s="13"/>
      <c r="VUS50" s="13"/>
      <c r="VUT50" s="13"/>
      <c r="VUU50" s="13"/>
      <c r="VUV50" s="13"/>
      <c r="VUW50" s="13"/>
      <c r="VUX50" s="13"/>
      <c r="VUY50" s="13"/>
      <c r="VUZ50" s="13"/>
      <c r="VVA50" s="13"/>
      <c r="VVB50" s="13"/>
      <c r="VVC50" s="13"/>
      <c r="VVD50" s="13"/>
      <c r="VVE50" s="13"/>
      <c r="VVF50" s="13"/>
      <c r="VVG50" s="13"/>
      <c r="VVH50" s="13"/>
      <c r="VVI50" s="13"/>
      <c r="VVJ50" s="13"/>
      <c r="VVK50" s="13"/>
      <c r="VVL50" s="13"/>
      <c r="VVM50" s="13"/>
      <c r="VVN50" s="13"/>
      <c r="VVO50" s="13"/>
      <c r="VVP50" s="13"/>
      <c r="VVQ50" s="13"/>
      <c r="VVR50" s="13"/>
      <c r="VVS50" s="13"/>
      <c r="VVT50" s="13"/>
      <c r="VVU50" s="13"/>
      <c r="VVV50" s="13"/>
      <c r="VVW50" s="13"/>
      <c r="VVX50" s="13"/>
      <c r="VVY50" s="13"/>
      <c r="VVZ50" s="13"/>
      <c r="VWA50" s="13"/>
      <c r="VWB50" s="13"/>
      <c r="VWC50" s="13"/>
      <c r="VWD50" s="13"/>
      <c r="VWE50" s="13"/>
      <c r="VWF50" s="13"/>
      <c r="VWG50" s="13"/>
      <c r="VWH50" s="13"/>
      <c r="VWI50" s="13"/>
      <c r="VWJ50" s="13"/>
      <c r="VWK50" s="13"/>
      <c r="VWL50" s="13"/>
      <c r="VWM50" s="13"/>
      <c r="VWN50" s="13"/>
      <c r="VWO50" s="13"/>
      <c r="VWP50" s="13"/>
      <c r="VWQ50" s="13"/>
      <c r="VWR50" s="13"/>
      <c r="VWS50" s="13"/>
      <c r="VWT50" s="13"/>
      <c r="VWU50" s="13"/>
      <c r="VWV50" s="13"/>
      <c r="VWW50" s="13"/>
      <c r="VWX50" s="13"/>
      <c r="VWY50" s="13"/>
      <c r="VWZ50" s="13"/>
      <c r="VXA50" s="13"/>
      <c r="VXB50" s="13"/>
      <c r="VXC50" s="13"/>
      <c r="VXD50" s="13"/>
      <c r="VXE50" s="13"/>
      <c r="VXF50" s="13"/>
      <c r="VXG50" s="13"/>
      <c r="VXH50" s="13"/>
      <c r="VXI50" s="13"/>
      <c r="VXJ50" s="13"/>
      <c r="VXK50" s="13"/>
      <c r="VXL50" s="13"/>
      <c r="VXM50" s="13"/>
      <c r="VXN50" s="13"/>
      <c r="VXO50" s="13"/>
      <c r="VXP50" s="13"/>
      <c r="VXQ50" s="13"/>
      <c r="VXR50" s="13"/>
      <c r="VXS50" s="13"/>
      <c r="VXT50" s="13"/>
      <c r="VXU50" s="13"/>
      <c r="VXV50" s="13"/>
      <c r="VXW50" s="13"/>
      <c r="VXX50" s="13"/>
      <c r="VXY50" s="13"/>
      <c r="VXZ50" s="13"/>
      <c r="VYA50" s="13"/>
      <c r="VYB50" s="13"/>
      <c r="VYC50" s="13"/>
      <c r="VYD50" s="13"/>
      <c r="VYE50" s="13"/>
      <c r="VYF50" s="13"/>
      <c r="VYG50" s="13"/>
      <c r="VYH50" s="13"/>
      <c r="VYI50" s="13"/>
      <c r="VYJ50" s="13"/>
      <c r="VYK50" s="13"/>
      <c r="VYL50" s="13"/>
      <c r="VYM50" s="13"/>
      <c r="VYN50" s="13"/>
      <c r="VYO50" s="13"/>
      <c r="VYP50" s="13"/>
      <c r="VYQ50" s="13"/>
      <c r="VYR50" s="13"/>
      <c r="VYS50" s="13"/>
      <c r="VYT50" s="13"/>
      <c r="VYU50" s="13"/>
      <c r="VYV50" s="13"/>
      <c r="VYW50" s="13"/>
      <c r="VYX50" s="13"/>
      <c r="VYY50" s="13"/>
      <c r="VYZ50" s="13"/>
      <c r="VZA50" s="13"/>
      <c r="VZB50" s="13"/>
      <c r="VZC50" s="13"/>
      <c r="VZD50" s="13"/>
      <c r="VZE50" s="13"/>
      <c r="VZF50" s="13"/>
      <c r="VZG50" s="13"/>
      <c r="VZH50" s="13"/>
      <c r="VZI50" s="13"/>
      <c r="VZJ50" s="13"/>
      <c r="VZK50" s="13"/>
      <c r="VZL50" s="13"/>
      <c r="VZM50" s="13"/>
      <c r="VZN50" s="13"/>
      <c r="VZO50" s="13"/>
      <c r="VZP50" s="13"/>
      <c r="VZQ50" s="13"/>
      <c r="VZR50" s="13"/>
      <c r="VZS50" s="13"/>
      <c r="VZT50" s="13"/>
      <c r="VZU50" s="13"/>
      <c r="VZV50" s="13"/>
      <c r="VZW50" s="13"/>
      <c r="VZX50" s="13"/>
      <c r="VZY50" s="13"/>
      <c r="VZZ50" s="13"/>
      <c r="WAA50" s="13"/>
      <c r="WAB50" s="13"/>
      <c r="WAC50" s="13"/>
      <c r="WAD50" s="13"/>
      <c r="WAE50" s="13"/>
      <c r="WAF50" s="13"/>
      <c r="WAG50" s="13"/>
      <c r="WAH50" s="13"/>
      <c r="WAI50" s="13"/>
      <c r="WAJ50" s="13"/>
      <c r="WAK50" s="13"/>
      <c r="WAL50" s="13"/>
      <c r="WAM50" s="13"/>
      <c r="WAN50" s="13"/>
      <c r="WAO50" s="13"/>
      <c r="WAP50" s="13"/>
      <c r="WAQ50" s="13"/>
      <c r="WAR50" s="13"/>
      <c r="WAS50" s="13"/>
      <c r="WAT50" s="13"/>
      <c r="WAU50" s="13"/>
      <c r="WAV50" s="13"/>
      <c r="WAW50" s="13"/>
      <c r="WAX50" s="13"/>
      <c r="WAY50" s="13"/>
      <c r="WAZ50" s="13"/>
      <c r="WBA50" s="13"/>
      <c r="WBB50" s="13"/>
      <c r="WBC50" s="13"/>
      <c r="WBD50" s="13"/>
      <c r="WBE50" s="13"/>
      <c r="WBF50" s="13"/>
      <c r="WBG50" s="13"/>
      <c r="WBH50" s="13"/>
      <c r="WBI50" s="13"/>
      <c r="WBJ50" s="13"/>
      <c r="WBK50" s="13"/>
      <c r="WBL50" s="13"/>
      <c r="WBM50" s="13"/>
      <c r="WBN50" s="13"/>
      <c r="WBO50" s="13"/>
      <c r="WBP50" s="13"/>
      <c r="WBQ50" s="13"/>
      <c r="WBR50" s="13"/>
      <c r="WBS50" s="13"/>
      <c r="WBT50" s="13"/>
      <c r="WBU50" s="13"/>
      <c r="WBV50" s="13"/>
      <c r="WBW50" s="13"/>
      <c r="WBX50" s="13"/>
      <c r="WBY50" s="13"/>
      <c r="WBZ50" s="13"/>
      <c r="WCA50" s="13"/>
      <c r="WCB50" s="13"/>
      <c r="WCC50" s="13"/>
      <c r="WCD50" s="13"/>
      <c r="WCE50" s="13"/>
      <c r="WCF50" s="13"/>
      <c r="WCG50" s="13"/>
      <c r="WCH50" s="13"/>
      <c r="WCI50" s="13"/>
      <c r="WCJ50" s="13"/>
      <c r="WCK50" s="13"/>
      <c r="WCL50" s="13"/>
      <c r="WCM50" s="13"/>
      <c r="WCN50" s="13"/>
      <c r="WCO50" s="13"/>
      <c r="WCP50" s="13"/>
      <c r="WCQ50" s="13"/>
      <c r="WCR50" s="13"/>
      <c r="WCS50" s="13"/>
      <c r="WCT50" s="13"/>
      <c r="WCU50" s="13"/>
      <c r="WCV50" s="13"/>
      <c r="WCW50" s="13"/>
      <c r="WCX50" s="13"/>
      <c r="WCY50" s="13"/>
      <c r="WCZ50" s="13"/>
      <c r="WDA50" s="13"/>
      <c r="WDB50" s="13"/>
      <c r="WDC50" s="13"/>
      <c r="WDD50" s="13"/>
      <c r="WDE50" s="13"/>
      <c r="WDF50" s="13"/>
      <c r="WDG50" s="13"/>
      <c r="WDH50" s="13"/>
      <c r="WDI50" s="13"/>
      <c r="WDJ50" s="13"/>
      <c r="WDK50" s="13"/>
      <c r="WDL50" s="13"/>
      <c r="WDM50" s="13"/>
      <c r="WDN50" s="13"/>
      <c r="WDO50" s="13"/>
      <c r="WDP50" s="13"/>
      <c r="WDQ50" s="13"/>
      <c r="WDR50" s="13"/>
      <c r="WDS50" s="13"/>
      <c r="WDT50" s="13"/>
      <c r="WDU50" s="13"/>
      <c r="WDV50" s="13"/>
      <c r="WDW50" s="13"/>
      <c r="WDX50" s="13"/>
      <c r="WDY50" s="13"/>
      <c r="WDZ50" s="13"/>
      <c r="WEA50" s="13"/>
      <c r="WEB50" s="13"/>
      <c r="WEC50" s="13"/>
      <c r="WED50" s="13"/>
      <c r="WEE50" s="13"/>
      <c r="WEF50" s="13"/>
      <c r="WEG50" s="13"/>
      <c r="WEH50" s="13"/>
      <c r="WEI50" s="13"/>
      <c r="WEJ50" s="13"/>
      <c r="WEK50" s="13"/>
      <c r="WEL50" s="13"/>
      <c r="WEM50" s="13"/>
      <c r="WEN50" s="13"/>
      <c r="WEO50" s="13"/>
      <c r="WEP50" s="13"/>
      <c r="WEQ50" s="13"/>
      <c r="WER50" s="13"/>
      <c r="WES50" s="13"/>
      <c r="WET50" s="13"/>
      <c r="WEU50" s="13"/>
      <c r="WEV50" s="13"/>
      <c r="WEW50" s="13"/>
      <c r="WEX50" s="13"/>
      <c r="WEY50" s="13"/>
      <c r="WEZ50" s="13"/>
      <c r="WFA50" s="13"/>
      <c r="WFB50" s="13"/>
      <c r="WFC50" s="13"/>
      <c r="WFD50" s="13"/>
      <c r="WFE50" s="13"/>
      <c r="WFF50" s="13"/>
      <c r="WFG50" s="13"/>
      <c r="WFH50" s="13"/>
      <c r="WFI50" s="13"/>
      <c r="WFJ50" s="13"/>
      <c r="WFK50" s="13"/>
      <c r="WFL50" s="13"/>
      <c r="WFM50" s="13"/>
      <c r="WFN50" s="13"/>
      <c r="WFO50" s="13"/>
      <c r="WFP50" s="13"/>
      <c r="WFQ50" s="13"/>
      <c r="WFR50" s="13"/>
      <c r="WFS50" s="13"/>
      <c r="WFT50" s="13"/>
      <c r="WFU50" s="13"/>
      <c r="WFV50" s="13"/>
      <c r="WFW50" s="13"/>
      <c r="WFX50" s="13"/>
      <c r="WFY50" s="13"/>
      <c r="WFZ50" s="13"/>
      <c r="WGA50" s="13"/>
      <c r="WGB50" s="13"/>
      <c r="WGC50" s="13"/>
      <c r="WGD50" s="13"/>
      <c r="WGE50" s="13"/>
      <c r="WGF50" s="13"/>
      <c r="WGG50" s="13"/>
      <c r="WGH50" s="13"/>
      <c r="WGI50" s="13"/>
      <c r="WGJ50" s="13"/>
      <c r="WGK50" s="13"/>
      <c r="WGL50" s="13"/>
      <c r="WGM50" s="13"/>
      <c r="WGN50" s="13"/>
      <c r="WGO50" s="13"/>
      <c r="WGP50" s="13"/>
      <c r="WGQ50" s="13"/>
      <c r="WGR50" s="13"/>
      <c r="WGS50" s="13"/>
      <c r="WGT50" s="13"/>
      <c r="WGU50" s="13"/>
      <c r="WGV50" s="13"/>
      <c r="WGW50" s="13"/>
      <c r="WGX50" s="13"/>
      <c r="WGY50" s="13"/>
      <c r="WGZ50" s="13"/>
      <c r="WHA50" s="13"/>
      <c r="WHB50" s="13"/>
      <c r="WHC50" s="13"/>
      <c r="WHD50" s="13"/>
      <c r="WHE50" s="13"/>
      <c r="WHF50" s="13"/>
      <c r="WHG50" s="13"/>
      <c r="WHH50" s="13"/>
      <c r="WHI50" s="13"/>
      <c r="WHJ50" s="13"/>
      <c r="WHK50" s="13"/>
      <c r="WHL50" s="13"/>
      <c r="WHM50" s="13"/>
      <c r="WHN50" s="13"/>
      <c r="WHO50" s="13"/>
      <c r="WHP50" s="13"/>
      <c r="WHQ50" s="13"/>
      <c r="WHR50" s="13"/>
      <c r="WHS50" s="13"/>
      <c r="WHT50" s="13"/>
      <c r="WHU50" s="13"/>
      <c r="WHV50" s="13"/>
      <c r="WHW50" s="13"/>
      <c r="WHX50" s="13"/>
      <c r="WHY50" s="13"/>
      <c r="WHZ50" s="13"/>
      <c r="WIA50" s="13"/>
      <c r="WIB50" s="13"/>
      <c r="WIC50" s="13"/>
      <c r="WID50" s="13"/>
      <c r="WIE50" s="13"/>
      <c r="WIF50" s="13"/>
      <c r="WIG50" s="13"/>
      <c r="WIH50" s="13"/>
      <c r="WII50" s="13"/>
      <c r="WIJ50" s="13"/>
      <c r="WIK50" s="13"/>
      <c r="WIL50" s="13"/>
      <c r="WIM50" s="13"/>
      <c r="WIN50" s="13"/>
      <c r="WIO50" s="13"/>
      <c r="WIP50" s="13"/>
      <c r="WIQ50" s="13"/>
      <c r="WIR50" s="13"/>
      <c r="WIS50" s="13"/>
      <c r="WIT50" s="13"/>
      <c r="WIU50" s="13"/>
      <c r="WIV50" s="13"/>
      <c r="WIW50" s="13"/>
      <c r="WIX50" s="13"/>
      <c r="WIY50" s="13"/>
      <c r="WIZ50" s="13"/>
      <c r="WJA50" s="13"/>
      <c r="WJB50" s="13"/>
      <c r="WJC50" s="13"/>
      <c r="WJD50" s="13"/>
      <c r="WJE50" s="13"/>
      <c r="WJF50" s="13"/>
      <c r="WJG50" s="13"/>
      <c r="WJH50" s="13"/>
      <c r="WJI50" s="13"/>
      <c r="WJJ50" s="13"/>
      <c r="WJK50" s="13"/>
      <c r="WJL50" s="13"/>
      <c r="WJM50" s="13"/>
      <c r="WJN50" s="13"/>
      <c r="WJO50" s="13"/>
      <c r="WJP50" s="13"/>
      <c r="WJQ50" s="13"/>
      <c r="WJR50" s="13"/>
      <c r="WJS50" s="13"/>
      <c r="WJT50" s="13"/>
      <c r="WJU50" s="13"/>
      <c r="WJV50" s="13"/>
      <c r="WJW50" s="13"/>
      <c r="WJX50" s="13"/>
      <c r="WJY50" s="13"/>
      <c r="WJZ50" s="13"/>
      <c r="WKA50" s="13"/>
      <c r="WKB50" s="13"/>
      <c r="WKC50" s="13"/>
      <c r="WKD50" s="13"/>
      <c r="WKE50" s="13"/>
      <c r="WKF50" s="13"/>
      <c r="WKG50" s="13"/>
      <c r="WKH50" s="13"/>
      <c r="WKI50" s="13"/>
      <c r="WKJ50" s="13"/>
      <c r="WKK50" s="13"/>
      <c r="WKL50" s="13"/>
      <c r="WKM50" s="13"/>
      <c r="WKN50" s="13"/>
      <c r="WKO50" s="13"/>
      <c r="WKP50" s="13"/>
      <c r="WKQ50" s="13"/>
      <c r="WKR50" s="13"/>
      <c r="WKS50" s="13"/>
      <c r="WKT50" s="13"/>
      <c r="WKU50" s="13"/>
      <c r="WKV50" s="13"/>
      <c r="WKW50" s="13"/>
      <c r="WKX50" s="13"/>
      <c r="WKY50" s="13"/>
      <c r="WKZ50" s="13"/>
      <c r="WLA50" s="13"/>
      <c r="WLB50" s="13"/>
      <c r="WLC50" s="13"/>
      <c r="WLD50" s="13"/>
      <c r="WLE50" s="13"/>
      <c r="WLF50" s="13"/>
      <c r="WLG50" s="13"/>
      <c r="WLH50" s="13"/>
      <c r="WLI50" s="13"/>
      <c r="WLJ50" s="13"/>
      <c r="WLK50" s="13"/>
      <c r="WLL50" s="13"/>
      <c r="WLM50" s="13"/>
      <c r="WLN50" s="13"/>
      <c r="WLO50" s="13"/>
      <c r="WLP50" s="13"/>
      <c r="WLQ50" s="13"/>
      <c r="WLR50" s="13"/>
      <c r="WLS50" s="13"/>
      <c r="WLT50" s="13"/>
      <c r="WLU50" s="13"/>
      <c r="WLV50" s="13"/>
      <c r="WLW50" s="13"/>
      <c r="WLX50" s="13"/>
      <c r="WLY50" s="13"/>
      <c r="WLZ50" s="13"/>
      <c r="WMA50" s="13"/>
      <c r="WMB50" s="13"/>
      <c r="WMC50" s="13"/>
      <c r="WMD50" s="13"/>
      <c r="WME50" s="13"/>
      <c r="WMF50" s="13"/>
      <c r="WMG50" s="13"/>
      <c r="WMH50" s="13"/>
      <c r="WMI50" s="13"/>
      <c r="WMJ50" s="13"/>
      <c r="WMK50" s="13"/>
      <c r="WML50" s="13"/>
      <c r="WMM50" s="13"/>
      <c r="WMN50" s="13"/>
      <c r="WMO50" s="13"/>
      <c r="WMP50" s="13"/>
      <c r="WMQ50" s="13"/>
      <c r="WMR50" s="13"/>
      <c r="WMS50" s="13"/>
      <c r="WMT50" s="13"/>
      <c r="WMU50" s="13"/>
      <c r="WMV50" s="13"/>
      <c r="WMW50" s="13"/>
      <c r="WMX50" s="13"/>
      <c r="WMY50" s="13"/>
      <c r="WMZ50" s="13"/>
      <c r="WNA50" s="13"/>
      <c r="WNB50" s="13"/>
      <c r="WNC50" s="13"/>
      <c r="WND50" s="13"/>
      <c r="WNE50" s="13"/>
      <c r="WNF50" s="13"/>
      <c r="WNG50" s="13"/>
      <c r="WNH50" s="13"/>
      <c r="WNI50" s="13"/>
      <c r="WNJ50" s="13"/>
      <c r="WNK50" s="13"/>
      <c r="WNL50" s="13"/>
      <c r="WNM50" s="13"/>
      <c r="WNN50" s="13"/>
      <c r="WNO50" s="13"/>
      <c r="WNP50" s="13"/>
      <c r="WNQ50" s="13"/>
      <c r="WNR50" s="13"/>
      <c r="WNS50" s="13"/>
      <c r="WNT50" s="13"/>
      <c r="WNU50" s="13"/>
      <c r="WNV50" s="13"/>
      <c r="WNW50" s="13"/>
      <c r="WNX50" s="13"/>
      <c r="WNY50" s="13"/>
      <c r="WNZ50" s="13"/>
      <c r="WOA50" s="13"/>
      <c r="WOB50" s="13"/>
      <c r="WOC50" s="13"/>
      <c r="WOD50" s="13"/>
      <c r="WOE50" s="13"/>
      <c r="WOF50" s="13"/>
      <c r="WOG50" s="13"/>
      <c r="WOH50" s="13"/>
      <c r="WOI50" s="13"/>
      <c r="WOJ50" s="13"/>
      <c r="WOK50" s="13"/>
      <c r="WOL50" s="13"/>
      <c r="WOM50" s="13"/>
      <c r="WON50" s="13"/>
      <c r="WOO50" s="13"/>
      <c r="WOP50" s="13"/>
      <c r="WOQ50" s="13"/>
      <c r="WOR50" s="13"/>
      <c r="WOS50" s="13"/>
      <c r="WOT50" s="13"/>
      <c r="WOU50" s="13"/>
      <c r="WOV50" s="13"/>
      <c r="WOW50" s="13"/>
      <c r="WOX50" s="13"/>
      <c r="WOY50" s="13"/>
      <c r="WOZ50" s="13"/>
      <c r="WPA50" s="13"/>
      <c r="WPB50" s="13"/>
      <c r="WPC50" s="13"/>
      <c r="WPD50" s="13"/>
      <c r="WPE50" s="13"/>
      <c r="WPF50" s="13"/>
      <c r="WPG50" s="13"/>
      <c r="WPH50" s="13"/>
      <c r="WPI50" s="13"/>
      <c r="WPJ50" s="13"/>
      <c r="WPK50" s="13"/>
      <c r="WPL50" s="13"/>
      <c r="WPM50" s="13"/>
      <c r="WPN50" s="13"/>
      <c r="WPO50" s="13"/>
      <c r="WPP50" s="13"/>
      <c r="WPQ50" s="13"/>
      <c r="WPR50" s="13"/>
      <c r="WPS50" s="13"/>
      <c r="WPT50" s="13"/>
      <c r="WPU50" s="13"/>
      <c r="WPV50" s="13"/>
      <c r="WPW50" s="13"/>
      <c r="WPX50" s="13"/>
      <c r="WPY50" s="13"/>
      <c r="WPZ50" s="13"/>
      <c r="WQA50" s="13"/>
      <c r="WQB50" s="13"/>
      <c r="WQC50" s="13"/>
      <c r="WQD50" s="13"/>
      <c r="WQE50" s="13"/>
      <c r="WQF50" s="13"/>
      <c r="WQG50" s="13"/>
      <c r="WQH50" s="13"/>
      <c r="WQI50" s="13"/>
      <c r="WQJ50" s="13"/>
      <c r="WQK50" s="13"/>
      <c r="WQL50" s="13"/>
      <c r="WQM50" s="13"/>
      <c r="WQN50" s="13"/>
      <c r="WQO50" s="13"/>
      <c r="WQP50" s="13"/>
      <c r="WQQ50" s="13"/>
      <c r="WQR50" s="13"/>
      <c r="WQS50" s="13"/>
      <c r="WQT50" s="13"/>
      <c r="WQU50" s="13"/>
      <c r="WQV50" s="13"/>
      <c r="WQW50" s="13"/>
      <c r="WQX50" s="13"/>
      <c r="WQY50" s="13"/>
      <c r="WQZ50" s="13"/>
      <c r="WRA50" s="13"/>
      <c r="WRB50" s="13"/>
      <c r="WRC50" s="13"/>
      <c r="WRD50" s="13"/>
      <c r="WRE50" s="13"/>
      <c r="WRF50" s="13"/>
      <c r="WRG50" s="13"/>
      <c r="WRH50" s="13"/>
      <c r="WRI50" s="13"/>
      <c r="WRJ50" s="13"/>
      <c r="WRK50" s="13"/>
      <c r="WRL50" s="13"/>
      <c r="WRM50" s="13"/>
      <c r="WRN50" s="13"/>
      <c r="WRO50" s="13"/>
      <c r="WRP50" s="13"/>
      <c r="WRQ50" s="13"/>
      <c r="WRR50" s="13"/>
      <c r="WRS50" s="13"/>
      <c r="WRT50" s="13"/>
      <c r="WRU50" s="13"/>
      <c r="WRV50" s="13"/>
      <c r="WRW50" s="13"/>
      <c r="WRX50" s="13"/>
      <c r="WRY50" s="13"/>
      <c r="WRZ50" s="13"/>
      <c r="WSA50" s="13"/>
      <c r="WSB50" s="13"/>
      <c r="WSC50" s="13"/>
      <c r="WSD50" s="13"/>
      <c r="WSE50" s="13"/>
      <c r="WSF50" s="13"/>
      <c r="WSG50" s="13"/>
      <c r="WSH50" s="13"/>
      <c r="WSI50" s="13"/>
      <c r="WSJ50" s="13"/>
      <c r="WSK50" s="13"/>
      <c r="WSL50" s="13"/>
      <c r="WSM50" s="13"/>
      <c r="WSN50" s="13"/>
      <c r="WSO50" s="13"/>
      <c r="WSP50" s="13"/>
      <c r="WSQ50" s="13"/>
      <c r="WSR50" s="13"/>
      <c r="WSS50" s="13"/>
      <c r="WST50" s="13"/>
      <c r="WSU50" s="13"/>
      <c r="WSV50" s="13"/>
      <c r="WSW50" s="13"/>
      <c r="WSX50" s="13"/>
      <c r="WSY50" s="13"/>
      <c r="WSZ50" s="13"/>
      <c r="WTA50" s="13"/>
      <c r="WTB50" s="13"/>
      <c r="WTC50" s="13"/>
      <c r="WTD50" s="13"/>
      <c r="WTE50" s="13"/>
      <c r="WTF50" s="13"/>
      <c r="WTG50" s="13"/>
      <c r="WTH50" s="13"/>
      <c r="WTI50" s="13"/>
      <c r="WTJ50" s="13"/>
      <c r="WTK50" s="13"/>
      <c r="WTL50" s="13"/>
      <c r="WTM50" s="13"/>
      <c r="WTN50" s="13"/>
      <c r="WTO50" s="13"/>
      <c r="WTP50" s="13"/>
      <c r="WTQ50" s="13"/>
      <c r="WTR50" s="13"/>
      <c r="WTS50" s="13"/>
      <c r="WTT50" s="13"/>
      <c r="WTU50" s="13"/>
      <c r="WTV50" s="13"/>
      <c r="WTW50" s="13"/>
      <c r="WTX50" s="13"/>
      <c r="WTY50" s="13"/>
      <c r="WTZ50" s="13"/>
      <c r="WUA50" s="13"/>
      <c r="WUB50" s="13"/>
      <c r="WUC50" s="13"/>
      <c r="WUD50" s="13"/>
      <c r="WUE50" s="13"/>
      <c r="WUF50" s="13"/>
      <c r="WUG50" s="13"/>
      <c r="WUH50" s="13"/>
      <c r="WUI50" s="13"/>
      <c r="WUJ50" s="13"/>
      <c r="WUK50" s="13"/>
      <c r="WUL50" s="13"/>
      <c r="WUM50" s="13"/>
      <c r="WUN50" s="13"/>
      <c r="WUO50" s="13"/>
      <c r="WUP50" s="13"/>
      <c r="WUQ50" s="13"/>
      <c r="WUR50" s="13"/>
      <c r="WUS50" s="13"/>
      <c r="WUT50" s="13"/>
      <c r="WUU50" s="13"/>
      <c r="WUV50" s="13"/>
      <c r="WUW50" s="13"/>
      <c r="WUX50" s="13"/>
      <c r="WUY50" s="13"/>
      <c r="WUZ50" s="13"/>
      <c r="WVA50" s="13"/>
      <c r="WVB50" s="13"/>
      <c r="WVC50" s="13"/>
      <c r="WVD50" s="13"/>
      <c r="WVE50" s="13"/>
      <c r="WVF50" s="13"/>
      <c r="WVG50" s="13"/>
      <c r="WVH50" s="13"/>
      <c r="WVI50" s="13"/>
      <c r="WVJ50" s="13"/>
      <c r="WVK50" s="13"/>
      <c r="WVL50" s="13"/>
      <c r="WVM50" s="13"/>
      <c r="WVN50" s="13"/>
      <c r="WVO50" s="13"/>
      <c r="WVP50" s="13"/>
      <c r="WVQ50" s="13"/>
      <c r="WVR50" s="13"/>
      <c r="WVS50" s="13"/>
      <c r="WVT50" s="13"/>
      <c r="WVU50" s="13"/>
      <c r="WVV50" s="13"/>
      <c r="WVW50" s="13"/>
      <c r="WVX50" s="13"/>
      <c r="WVY50" s="13"/>
      <c r="WVZ50" s="13"/>
      <c r="WWA50" s="13"/>
      <c r="WWB50" s="13"/>
      <c r="WWC50" s="13"/>
      <c r="WWD50" s="13"/>
      <c r="WWE50" s="13"/>
      <c r="WWF50" s="13"/>
      <c r="WWG50" s="13"/>
      <c r="WWH50" s="13"/>
      <c r="WWI50" s="13"/>
      <c r="WWJ50" s="13"/>
      <c r="WWK50" s="13"/>
      <c r="WWL50" s="13"/>
      <c r="WWM50" s="13"/>
      <c r="WWN50" s="13"/>
      <c r="WWO50" s="13"/>
      <c r="WWP50" s="13"/>
      <c r="WWQ50" s="13"/>
      <c r="WWR50" s="13"/>
      <c r="WWS50" s="13"/>
      <c r="WWT50" s="13"/>
      <c r="WWU50" s="13"/>
      <c r="WWV50" s="13"/>
      <c r="WWW50" s="13"/>
      <c r="WWX50" s="13"/>
      <c r="WWY50" s="13"/>
      <c r="WWZ50" s="13"/>
      <c r="WXA50" s="13"/>
      <c r="WXB50" s="13"/>
      <c r="WXC50" s="13"/>
      <c r="WXD50" s="13"/>
      <c r="WXE50" s="13"/>
      <c r="WXF50" s="13"/>
      <c r="WXG50" s="13"/>
      <c r="WXH50" s="13"/>
      <c r="WXI50" s="13"/>
      <c r="WXJ50" s="13"/>
      <c r="WXK50" s="13"/>
      <c r="WXL50" s="13"/>
      <c r="WXM50" s="13"/>
      <c r="WXN50" s="13"/>
      <c r="WXO50" s="13"/>
      <c r="WXP50" s="13"/>
      <c r="WXQ50" s="13"/>
      <c r="WXR50" s="13"/>
      <c r="WXS50" s="13"/>
      <c r="WXT50" s="13"/>
      <c r="WXU50" s="13"/>
      <c r="WXV50" s="13"/>
      <c r="WXW50" s="13"/>
      <c r="WXX50" s="13"/>
      <c r="WXY50" s="13"/>
      <c r="WXZ50" s="13"/>
      <c r="WYA50" s="13"/>
      <c r="WYB50" s="13"/>
      <c r="WYC50" s="13"/>
      <c r="WYD50" s="13"/>
      <c r="WYE50" s="13"/>
      <c r="WYF50" s="13"/>
      <c r="WYG50" s="13"/>
      <c r="WYH50" s="13"/>
      <c r="WYI50" s="13"/>
      <c r="WYJ50" s="13"/>
      <c r="WYK50" s="13"/>
      <c r="WYL50" s="13"/>
      <c r="WYM50" s="13"/>
      <c r="WYN50" s="13"/>
      <c r="WYO50" s="13"/>
      <c r="WYP50" s="13"/>
      <c r="WYQ50" s="13"/>
      <c r="WYR50" s="13"/>
      <c r="WYS50" s="13"/>
      <c r="WYT50" s="13"/>
      <c r="WYU50" s="13"/>
      <c r="WYV50" s="13"/>
      <c r="WYW50" s="13"/>
      <c r="WYX50" s="13"/>
      <c r="WYY50" s="13"/>
      <c r="WYZ50" s="13"/>
      <c r="WZA50" s="13"/>
      <c r="WZB50" s="13"/>
      <c r="WZC50" s="13"/>
      <c r="WZD50" s="13"/>
      <c r="WZE50" s="13"/>
      <c r="WZF50" s="13"/>
      <c r="WZG50" s="13"/>
      <c r="WZH50" s="13"/>
      <c r="WZI50" s="13"/>
      <c r="WZJ50" s="13"/>
      <c r="WZK50" s="13"/>
      <c r="WZL50" s="13"/>
      <c r="WZM50" s="13"/>
      <c r="WZN50" s="13"/>
      <c r="WZO50" s="13"/>
      <c r="WZP50" s="13"/>
      <c r="WZQ50" s="13"/>
      <c r="WZR50" s="13"/>
      <c r="WZS50" s="13"/>
      <c r="WZT50" s="13"/>
      <c r="WZU50" s="13"/>
      <c r="WZV50" s="13"/>
      <c r="WZW50" s="13"/>
      <c r="WZX50" s="13"/>
      <c r="WZY50" s="13"/>
      <c r="WZZ50" s="13"/>
      <c r="XAA50" s="13"/>
      <c r="XAB50" s="13"/>
      <c r="XAC50" s="13"/>
      <c r="XAD50" s="13"/>
      <c r="XAE50" s="13"/>
      <c r="XAF50" s="13"/>
      <c r="XAG50" s="13"/>
      <c r="XAH50" s="13"/>
      <c r="XAI50" s="13"/>
      <c r="XAJ50" s="13"/>
      <c r="XAK50" s="13"/>
      <c r="XAL50" s="13"/>
      <c r="XAM50" s="13"/>
      <c r="XAN50" s="13"/>
      <c r="XAO50" s="13"/>
      <c r="XAP50" s="13"/>
      <c r="XAQ50" s="13"/>
      <c r="XAR50" s="13"/>
      <c r="XAS50" s="13"/>
      <c r="XAT50" s="13"/>
      <c r="XAU50" s="13"/>
      <c r="XAV50" s="13"/>
      <c r="XAW50" s="13"/>
      <c r="XAX50" s="13"/>
      <c r="XAY50" s="13"/>
      <c r="XAZ50" s="13"/>
      <c r="XBA50" s="13"/>
      <c r="XBB50" s="13"/>
      <c r="XBC50" s="13"/>
      <c r="XBD50" s="13"/>
      <c r="XBE50" s="13"/>
      <c r="XBF50" s="13"/>
      <c r="XBG50" s="13"/>
      <c r="XBH50" s="13"/>
      <c r="XBI50" s="13"/>
      <c r="XBJ50" s="13"/>
      <c r="XBK50" s="13"/>
      <c r="XBL50" s="13"/>
      <c r="XBM50" s="13"/>
      <c r="XBN50" s="13"/>
      <c r="XBO50" s="13"/>
      <c r="XBP50" s="13"/>
      <c r="XBQ50" s="13"/>
      <c r="XBR50" s="13"/>
      <c r="XBS50" s="13"/>
      <c r="XBT50" s="13"/>
      <c r="XBU50" s="13"/>
      <c r="XBV50" s="13"/>
      <c r="XBW50" s="13"/>
      <c r="XBX50" s="13"/>
      <c r="XBY50" s="13"/>
      <c r="XBZ50" s="13"/>
      <c r="XCA50" s="13"/>
      <c r="XCB50" s="13"/>
      <c r="XCC50" s="13"/>
      <c r="XCD50" s="13"/>
      <c r="XCE50" s="13"/>
      <c r="XCF50" s="13"/>
      <c r="XCG50" s="13"/>
      <c r="XCH50" s="13"/>
      <c r="XCI50" s="13"/>
      <c r="XCJ50" s="13"/>
      <c r="XCK50" s="13"/>
      <c r="XCL50" s="13"/>
      <c r="XCM50" s="13"/>
      <c r="XCN50" s="13"/>
      <c r="XCO50" s="13"/>
      <c r="XCP50" s="13"/>
      <c r="XCQ50" s="13"/>
      <c r="XCR50" s="13"/>
      <c r="XCS50" s="13"/>
      <c r="XCT50" s="13"/>
      <c r="XCU50" s="13"/>
      <c r="XCV50" s="13"/>
      <c r="XCW50" s="13"/>
      <c r="XCX50" s="13"/>
      <c r="XCY50" s="13"/>
      <c r="XCZ50" s="13"/>
      <c r="XDA50" s="13"/>
      <c r="XDB50" s="13"/>
      <c r="XDC50" s="13"/>
      <c r="XDD50" s="13"/>
      <c r="XDE50" s="13"/>
      <c r="XDF50" s="13"/>
      <c r="XDG50" s="13"/>
      <c r="XDH50" s="13"/>
      <c r="XDI50" s="13"/>
      <c r="XDJ50" s="13"/>
      <c r="XDK50" s="13"/>
      <c r="XDL50" s="13"/>
      <c r="XDM50" s="13"/>
      <c r="XDN50" s="13"/>
      <c r="XDO50" s="13"/>
      <c r="XDP50" s="13"/>
      <c r="XDQ50" s="13"/>
      <c r="XDR50" s="13"/>
      <c r="XDS50" s="13"/>
      <c r="XDT50" s="13"/>
      <c r="XDU50" s="13"/>
      <c r="XDV50" s="13"/>
      <c r="XDW50" s="13"/>
      <c r="XDX50" s="13"/>
      <c r="XDY50" s="13"/>
    </row>
    <row r="51" spans="1:16353" s="13" customFormat="1">
      <c r="A51" s="13" t="s">
        <v>24</v>
      </c>
      <c r="D51" s="90">
        <f ca="1">IFERROR(D50/C50-1,"na")</f>
        <v>6.7540418630676831</v>
      </c>
      <c r="E51" s="90">
        <f t="shared" ref="E51:M51" ca="1" si="12">IFERROR(E50/D50-1,"na")</f>
        <v>4.2461073722742659E-2</v>
      </c>
      <c r="F51" s="90">
        <f t="shared" ca="1" si="12"/>
        <v>3.193529768273673E-2</v>
      </c>
      <c r="G51" s="90">
        <f t="shared" ca="1" si="12"/>
        <v>3.0013130689702239E-2</v>
      </c>
      <c r="H51" s="90">
        <f t="shared" ca="1" si="12"/>
        <v>3.210739775827065E-2</v>
      </c>
      <c r="I51" s="90">
        <f t="shared" ca="1" si="12"/>
        <v>2.8933240386022518E-2</v>
      </c>
      <c r="J51" s="90">
        <f t="shared" ca="1" si="12"/>
        <v>7.6150695640612609E-2</v>
      </c>
      <c r="K51" s="90">
        <f t="shared" ca="1" si="12"/>
        <v>8.0855597112140964E-2</v>
      </c>
      <c r="L51" s="90">
        <f ca="1">IFERROR(L50/K50-1,"na")</f>
        <v>7.8048840935041275E-2</v>
      </c>
      <c r="M51" s="90">
        <f t="shared" ca="1" si="12"/>
        <v>-0.12118135376522754</v>
      </c>
      <c r="N51"/>
      <c r="O51" s="310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  <c r="AQM51"/>
      <c r="AQN51"/>
      <c r="AQO51"/>
      <c r="AQP51"/>
      <c r="AQQ51"/>
      <c r="AQR51"/>
      <c r="AQS51"/>
      <c r="AQT51"/>
      <c r="AQU51"/>
      <c r="AQV51"/>
      <c r="AQW51"/>
      <c r="AQX51"/>
      <c r="AQY51"/>
      <c r="AQZ51"/>
      <c r="ARA51"/>
      <c r="ARB51"/>
      <c r="ARC51"/>
      <c r="ARD51"/>
      <c r="ARE51"/>
      <c r="ARF51"/>
      <c r="ARG51"/>
      <c r="ARH51"/>
      <c r="ARI51"/>
      <c r="ARJ51"/>
      <c r="ARK51"/>
      <c r="ARL51"/>
      <c r="ARM51"/>
      <c r="ARN51"/>
      <c r="ARO51"/>
      <c r="ARP51"/>
      <c r="ARQ51"/>
      <c r="ARR51"/>
      <c r="ARS51"/>
      <c r="ART51"/>
      <c r="ARU51"/>
      <c r="ARV51"/>
      <c r="ARW51"/>
      <c r="ARX51"/>
      <c r="ARY51"/>
      <c r="ARZ51"/>
      <c r="ASA51"/>
      <c r="ASB51"/>
      <c r="ASC51"/>
      <c r="ASD51"/>
      <c r="ASE51"/>
      <c r="ASF51"/>
      <c r="ASG51"/>
      <c r="ASH51"/>
      <c r="ASI51"/>
      <c r="ASJ51"/>
      <c r="ASK51"/>
      <c r="ASL51"/>
      <c r="ASM51"/>
      <c r="ASN51"/>
      <c r="ASO51"/>
      <c r="ASP51"/>
      <c r="ASQ51"/>
      <c r="ASR51"/>
      <c r="ASS51"/>
      <c r="AST51"/>
      <c r="ASU51"/>
      <c r="ASV51"/>
      <c r="ASW51"/>
      <c r="ASX51"/>
      <c r="ASY51"/>
      <c r="ASZ51"/>
      <c r="ATA51"/>
      <c r="ATB51"/>
      <c r="ATC51"/>
      <c r="ATD51"/>
      <c r="ATE51"/>
      <c r="ATF51"/>
      <c r="ATG51"/>
      <c r="ATH51"/>
      <c r="ATI51"/>
      <c r="ATJ51"/>
      <c r="ATK51"/>
      <c r="ATL51"/>
      <c r="ATM51"/>
      <c r="ATN51"/>
      <c r="ATO51"/>
      <c r="ATP51"/>
      <c r="ATQ51"/>
      <c r="ATR51"/>
      <c r="ATS51"/>
      <c r="ATT51"/>
      <c r="ATU51"/>
      <c r="ATV51"/>
      <c r="ATW51"/>
      <c r="ATX51"/>
      <c r="ATY51"/>
      <c r="ATZ51"/>
      <c r="AUA51"/>
      <c r="AUB51"/>
      <c r="AUC51"/>
      <c r="AUD51"/>
      <c r="AUE51"/>
      <c r="AUF51"/>
      <c r="AUG51"/>
      <c r="AUH51"/>
      <c r="AUI51"/>
      <c r="AUJ51"/>
      <c r="AUK51"/>
      <c r="AUL51"/>
      <c r="AUM51"/>
      <c r="AUN51"/>
      <c r="AUO51"/>
      <c r="AUP51"/>
      <c r="AUQ51"/>
      <c r="AUR51"/>
      <c r="AUS51"/>
      <c r="AUT51"/>
      <c r="AUU51"/>
      <c r="AUV51"/>
      <c r="AUW51"/>
      <c r="AUX51"/>
      <c r="AUY51"/>
      <c r="AUZ51"/>
      <c r="AVA51"/>
      <c r="AVB51"/>
      <c r="AVC51"/>
      <c r="AVD51"/>
      <c r="AVE51"/>
      <c r="AVF51"/>
      <c r="AVG51"/>
      <c r="AVH51"/>
      <c r="AVI51"/>
      <c r="AVJ51"/>
      <c r="AVK51"/>
      <c r="AVL51"/>
      <c r="AVM51"/>
      <c r="AVN51"/>
      <c r="AVO51"/>
      <c r="AVP51"/>
      <c r="AVQ51"/>
      <c r="AVR51"/>
      <c r="AVS51"/>
      <c r="AVT51"/>
      <c r="AVU51"/>
      <c r="AVV51"/>
      <c r="AVW51"/>
      <c r="AVX51"/>
      <c r="AVY51"/>
      <c r="AVZ51"/>
      <c r="AWA51"/>
      <c r="AWB51"/>
      <c r="AWC51"/>
      <c r="AWD51"/>
      <c r="AWE51"/>
      <c r="AWF51"/>
      <c r="AWG51"/>
      <c r="AWH51"/>
      <c r="AWI51"/>
      <c r="AWJ51"/>
      <c r="AWK51"/>
      <c r="AWL51"/>
      <c r="AWM51"/>
      <c r="AWN51"/>
      <c r="AWO51"/>
      <c r="AWP51"/>
      <c r="AWQ51"/>
      <c r="AWR51"/>
      <c r="AWS51"/>
      <c r="AWT51"/>
      <c r="AWU51"/>
      <c r="AWV51"/>
      <c r="AWW51"/>
      <c r="AWX51"/>
      <c r="AWY51"/>
      <c r="AWZ51"/>
      <c r="AXA51"/>
      <c r="AXB51"/>
      <c r="AXC51"/>
      <c r="AXD51"/>
      <c r="AXE51"/>
      <c r="AXF51"/>
      <c r="AXG51"/>
      <c r="AXH51"/>
      <c r="AXI51"/>
      <c r="AXJ51"/>
      <c r="AXK51"/>
      <c r="AXL51"/>
      <c r="AXM51"/>
      <c r="AXN51"/>
      <c r="AXO51"/>
      <c r="AXP51"/>
      <c r="AXQ51"/>
      <c r="AXR51"/>
      <c r="AXS51"/>
      <c r="AXT51"/>
      <c r="AXU51"/>
      <c r="AXV51"/>
      <c r="AXW51"/>
      <c r="AXX51"/>
      <c r="AXY51"/>
      <c r="AXZ51"/>
      <c r="AYA51"/>
      <c r="AYB51"/>
      <c r="AYC51"/>
      <c r="AYD51"/>
      <c r="AYE51"/>
      <c r="AYF51"/>
      <c r="AYG51"/>
      <c r="AYH51"/>
      <c r="AYI51"/>
      <c r="AYJ51"/>
      <c r="AYK51"/>
      <c r="AYL51"/>
      <c r="AYM51"/>
      <c r="AYN51"/>
      <c r="AYO51"/>
      <c r="AYP51"/>
      <c r="AYQ51"/>
      <c r="AYR51"/>
      <c r="AYS51"/>
      <c r="AYT51"/>
      <c r="AYU51"/>
      <c r="AYV51"/>
      <c r="AYW51"/>
      <c r="AYX51"/>
      <c r="AYY51"/>
      <c r="AYZ51"/>
      <c r="AZA51"/>
      <c r="AZB51"/>
      <c r="AZC51"/>
      <c r="AZD51"/>
      <c r="AZE51"/>
      <c r="AZF51"/>
      <c r="AZG51"/>
      <c r="AZH51"/>
      <c r="AZI51"/>
      <c r="AZJ51"/>
      <c r="AZK51"/>
      <c r="AZL51"/>
      <c r="AZM51"/>
      <c r="AZN51"/>
      <c r="AZO51"/>
      <c r="AZP51"/>
      <c r="AZQ51"/>
      <c r="AZR51"/>
      <c r="AZS51"/>
      <c r="AZT51"/>
      <c r="AZU51"/>
      <c r="AZV51"/>
      <c r="AZW51"/>
      <c r="AZX51"/>
      <c r="AZY51"/>
      <c r="AZZ51"/>
      <c r="BAA51"/>
      <c r="BAB51"/>
      <c r="BAC51"/>
      <c r="BAD51"/>
      <c r="BAE51"/>
      <c r="BAF51"/>
      <c r="BAG51"/>
      <c r="BAH51"/>
      <c r="BAI51"/>
      <c r="BAJ51"/>
      <c r="BAK51"/>
      <c r="BAL51"/>
      <c r="BAM51"/>
      <c r="BAN51"/>
      <c r="BAO51"/>
      <c r="BAP51"/>
      <c r="BAQ51"/>
      <c r="BAR51"/>
      <c r="BAS51"/>
      <c r="BAT51"/>
      <c r="BAU51"/>
      <c r="BAV51"/>
      <c r="BAW51"/>
      <c r="BAX51"/>
      <c r="BAY51"/>
      <c r="BAZ51"/>
      <c r="BBA51"/>
      <c r="BBB51"/>
      <c r="BBC51"/>
      <c r="BBD51"/>
      <c r="BBE51"/>
      <c r="BBF51"/>
      <c r="BBG51"/>
      <c r="BBH51"/>
      <c r="BBI51"/>
      <c r="BBJ51"/>
      <c r="BBK51"/>
      <c r="BBL51"/>
      <c r="BBM51"/>
      <c r="BBN51"/>
      <c r="BBO51"/>
      <c r="BBP51"/>
      <c r="BBQ51"/>
      <c r="BBR51"/>
      <c r="BBS51"/>
      <c r="BBT51"/>
      <c r="BBU51"/>
      <c r="BBV51"/>
      <c r="BBW51"/>
      <c r="BBX51"/>
      <c r="BBY51"/>
      <c r="BBZ51"/>
      <c r="BCA51"/>
      <c r="BCB51"/>
      <c r="BCC51"/>
      <c r="BCD51"/>
      <c r="BCE51"/>
      <c r="BCF51"/>
      <c r="BCG51"/>
      <c r="BCH51"/>
      <c r="BCI51"/>
      <c r="BCJ51"/>
      <c r="BCK51"/>
      <c r="BCL51"/>
      <c r="BCM51"/>
      <c r="BCN51"/>
      <c r="BCO51"/>
      <c r="BCP51"/>
      <c r="BCQ51"/>
      <c r="BCR51"/>
      <c r="BCS51"/>
      <c r="BCT51"/>
      <c r="BCU51"/>
      <c r="BCV51"/>
      <c r="BCW51"/>
      <c r="BCX51"/>
      <c r="BCY51"/>
      <c r="BCZ51"/>
      <c r="BDA51"/>
      <c r="BDB51"/>
      <c r="BDC51"/>
      <c r="BDD51"/>
      <c r="BDE51"/>
      <c r="BDF51"/>
      <c r="BDG51"/>
      <c r="BDH51"/>
      <c r="BDI51"/>
      <c r="BDJ51"/>
      <c r="BDK51"/>
      <c r="BDL51"/>
      <c r="BDM51"/>
      <c r="BDN51"/>
      <c r="BDO51"/>
      <c r="BDP51"/>
      <c r="BDQ51"/>
      <c r="BDR51"/>
      <c r="BDS51"/>
      <c r="BDT51"/>
      <c r="BDU51"/>
      <c r="BDV51"/>
      <c r="BDW51"/>
      <c r="BDX51"/>
      <c r="BDY51"/>
      <c r="BDZ51"/>
      <c r="BEA51"/>
      <c r="BEB51"/>
      <c r="BEC51"/>
      <c r="BED51"/>
      <c r="BEE51"/>
      <c r="BEF51"/>
      <c r="BEG51"/>
      <c r="BEH51"/>
      <c r="BEI51"/>
      <c r="BEJ51"/>
      <c r="BEK51"/>
      <c r="BEL51"/>
      <c r="BEM51"/>
      <c r="BEN51"/>
      <c r="BEO51"/>
      <c r="BEP51"/>
      <c r="BEQ51"/>
      <c r="BER51"/>
      <c r="BES51"/>
      <c r="BET51"/>
      <c r="BEU51"/>
      <c r="BEV51"/>
      <c r="BEW51"/>
      <c r="BEX51"/>
      <c r="BEY51"/>
      <c r="BEZ51"/>
      <c r="BFA51"/>
      <c r="BFB51"/>
      <c r="BFC51"/>
      <c r="BFD51"/>
      <c r="BFE51"/>
      <c r="BFF51"/>
      <c r="BFG51"/>
      <c r="BFH51"/>
      <c r="BFI51"/>
      <c r="BFJ51"/>
      <c r="BFK51"/>
      <c r="BFL51"/>
      <c r="BFM51"/>
      <c r="BFN51"/>
      <c r="BFO51"/>
      <c r="BFP51"/>
      <c r="BFQ51"/>
      <c r="BFR51"/>
      <c r="BFS51"/>
      <c r="BFT51"/>
      <c r="BFU51"/>
      <c r="BFV51"/>
      <c r="BFW51"/>
      <c r="BFX51"/>
      <c r="BFY51"/>
      <c r="BFZ51"/>
      <c r="BGA51"/>
      <c r="BGB51"/>
      <c r="BGC51"/>
      <c r="BGD51"/>
      <c r="BGE51"/>
      <c r="BGF51"/>
      <c r="BGG51"/>
      <c r="BGH51"/>
      <c r="BGI51"/>
      <c r="BGJ51"/>
      <c r="BGK51"/>
      <c r="BGL51"/>
      <c r="BGM51"/>
      <c r="BGN51"/>
      <c r="BGO51"/>
      <c r="BGP51"/>
      <c r="BGQ51"/>
      <c r="BGR51"/>
      <c r="BGS51"/>
      <c r="BGT51"/>
      <c r="BGU51"/>
      <c r="BGV51"/>
      <c r="BGW51"/>
      <c r="BGX51"/>
      <c r="BGY51"/>
      <c r="BGZ51"/>
      <c r="BHA51"/>
      <c r="BHB51"/>
      <c r="BHC51"/>
      <c r="BHD51"/>
      <c r="BHE51"/>
      <c r="BHF51"/>
      <c r="BHG51"/>
      <c r="BHH51"/>
      <c r="BHI51"/>
      <c r="BHJ51"/>
      <c r="BHK51"/>
      <c r="BHL51"/>
      <c r="BHM51"/>
      <c r="BHN51"/>
      <c r="BHO51"/>
      <c r="BHP51"/>
      <c r="BHQ51"/>
      <c r="BHR51"/>
      <c r="BHS51"/>
      <c r="BHT51"/>
      <c r="BHU51"/>
      <c r="BHV51"/>
      <c r="BHW51"/>
      <c r="BHX51"/>
      <c r="BHY51"/>
      <c r="BHZ51"/>
      <c r="BIA51"/>
      <c r="BIB51"/>
      <c r="BIC51"/>
      <c r="BID51"/>
      <c r="BIE51"/>
      <c r="BIF51"/>
      <c r="BIG51"/>
      <c r="BIH51"/>
      <c r="BII51"/>
      <c r="BIJ51"/>
      <c r="BIK51"/>
      <c r="BIL51"/>
      <c r="BIM51"/>
      <c r="BIN51"/>
      <c r="BIO51"/>
      <c r="BIP51"/>
      <c r="BIQ51"/>
      <c r="BIR51"/>
      <c r="BIS51"/>
      <c r="BIT51"/>
      <c r="BIU51"/>
      <c r="BIV51"/>
      <c r="BIW51"/>
      <c r="BIX51"/>
      <c r="BIY51"/>
      <c r="BIZ51"/>
      <c r="BJA51"/>
      <c r="BJB51"/>
      <c r="BJC51"/>
      <c r="BJD51"/>
      <c r="BJE51"/>
      <c r="BJF51"/>
      <c r="BJG51"/>
      <c r="BJH51"/>
      <c r="BJI51"/>
      <c r="BJJ51"/>
      <c r="BJK51"/>
      <c r="BJL51"/>
      <c r="BJM51"/>
      <c r="BJN51"/>
      <c r="BJO51"/>
      <c r="BJP51"/>
      <c r="BJQ51"/>
      <c r="BJR51"/>
      <c r="BJS51"/>
      <c r="BJT51"/>
      <c r="BJU51"/>
      <c r="BJV51"/>
      <c r="BJW51"/>
      <c r="BJX51"/>
      <c r="BJY51"/>
      <c r="BJZ51"/>
      <c r="BKA51"/>
      <c r="BKB51"/>
      <c r="BKC51"/>
      <c r="BKD51"/>
      <c r="BKE51"/>
      <c r="BKF51"/>
      <c r="BKG51"/>
      <c r="BKH51"/>
      <c r="BKI51"/>
      <c r="BKJ51"/>
      <c r="BKK51"/>
      <c r="BKL51"/>
      <c r="BKM51"/>
      <c r="BKN51"/>
      <c r="BKO51"/>
      <c r="BKP51"/>
      <c r="BKQ51"/>
      <c r="BKR51"/>
      <c r="BKS51"/>
      <c r="BKT51"/>
      <c r="BKU51"/>
      <c r="BKV51"/>
      <c r="BKW51"/>
      <c r="BKX51"/>
      <c r="BKY51"/>
      <c r="BKZ51"/>
      <c r="BLA51"/>
      <c r="BLB51"/>
      <c r="BLC51"/>
      <c r="BLD51"/>
      <c r="BLE51"/>
      <c r="BLF51"/>
      <c r="BLG51"/>
      <c r="BLH51"/>
      <c r="BLI51"/>
      <c r="BLJ51"/>
      <c r="BLK51"/>
      <c r="BLL51"/>
      <c r="BLM51"/>
      <c r="BLN51"/>
      <c r="BLO51"/>
      <c r="BLP51"/>
      <c r="BLQ51"/>
      <c r="BLR51"/>
      <c r="BLS51"/>
      <c r="BLT51"/>
      <c r="BLU51"/>
      <c r="BLV51"/>
      <c r="BLW51"/>
      <c r="BLX51"/>
      <c r="BLY51"/>
      <c r="BLZ51"/>
      <c r="BMA51"/>
      <c r="BMB51"/>
      <c r="BMC51"/>
      <c r="BMD51"/>
      <c r="BME51"/>
      <c r="BMF51"/>
      <c r="BMG51"/>
      <c r="BMH51"/>
      <c r="BMI51"/>
      <c r="BMJ51"/>
      <c r="BMK51"/>
      <c r="BML51"/>
      <c r="BMM51"/>
      <c r="BMN51"/>
      <c r="BMO51"/>
      <c r="BMP51"/>
      <c r="BMQ51"/>
      <c r="BMR51"/>
      <c r="BMS51"/>
      <c r="BMT51"/>
      <c r="BMU51"/>
      <c r="BMV51"/>
      <c r="BMW51"/>
      <c r="BMX51"/>
      <c r="BMY51"/>
      <c r="BMZ51"/>
      <c r="BNA51"/>
      <c r="BNB51"/>
      <c r="BNC51"/>
      <c r="BND51"/>
      <c r="BNE51"/>
      <c r="BNF51"/>
      <c r="BNG51"/>
      <c r="BNH51"/>
      <c r="BNI51"/>
      <c r="BNJ51"/>
      <c r="BNK51"/>
      <c r="BNL51"/>
      <c r="BNM51"/>
      <c r="BNN51"/>
      <c r="BNO51"/>
      <c r="BNP51"/>
      <c r="BNQ51"/>
      <c r="BNR51"/>
      <c r="BNS51"/>
      <c r="BNT51"/>
      <c r="BNU51"/>
      <c r="BNV51"/>
      <c r="BNW51"/>
      <c r="BNX51"/>
      <c r="BNY51"/>
      <c r="BNZ51"/>
      <c r="BOA51"/>
      <c r="BOB51"/>
      <c r="BOC51"/>
      <c r="BOD51"/>
      <c r="BOE51"/>
      <c r="BOF51"/>
      <c r="BOG51"/>
      <c r="BOH51"/>
      <c r="BOI51"/>
      <c r="BOJ51"/>
      <c r="BOK51"/>
      <c r="BOL51"/>
      <c r="BOM51"/>
      <c r="BON51"/>
      <c r="BOO51"/>
      <c r="BOP51"/>
      <c r="BOQ51"/>
      <c r="BOR51"/>
      <c r="BOS51"/>
      <c r="BOT51"/>
      <c r="BOU51"/>
      <c r="BOV51"/>
      <c r="BOW51"/>
      <c r="BOX51"/>
      <c r="BOY51"/>
      <c r="BOZ51"/>
      <c r="BPA51"/>
      <c r="BPB51"/>
      <c r="BPC51"/>
      <c r="BPD51"/>
      <c r="BPE51"/>
      <c r="BPF51"/>
      <c r="BPG51"/>
      <c r="BPH51"/>
      <c r="BPI51"/>
      <c r="BPJ51"/>
      <c r="BPK51"/>
      <c r="BPL51"/>
      <c r="BPM51"/>
      <c r="BPN51"/>
      <c r="BPO51"/>
      <c r="BPP51"/>
      <c r="BPQ51"/>
      <c r="BPR51"/>
      <c r="BPS51"/>
      <c r="BPT51"/>
      <c r="BPU51"/>
      <c r="BPV51"/>
      <c r="BPW51"/>
      <c r="BPX51"/>
      <c r="BPY51"/>
      <c r="BPZ51"/>
      <c r="BQA51"/>
      <c r="BQB51"/>
      <c r="BQC51"/>
      <c r="BQD51"/>
      <c r="BQE51"/>
      <c r="BQF51"/>
      <c r="BQG51"/>
      <c r="BQH51"/>
      <c r="BQI51"/>
      <c r="BQJ51"/>
      <c r="BQK51"/>
      <c r="BQL51"/>
      <c r="BQM51"/>
      <c r="BQN51"/>
      <c r="BQO51"/>
      <c r="BQP51"/>
      <c r="BQQ51"/>
      <c r="BQR51"/>
      <c r="BQS51"/>
      <c r="BQT51"/>
      <c r="BQU51"/>
      <c r="BQV51"/>
      <c r="BQW51"/>
      <c r="BQX51"/>
      <c r="BQY51"/>
      <c r="BQZ51"/>
      <c r="BRA51"/>
      <c r="BRB51"/>
      <c r="BRC51"/>
      <c r="BRD51"/>
      <c r="BRE51"/>
      <c r="BRF51"/>
      <c r="BRG51"/>
      <c r="BRH51"/>
      <c r="BRI51"/>
      <c r="BRJ51"/>
      <c r="BRK51"/>
      <c r="BRL51"/>
      <c r="BRM51"/>
      <c r="BRN51"/>
      <c r="BRO51"/>
      <c r="BRP51"/>
      <c r="BRQ51"/>
      <c r="BRR51"/>
      <c r="BRS51"/>
      <c r="BRT51"/>
      <c r="BRU51"/>
      <c r="BRV51"/>
      <c r="BRW51"/>
      <c r="BRX51"/>
      <c r="BRY51"/>
      <c r="BRZ51"/>
      <c r="BSA51"/>
      <c r="BSB51"/>
      <c r="BSC51"/>
      <c r="BSD51"/>
      <c r="BSE51"/>
      <c r="BSF51"/>
      <c r="BSG51"/>
      <c r="BSH51"/>
      <c r="BSI51"/>
      <c r="BSJ51"/>
      <c r="BSK51"/>
      <c r="BSL51"/>
      <c r="BSM51"/>
      <c r="BSN51"/>
      <c r="BSO51"/>
      <c r="BSP51"/>
      <c r="BSQ51"/>
      <c r="BSR51"/>
      <c r="BSS51"/>
      <c r="BST51"/>
      <c r="BSU51"/>
      <c r="BSV51"/>
      <c r="BSW51"/>
      <c r="BSX51"/>
      <c r="BSY51"/>
      <c r="BSZ51"/>
      <c r="BTA51"/>
      <c r="BTB51"/>
      <c r="BTC51"/>
      <c r="BTD51"/>
      <c r="BTE51"/>
      <c r="BTF51"/>
      <c r="BTG51"/>
      <c r="BTH51"/>
      <c r="BTI51"/>
      <c r="BTJ51"/>
      <c r="BTK51"/>
      <c r="BTL51"/>
      <c r="BTM51"/>
      <c r="BTN51"/>
      <c r="BTO51"/>
      <c r="BTP51"/>
      <c r="BTQ51"/>
      <c r="BTR51"/>
      <c r="BTS51"/>
      <c r="BTT51"/>
      <c r="BTU51"/>
      <c r="BTV51"/>
      <c r="BTW51"/>
      <c r="BTX51"/>
      <c r="BTY51"/>
      <c r="BTZ51"/>
      <c r="BUA51"/>
      <c r="BUB51"/>
      <c r="BUC51"/>
      <c r="BUD51"/>
      <c r="BUE51"/>
      <c r="BUF51"/>
      <c r="BUG51"/>
      <c r="BUH51"/>
      <c r="BUI51"/>
      <c r="BUJ51"/>
      <c r="BUK51"/>
      <c r="BUL51"/>
      <c r="BUM51"/>
      <c r="BUN51"/>
      <c r="BUO51"/>
      <c r="BUP51"/>
      <c r="BUQ51"/>
      <c r="BUR51"/>
      <c r="BUS51"/>
      <c r="BUT51"/>
      <c r="BUU51"/>
      <c r="BUV51"/>
      <c r="BUW51"/>
      <c r="BUX51"/>
      <c r="BUY51"/>
      <c r="BUZ51"/>
      <c r="BVA51"/>
      <c r="BVB51"/>
      <c r="BVC51"/>
      <c r="BVD51"/>
      <c r="BVE51"/>
      <c r="BVF51"/>
      <c r="BVG51"/>
      <c r="BVH51"/>
      <c r="BVI51"/>
      <c r="BVJ51"/>
      <c r="BVK51"/>
      <c r="BVL51"/>
      <c r="BVM51"/>
      <c r="BVN51"/>
      <c r="BVO51"/>
      <c r="BVP51"/>
      <c r="BVQ51"/>
      <c r="BVR51"/>
      <c r="BVS51"/>
      <c r="BVT51"/>
      <c r="BVU51"/>
      <c r="BVV51"/>
      <c r="BVW51"/>
      <c r="BVX51"/>
      <c r="BVY51"/>
      <c r="BVZ51"/>
      <c r="BWA51"/>
      <c r="BWB51"/>
      <c r="BWC51"/>
      <c r="BWD51"/>
      <c r="BWE51"/>
      <c r="BWF51"/>
      <c r="BWG51"/>
      <c r="BWH51"/>
      <c r="BWI51"/>
      <c r="BWJ51"/>
      <c r="BWK51"/>
      <c r="BWL51"/>
      <c r="BWM51"/>
      <c r="BWN51"/>
      <c r="BWO51"/>
      <c r="BWP51"/>
      <c r="BWQ51"/>
      <c r="BWR51"/>
      <c r="BWS51"/>
      <c r="BWT51"/>
      <c r="BWU51"/>
      <c r="BWV51"/>
      <c r="BWW51"/>
      <c r="BWX51"/>
      <c r="BWY51"/>
      <c r="BWZ51"/>
      <c r="BXA51"/>
      <c r="BXB51"/>
      <c r="BXC51"/>
      <c r="BXD51"/>
      <c r="BXE51"/>
      <c r="BXF51"/>
      <c r="BXG51"/>
      <c r="BXH51"/>
      <c r="BXI51"/>
      <c r="BXJ51"/>
      <c r="BXK51"/>
      <c r="BXL51"/>
      <c r="BXM51"/>
      <c r="BXN51"/>
      <c r="BXO51"/>
      <c r="BXP51"/>
      <c r="BXQ51"/>
      <c r="BXR51"/>
      <c r="BXS51"/>
      <c r="BXT51"/>
      <c r="BXU51"/>
      <c r="BXV51"/>
      <c r="BXW51"/>
      <c r="BXX51"/>
      <c r="BXY51"/>
      <c r="BXZ51"/>
      <c r="BYA51"/>
      <c r="BYB51"/>
      <c r="BYC51"/>
      <c r="BYD51"/>
      <c r="BYE51"/>
      <c r="BYF51"/>
      <c r="BYG51"/>
      <c r="BYH51"/>
      <c r="BYI51"/>
      <c r="BYJ51"/>
      <c r="BYK51"/>
      <c r="BYL51"/>
      <c r="BYM51"/>
      <c r="BYN51"/>
      <c r="BYO51"/>
      <c r="BYP51"/>
      <c r="BYQ51"/>
      <c r="BYR51"/>
      <c r="BYS51"/>
      <c r="BYT51"/>
      <c r="BYU51"/>
      <c r="BYV51"/>
      <c r="BYW51"/>
      <c r="BYX51"/>
      <c r="BYY51"/>
      <c r="BYZ51"/>
      <c r="BZA51"/>
      <c r="BZB51"/>
      <c r="BZC51"/>
      <c r="BZD51"/>
      <c r="BZE51"/>
      <c r="BZF51"/>
      <c r="BZG51"/>
      <c r="BZH51"/>
      <c r="BZI51"/>
      <c r="BZJ51"/>
      <c r="BZK51"/>
      <c r="BZL51"/>
      <c r="BZM51"/>
      <c r="BZN51"/>
      <c r="BZO51"/>
      <c r="BZP51"/>
      <c r="BZQ51"/>
      <c r="BZR51"/>
      <c r="BZS51"/>
      <c r="BZT51"/>
      <c r="BZU51"/>
      <c r="BZV51"/>
      <c r="BZW51"/>
      <c r="BZX51"/>
      <c r="BZY51"/>
      <c r="BZZ51"/>
      <c r="CAA51"/>
      <c r="CAB51"/>
      <c r="CAC51"/>
      <c r="CAD51"/>
      <c r="CAE51"/>
      <c r="CAF51"/>
      <c r="CAG51"/>
      <c r="CAH51"/>
      <c r="CAI51"/>
      <c r="CAJ51"/>
      <c r="CAK51"/>
      <c r="CAL51"/>
      <c r="CAM51"/>
      <c r="CAN51"/>
      <c r="CAO51"/>
      <c r="CAP51"/>
      <c r="CAQ51"/>
      <c r="CAR51"/>
      <c r="CAS51"/>
      <c r="CAT51"/>
      <c r="CAU51"/>
      <c r="CAV51"/>
      <c r="CAW51"/>
      <c r="CAX51"/>
      <c r="CAY51"/>
      <c r="CAZ51"/>
      <c r="CBA51"/>
      <c r="CBB51"/>
      <c r="CBC51"/>
      <c r="CBD51"/>
      <c r="CBE51"/>
      <c r="CBF51"/>
      <c r="CBG51"/>
      <c r="CBH51"/>
      <c r="CBI51"/>
      <c r="CBJ51"/>
      <c r="CBK51"/>
      <c r="CBL51"/>
      <c r="CBM51"/>
      <c r="CBN51"/>
      <c r="CBO51"/>
      <c r="CBP51"/>
      <c r="CBQ51"/>
      <c r="CBR51"/>
      <c r="CBS51"/>
      <c r="CBT51"/>
      <c r="CBU51"/>
      <c r="CBV51"/>
      <c r="CBW51"/>
      <c r="CBX51"/>
      <c r="CBY51"/>
      <c r="CBZ51"/>
      <c r="CCA51"/>
      <c r="CCB51"/>
      <c r="CCC51"/>
      <c r="CCD51"/>
      <c r="CCE51"/>
      <c r="CCF51"/>
      <c r="CCG51"/>
      <c r="CCH51"/>
      <c r="CCI51"/>
      <c r="CCJ51"/>
      <c r="CCK51"/>
      <c r="CCL51"/>
      <c r="CCM51"/>
      <c r="CCN51"/>
      <c r="CCO51"/>
      <c r="CCP51"/>
      <c r="CCQ51"/>
      <c r="CCR51"/>
      <c r="CCS51"/>
      <c r="CCT51"/>
      <c r="CCU51"/>
      <c r="CCV51"/>
      <c r="CCW51"/>
      <c r="CCX51"/>
      <c r="CCY51"/>
      <c r="CCZ51"/>
      <c r="CDA51"/>
      <c r="CDB51"/>
      <c r="CDC51"/>
      <c r="CDD51"/>
      <c r="CDE51"/>
      <c r="CDF51"/>
      <c r="CDG51"/>
      <c r="CDH51"/>
      <c r="CDI51"/>
      <c r="CDJ51"/>
      <c r="CDK51"/>
      <c r="CDL51"/>
      <c r="CDM51"/>
      <c r="CDN51"/>
      <c r="CDO51"/>
      <c r="CDP51"/>
      <c r="CDQ51"/>
      <c r="CDR51"/>
      <c r="CDS51"/>
      <c r="CDT51"/>
      <c r="CDU51"/>
      <c r="CDV51"/>
      <c r="CDW51"/>
      <c r="CDX51"/>
      <c r="CDY51"/>
      <c r="CDZ51"/>
      <c r="CEA51"/>
      <c r="CEB51"/>
      <c r="CEC51"/>
      <c r="CED51"/>
      <c r="CEE51"/>
      <c r="CEF51"/>
      <c r="CEG51"/>
      <c r="CEH51"/>
      <c r="CEI51"/>
      <c r="CEJ51"/>
      <c r="CEK51"/>
      <c r="CEL51"/>
      <c r="CEM51"/>
      <c r="CEN51"/>
      <c r="CEO51"/>
      <c r="CEP51"/>
      <c r="CEQ51"/>
      <c r="CER51"/>
      <c r="CES51"/>
      <c r="CET51"/>
      <c r="CEU51"/>
      <c r="CEV51"/>
      <c r="CEW51"/>
      <c r="CEX51"/>
      <c r="CEY51"/>
      <c r="CEZ51"/>
      <c r="CFA51"/>
      <c r="CFB51"/>
      <c r="CFC51"/>
      <c r="CFD51"/>
      <c r="CFE51"/>
      <c r="CFF51"/>
      <c r="CFG51"/>
      <c r="CFH51"/>
      <c r="CFI51"/>
      <c r="CFJ51"/>
      <c r="CFK51"/>
      <c r="CFL51"/>
      <c r="CFM51"/>
      <c r="CFN51"/>
      <c r="CFO51"/>
      <c r="CFP51"/>
      <c r="CFQ51"/>
      <c r="CFR51"/>
      <c r="CFS51"/>
      <c r="CFT51"/>
      <c r="CFU51"/>
      <c r="CFV51"/>
      <c r="CFW51"/>
      <c r="CFX51"/>
      <c r="CFY51"/>
      <c r="CFZ51"/>
      <c r="CGA51"/>
      <c r="CGB51"/>
      <c r="CGC51"/>
      <c r="CGD51"/>
      <c r="CGE51"/>
      <c r="CGF51"/>
      <c r="CGG51"/>
      <c r="CGH51"/>
      <c r="CGI51"/>
      <c r="CGJ51"/>
      <c r="CGK51"/>
      <c r="CGL51"/>
      <c r="CGM51"/>
      <c r="CGN51"/>
      <c r="CGO51"/>
      <c r="CGP51"/>
      <c r="CGQ51"/>
      <c r="CGR51"/>
      <c r="CGS51"/>
      <c r="CGT51"/>
      <c r="CGU51"/>
      <c r="CGV51"/>
      <c r="CGW51"/>
      <c r="CGX51"/>
      <c r="CGY51"/>
      <c r="CGZ51"/>
      <c r="CHA51"/>
      <c r="CHB51"/>
      <c r="CHC51"/>
      <c r="CHD51"/>
      <c r="CHE51"/>
      <c r="CHF51"/>
      <c r="CHG51"/>
      <c r="CHH51"/>
      <c r="CHI51"/>
      <c r="CHJ51"/>
      <c r="CHK51"/>
      <c r="CHL51"/>
      <c r="CHM51"/>
      <c r="CHN51"/>
      <c r="CHO51"/>
      <c r="CHP51"/>
      <c r="CHQ51"/>
      <c r="CHR51"/>
      <c r="CHS51"/>
      <c r="CHT51"/>
      <c r="CHU51"/>
      <c r="CHV51"/>
      <c r="CHW51"/>
      <c r="CHX51"/>
      <c r="CHY51"/>
      <c r="CHZ51"/>
      <c r="CIA51"/>
      <c r="CIB51"/>
      <c r="CIC51"/>
      <c r="CID51"/>
      <c r="CIE51"/>
      <c r="CIF51"/>
      <c r="CIG51"/>
      <c r="CIH51"/>
      <c r="CII51"/>
      <c r="CIJ51"/>
      <c r="CIK51"/>
      <c r="CIL51"/>
      <c r="CIM51"/>
      <c r="CIN51"/>
      <c r="CIO51"/>
      <c r="CIP51"/>
      <c r="CIQ51"/>
      <c r="CIR51"/>
      <c r="CIS51"/>
      <c r="CIT51"/>
      <c r="CIU51"/>
      <c r="CIV51"/>
      <c r="CIW51"/>
      <c r="CIX51"/>
      <c r="CIY51"/>
      <c r="CIZ51"/>
      <c r="CJA51"/>
      <c r="CJB51"/>
      <c r="CJC51"/>
      <c r="CJD51"/>
      <c r="CJE51"/>
      <c r="CJF51"/>
      <c r="CJG51"/>
      <c r="CJH51"/>
      <c r="CJI51"/>
      <c r="CJJ51"/>
      <c r="CJK51"/>
      <c r="CJL51"/>
      <c r="CJM51"/>
      <c r="CJN51"/>
      <c r="CJO51"/>
      <c r="CJP51"/>
      <c r="CJQ51"/>
      <c r="CJR51"/>
      <c r="CJS51"/>
      <c r="CJT51"/>
      <c r="CJU51"/>
      <c r="CJV51"/>
      <c r="CJW51"/>
      <c r="CJX51"/>
      <c r="CJY51"/>
      <c r="CJZ51"/>
      <c r="CKA51"/>
      <c r="CKB51"/>
      <c r="CKC51"/>
      <c r="CKD51"/>
      <c r="CKE51"/>
      <c r="CKF51"/>
      <c r="CKG51"/>
      <c r="CKH51"/>
      <c r="CKI51"/>
      <c r="CKJ51"/>
      <c r="CKK51"/>
      <c r="CKL51"/>
      <c r="CKM51"/>
      <c r="CKN51"/>
      <c r="CKO51"/>
      <c r="CKP51"/>
      <c r="CKQ51"/>
      <c r="CKR51"/>
      <c r="CKS51"/>
      <c r="CKT51"/>
      <c r="CKU51"/>
      <c r="CKV51"/>
      <c r="CKW51"/>
      <c r="CKX51"/>
      <c r="CKY51"/>
      <c r="CKZ51"/>
      <c r="CLA51"/>
      <c r="CLB51"/>
      <c r="CLC51"/>
      <c r="CLD51"/>
      <c r="CLE51"/>
      <c r="CLF51"/>
      <c r="CLG51"/>
      <c r="CLH51"/>
      <c r="CLI51"/>
      <c r="CLJ51"/>
      <c r="CLK51"/>
      <c r="CLL51"/>
      <c r="CLM51"/>
      <c r="CLN51"/>
      <c r="CLO51"/>
      <c r="CLP51"/>
      <c r="CLQ51"/>
      <c r="CLR51"/>
      <c r="CLS51"/>
      <c r="CLT51"/>
      <c r="CLU51"/>
      <c r="CLV51"/>
      <c r="CLW51"/>
      <c r="CLX51"/>
      <c r="CLY51"/>
      <c r="CLZ51"/>
      <c r="CMA51"/>
      <c r="CMB51"/>
      <c r="CMC51"/>
      <c r="CMD51"/>
      <c r="CME51"/>
      <c r="CMF51"/>
      <c r="CMG51"/>
      <c r="CMH51"/>
      <c r="CMI51"/>
      <c r="CMJ51"/>
      <c r="CMK51"/>
      <c r="CML51"/>
      <c r="CMM51"/>
      <c r="CMN51"/>
      <c r="CMO51"/>
      <c r="CMP51"/>
      <c r="CMQ51"/>
      <c r="CMR51"/>
      <c r="CMS51"/>
      <c r="CMT51"/>
      <c r="CMU51"/>
      <c r="CMV51"/>
      <c r="CMW51"/>
      <c r="CMX51"/>
      <c r="CMY51"/>
      <c r="CMZ51"/>
      <c r="CNA51"/>
      <c r="CNB51"/>
      <c r="CNC51"/>
      <c r="CND51"/>
      <c r="CNE51"/>
      <c r="CNF51"/>
      <c r="CNG51"/>
      <c r="CNH51"/>
      <c r="CNI51"/>
      <c r="CNJ51"/>
      <c r="CNK51"/>
      <c r="CNL51"/>
      <c r="CNM51"/>
      <c r="CNN51"/>
      <c r="CNO51"/>
      <c r="CNP51"/>
      <c r="CNQ51"/>
      <c r="CNR51"/>
      <c r="CNS51"/>
      <c r="CNT51"/>
      <c r="CNU51"/>
      <c r="CNV51"/>
      <c r="CNW51"/>
      <c r="CNX51"/>
      <c r="CNY51"/>
      <c r="CNZ51"/>
      <c r="COA51"/>
      <c r="COB51"/>
      <c r="COC51"/>
      <c r="COD51"/>
      <c r="COE51"/>
      <c r="COF51"/>
      <c r="COG51"/>
      <c r="COH51"/>
      <c r="COI51"/>
      <c r="COJ51"/>
      <c r="COK51"/>
      <c r="COL51"/>
      <c r="COM51"/>
      <c r="CON51"/>
      <c r="COO51"/>
      <c r="COP51"/>
      <c r="COQ51"/>
      <c r="COR51"/>
      <c r="COS51"/>
      <c r="COT51"/>
      <c r="COU51"/>
      <c r="COV51"/>
      <c r="COW51"/>
      <c r="COX51"/>
      <c r="COY51"/>
      <c r="COZ51"/>
      <c r="CPA51"/>
      <c r="CPB51"/>
      <c r="CPC51"/>
      <c r="CPD51"/>
      <c r="CPE51"/>
      <c r="CPF51"/>
      <c r="CPG51"/>
      <c r="CPH51"/>
      <c r="CPI51"/>
      <c r="CPJ51"/>
      <c r="CPK51"/>
      <c r="CPL51"/>
      <c r="CPM51"/>
      <c r="CPN51"/>
      <c r="CPO51"/>
      <c r="CPP51"/>
      <c r="CPQ51"/>
      <c r="CPR51"/>
      <c r="CPS51"/>
      <c r="CPT51"/>
      <c r="CPU51"/>
      <c r="CPV51"/>
      <c r="CPW51"/>
      <c r="CPX51"/>
      <c r="CPY51"/>
      <c r="CPZ51"/>
      <c r="CQA51"/>
      <c r="CQB51"/>
      <c r="CQC51"/>
      <c r="CQD51"/>
      <c r="CQE51"/>
      <c r="CQF51"/>
      <c r="CQG51"/>
      <c r="CQH51"/>
      <c r="CQI51"/>
      <c r="CQJ51"/>
      <c r="CQK51"/>
      <c r="CQL51"/>
      <c r="CQM51"/>
      <c r="CQN51"/>
      <c r="CQO51"/>
      <c r="CQP51"/>
      <c r="CQQ51"/>
      <c r="CQR51"/>
      <c r="CQS51"/>
      <c r="CQT51"/>
      <c r="CQU51"/>
      <c r="CQV51"/>
      <c r="CQW51"/>
      <c r="CQX51"/>
      <c r="CQY51"/>
      <c r="CQZ51"/>
      <c r="CRA51"/>
      <c r="CRB51"/>
      <c r="CRC51"/>
      <c r="CRD51"/>
      <c r="CRE51"/>
      <c r="CRF51"/>
      <c r="CRG51"/>
      <c r="CRH51"/>
      <c r="CRI51"/>
      <c r="CRJ51"/>
      <c r="CRK51"/>
      <c r="CRL51"/>
      <c r="CRM51"/>
      <c r="CRN51"/>
      <c r="CRO51"/>
      <c r="CRP51"/>
      <c r="CRQ51"/>
      <c r="CRR51"/>
      <c r="CRS51"/>
      <c r="CRT51"/>
      <c r="CRU51"/>
      <c r="CRV51"/>
      <c r="CRW51"/>
      <c r="CRX51"/>
      <c r="CRY51"/>
      <c r="CRZ51"/>
      <c r="CSA51"/>
      <c r="CSB51"/>
      <c r="CSC51"/>
      <c r="CSD51"/>
      <c r="CSE51"/>
      <c r="CSF51"/>
      <c r="CSG51"/>
      <c r="CSH51"/>
      <c r="CSI51"/>
      <c r="CSJ51"/>
      <c r="CSK51"/>
      <c r="CSL51"/>
      <c r="CSM51"/>
      <c r="CSN51"/>
      <c r="CSO51"/>
      <c r="CSP51"/>
      <c r="CSQ51"/>
      <c r="CSR51"/>
      <c r="CSS51"/>
      <c r="CST51"/>
      <c r="CSU51"/>
      <c r="CSV51"/>
      <c r="CSW51"/>
      <c r="CSX51"/>
      <c r="CSY51"/>
      <c r="CSZ51"/>
      <c r="CTA51"/>
      <c r="CTB51"/>
      <c r="CTC51"/>
      <c r="CTD51"/>
      <c r="CTE51"/>
      <c r="CTF51"/>
      <c r="CTG51"/>
      <c r="CTH51"/>
      <c r="CTI51"/>
      <c r="CTJ51"/>
      <c r="CTK51"/>
      <c r="CTL51"/>
      <c r="CTM51"/>
      <c r="CTN51"/>
      <c r="CTO51"/>
      <c r="CTP51"/>
      <c r="CTQ51"/>
      <c r="CTR51"/>
      <c r="CTS51"/>
      <c r="CTT51"/>
      <c r="CTU51"/>
      <c r="CTV51"/>
      <c r="CTW51"/>
      <c r="CTX51"/>
      <c r="CTY51"/>
      <c r="CTZ51"/>
      <c r="CUA51"/>
      <c r="CUB51"/>
      <c r="CUC51"/>
      <c r="CUD51"/>
      <c r="CUE51"/>
      <c r="CUF51"/>
      <c r="CUG51"/>
      <c r="CUH51"/>
      <c r="CUI51"/>
      <c r="CUJ51"/>
      <c r="CUK51"/>
      <c r="CUL51"/>
      <c r="CUM51"/>
      <c r="CUN51"/>
      <c r="CUO51"/>
      <c r="CUP51"/>
      <c r="CUQ51"/>
      <c r="CUR51"/>
      <c r="CUS51"/>
      <c r="CUT51"/>
      <c r="CUU51"/>
      <c r="CUV51"/>
      <c r="CUW51"/>
      <c r="CUX51"/>
      <c r="CUY51"/>
      <c r="CUZ51"/>
      <c r="CVA51"/>
      <c r="CVB51"/>
      <c r="CVC51"/>
      <c r="CVD51"/>
      <c r="CVE51"/>
      <c r="CVF51"/>
      <c r="CVG51"/>
      <c r="CVH51"/>
      <c r="CVI51"/>
      <c r="CVJ51"/>
      <c r="CVK51"/>
      <c r="CVL51"/>
      <c r="CVM51"/>
      <c r="CVN51"/>
      <c r="CVO51"/>
      <c r="CVP51"/>
      <c r="CVQ51"/>
      <c r="CVR51"/>
      <c r="CVS51"/>
      <c r="CVT51"/>
      <c r="CVU51"/>
      <c r="CVV51"/>
      <c r="CVW51"/>
      <c r="CVX51"/>
      <c r="CVY51"/>
      <c r="CVZ51"/>
      <c r="CWA51"/>
      <c r="CWB51"/>
      <c r="CWC51"/>
      <c r="CWD51"/>
      <c r="CWE51"/>
      <c r="CWF51"/>
      <c r="CWG51"/>
      <c r="CWH51"/>
      <c r="CWI51"/>
      <c r="CWJ51"/>
      <c r="CWK51"/>
      <c r="CWL51"/>
      <c r="CWM51"/>
      <c r="CWN51"/>
      <c r="CWO51"/>
      <c r="CWP51"/>
      <c r="CWQ51"/>
      <c r="CWR51"/>
      <c r="CWS51"/>
      <c r="CWT51"/>
      <c r="CWU51"/>
      <c r="CWV51"/>
      <c r="CWW51"/>
      <c r="CWX51"/>
      <c r="CWY51"/>
      <c r="CWZ51"/>
      <c r="CXA51"/>
      <c r="CXB51"/>
      <c r="CXC51"/>
      <c r="CXD51"/>
      <c r="CXE51"/>
      <c r="CXF51"/>
      <c r="CXG51"/>
      <c r="CXH51"/>
      <c r="CXI51"/>
      <c r="CXJ51"/>
      <c r="CXK51"/>
      <c r="CXL51"/>
      <c r="CXM51"/>
      <c r="CXN51"/>
      <c r="CXO51"/>
      <c r="CXP51"/>
      <c r="CXQ51"/>
      <c r="CXR51"/>
      <c r="CXS51"/>
      <c r="CXT51"/>
      <c r="CXU51"/>
      <c r="CXV51"/>
      <c r="CXW51"/>
      <c r="CXX51"/>
      <c r="CXY51"/>
      <c r="CXZ51"/>
      <c r="CYA51"/>
      <c r="CYB51"/>
      <c r="CYC51"/>
      <c r="CYD51"/>
      <c r="CYE51"/>
      <c r="CYF51"/>
      <c r="CYG51"/>
      <c r="CYH51"/>
      <c r="CYI51"/>
      <c r="CYJ51"/>
      <c r="CYK51"/>
      <c r="CYL51"/>
      <c r="CYM51"/>
      <c r="CYN51"/>
      <c r="CYO51"/>
      <c r="CYP51"/>
      <c r="CYQ51"/>
      <c r="CYR51"/>
      <c r="CYS51"/>
      <c r="CYT51"/>
      <c r="CYU51"/>
      <c r="CYV51"/>
      <c r="CYW51"/>
      <c r="CYX51"/>
      <c r="CYY51"/>
      <c r="CYZ51"/>
      <c r="CZA51"/>
      <c r="CZB51"/>
      <c r="CZC51"/>
      <c r="CZD51"/>
      <c r="CZE51"/>
      <c r="CZF51"/>
      <c r="CZG51"/>
      <c r="CZH51"/>
      <c r="CZI51"/>
      <c r="CZJ51"/>
      <c r="CZK51"/>
      <c r="CZL51"/>
      <c r="CZM51"/>
      <c r="CZN51"/>
      <c r="CZO51"/>
      <c r="CZP51"/>
      <c r="CZQ51"/>
      <c r="CZR51"/>
      <c r="CZS51"/>
      <c r="CZT51"/>
      <c r="CZU51"/>
      <c r="CZV51"/>
      <c r="CZW51"/>
      <c r="CZX51"/>
      <c r="CZY51"/>
      <c r="CZZ51"/>
      <c r="DAA51"/>
      <c r="DAB51"/>
      <c r="DAC51"/>
      <c r="DAD51"/>
      <c r="DAE51"/>
      <c r="DAF51"/>
      <c r="DAG51"/>
      <c r="DAH51"/>
      <c r="DAI51"/>
      <c r="DAJ51"/>
      <c r="DAK51"/>
      <c r="DAL51"/>
      <c r="DAM51"/>
      <c r="DAN51"/>
      <c r="DAO51"/>
      <c r="DAP51"/>
      <c r="DAQ51"/>
      <c r="DAR51"/>
      <c r="DAS51"/>
      <c r="DAT51"/>
      <c r="DAU51"/>
      <c r="DAV51"/>
      <c r="DAW51"/>
      <c r="DAX51"/>
      <c r="DAY51"/>
      <c r="DAZ51"/>
      <c r="DBA51"/>
      <c r="DBB51"/>
      <c r="DBC51"/>
      <c r="DBD51"/>
      <c r="DBE51"/>
      <c r="DBF51"/>
      <c r="DBG51"/>
      <c r="DBH51"/>
      <c r="DBI51"/>
      <c r="DBJ51"/>
      <c r="DBK51"/>
      <c r="DBL51"/>
      <c r="DBM51"/>
      <c r="DBN51"/>
      <c r="DBO51"/>
      <c r="DBP51"/>
      <c r="DBQ51"/>
      <c r="DBR51"/>
      <c r="DBS51"/>
      <c r="DBT51"/>
      <c r="DBU51"/>
      <c r="DBV51"/>
      <c r="DBW51"/>
      <c r="DBX51"/>
      <c r="DBY51"/>
      <c r="DBZ51"/>
      <c r="DCA51"/>
      <c r="DCB51"/>
      <c r="DCC51"/>
      <c r="DCD51"/>
      <c r="DCE51"/>
      <c r="DCF51"/>
      <c r="DCG51"/>
      <c r="DCH51"/>
      <c r="DCI51"/>
      <c r="DCJ51"/>
      <c r="DCK51"/>
      <c r="DCL51"/>
      <c r="DCM51"/>
      <c r="DCN51"/>
      <c r="DCO51"/>
      <c r="DCP51"/>
      <c r="DCQ51"/>
      <c r="DCR51"/>
      <c r="DCS51"/>
      <c r="DCT51"/>
      <c r="DCU51"/>
      <c r="DCV51"/>
      <c r="DCW51"/>
      <c r="DCX51"/>
      <c r="DCY51"/>
      <c r="DCZ51"/>
      <c r="DDA51"/>
      <c r="DDB51"/>
      <c r="DDC51"/>
      <c r="DDD51"/>
      <c r="DDE51"/>
      <c r="DDF51"/>
      <c r="DDG51"/>
      <c r="DDH51"/>
      <c r="DDI51"/>
      <c r="DDJ51"/>
      <c r="DDK51"/>
      <c r="DDL51"/>
      <c r="DDM51"/>
      <c r="DDN51"/>
      <c r="DDO51"/>
      <c r="DDP51"/>
      <c r="DDQ51"/>
      <c r="DDR51"/>
      <c r="DDS51"/>
      <c r="DDT51"/>
      <c r="DDU51"/>
      <c r="DDV51"/>
      <c r="DDW51"/>
      <c r="DDX51"/>
      <c r="DDY51"/>
      <c r="DDZ51"/>
      <c r="DEA51"/>
      <c r="DEB51"/>
      <c r="DEC51"/>
      <c r="DED51"/>
      <c r="DEE51"/>
      <c r="DEF51"/>
      <c r="DEG51"/>
      <c r="DEH51"/>
      <c r="DEI51"/>
      <c r="DEJ51"/>
      <c r="DEK51"/>
      <c r="DEL51"/>
      <c r="DEM51"/>
      <c r="DEN51"/>
      <c r="DEO51"/>
      <c r="DEP51"/>
      <c r="DEQ51"/>
      <c r="DER51"/>
      <c r="DES51"/>
      <c r="DET51"/>
      <c r="DEU51"/>
      <c r="DEV51"/>
      <c r="DEW51"/>
      <c r="DEX51"/>
      <c r="DEY51"/>
      <c r="DEZ51"/>
      <c r="DFA51"/>
      <c r="DFB51"/>
      <c r="DFC51"/>
      <c r="DFD51"/>
      <c r="DFE51"/>
      <c r="DFF51"/>
      <c r="DFG51"/>
      <c r="DFH51"/>
      <c r="DFI51"/>
      <c r="DFJ51"/>
      <c r="DFK51"/>
      <c r="DFL51"/>
      <c r="DFM51"/>
      <c r="DFN51"/>
      <c r="DFO51"/>
      <c r="DFP51"/>
      <c r="DFQ51"/>
      <c r="DFR51"/>
      <c r="DFS51"/>
      <c r="DFT51"/>
      <c r="DFU51"/>
      <c r="DFV51"/>
      <c r="DFW51"/>
      <c r="DFX51"/>
      <c r="DFY51"/>
      <c r="DFZ51"/>
      <c r="DGA51"/>
      <c r="DGB51"/>
      <c r="DGC51"/>
      <c r="DGD51"/>
      <c r="DGE51"/>
      <c r="DGF51"/>
      <c r="DGG51"/>
      <c r="DGH51"/>
      <c r="DGI51"/>
      <c r="DGJ51"/>
      <c r="DGK51"/>
      <c r="DGL51"/>
      <c r="DGM51"/>
      <c r="DGN51"/>
      <c r="DGO51"/>
      <c r="DGP51"/>
      <c r="DGQ51"/>
      <c r="DGR51"/>
      <c r="DGS51"/>
      <c r="DGT51"/>
      <c r="DGU51"/>
      <c r="DGV51"/>
      <c r="DGW51"/>
      <c r="DGX51"/>
      <c r="DGY51"/>
      <c r="DGZ51"/>
      <c r="DHA51"/>
      <c r="DHB51"/>
      <c r="DHC51"/>
      <c r="DHD51"/>
      <c r="DHE51"/>
      <c r="DHF51"/>
      <c r="DHG51"/>
      <c r="DHH51"/>
      <c r="DHI51"/>
      <c r="DHJ51"/>
      <c r="DHK51"/>
      <c r="DHL51"/>
      <c r="DHM51"/>
      <c r="DHN51"/>
      <c r="DHO51"/>
      <c r="DHP51"/>
      <c r="DHQ51"/>
      <c r="DHR51"/>
      <c r="DHS51"/>
      <c r="DHT51"/>
      <c r="DHU51"/>
      <c r="DHV51"/>
      <c r="DHW51"/>
      <c r="DHX51"/>
      <c r="DHY51"/>
      <c r="DHZ51"/>
      <c r="DIA51"/>
      <c r="DIB51"/>
      <c r="DIC51"/>
      <c r="DID51"/>
      <c r="DIE51"/>
      <c r="DIF51"/>
      <c r="DIG51"/>
      <c r="DIH51"/>
      <c r="DII51"/>
      <c r="DIJ51"/>
      <c r="DIK51"/>
      <c r="DIL51"/>
      <c r="DIM51"/>
      <c r="DIN51"/>
      <c r="DIO51"/>
      <c r="DIP51"/>
      <c r="DIQ51"/>
      <c r="DIR51"/>
      <c r="DIS51"/>
      <c r="DIT51"/>
      <c r="DIU51"/>
      <c r="DIV51"/>
      <c r="DIW51"/>
      <c r="DIX51"/>
      <c r="DIY51"/>
      <c r="DIZ51"/>
      <c r="DJA51"/>
      <c r="DJB51"/>
      <c r="DJC51"/>
      <c r="DJD51"/>
      <c r="DJE51"/>
      <c r="DJF51"/>
      <c r="DJG51"/>
      <c r="DJH51"/>
      <c r="DJI51"/>
      <c r="DJJ51"/>
      <c r="DJK51"/>
      <c r="DJL51"/>
      <c r="DJM51"/>
      <c r="DJN51"/>
      <c r="DJO51"/>
      <c r="DJP51"/>
      <c r="DJQ51"/>
      <c r="DJR51"/>
      <c r="DJS51"/>
      <c r="DJT51"/>
      <c r="DJU51"/>
      <c r="DJV51"/>
      <c r="DJW51"/>
      <c r="DJX51"/>
      <c r="DJY51"/>
      <c r="DJZ51"/>
      <c r="DKA51"/>
      <c r="DKB51"/>
      <c r="DKC51"/>
      <c r="DKD51"/>
      <c r="DKE51"/>
      <c r="DKF51"/>
      <c r="DKG51"/>
      <c r="DKH51"/>
      <c r="DKI51"/>
      <c r="DKJ51"/>
      <c r="DKK51"/>
      <c r="DKL51"/>
      <c r="DKM51"/>
      <c r="DKN51"/>
      <c r="DKO51"/>
      <c r="DKP51"/>
      <c r="DKQ51"/>
      <c r="DKR51"/>
      <c r="DKS51"/>
      <c r="DKT51"/>
      <c r="DKU51"/>
      <c r="DKV51"/>
      <c r="DKW51"/>
      <c r="DKX51"/>
      <c r="DKY51"/>
      <c r="DKZ51"/>
      <c r="DLA51"/>
      <c r="DLB51"/>
      <c r="DLC51"/>
      <c r="DLD51"/>
      <c r="DLE51"/>
      <c r="DLF51"/>
      <c r="DLG51"/>
      <c r="DLH51"/>
      <c r="DLI51"/>
      <c r="DLJ51"/>
      <c r="DLK51"/>
      <c r="DLL51"/>
      <c r="DLM51"/>
      <c r="DLN51"/>
      <c r="DLO51"/>
      <c r="DLP51"/>
      <c r="DLQ51"/>
      <c r="DLR51"/>
      <c r="DLS51"/>
      <c r="DLT51"/>
      <c r="DLU51"/>
      <c r="DLV51"/>
      <c r="DLW51"/>
      <c r="DLX51"/>
      <c r="DLY51"/>
      <c r="DLZ51"/>
      <c r="DMA51"/>
      <c r="DMB51"/>
      <c r="DMC51"/>
      <c r="DMD51"/>
      <c r="DME51"/>
      <c r="DMF51"/>
      <c r="DMG51"/>
      <c r="DMH51"/>
      <c r="DMI51"/>
      <c r="DMJ51"/>
      <c r="DMK51"/>
      <c r="DML51"/>
      <c r="DMM51"/>
      <c r="DMN51"/>
      <c r="DMO51"/>
      <c r="DMP51"/>
      <c r="DMQ51"/>
      <c r="DMR51"/>
      <c r="DMS51"/>
      <c r="DMT51"/>
      <c r="DMU51"/>
      <c r="DMV51"/>
      <c r="DMW51"/>
      <c r="DMX51"/>
      <c r="DMY51"/>
      <c r="DMZ51"/>
      <c r="DNA51"/>
      <c r="DNB51"/>
      <c r="DNC51"/>
      <c r="DND51"/>
      <c r="DNE51"/>
      <c r="DNF51"/>
      <c r="DNG51"/>
      <c r="DNH51"/>
      <c r="DNI51"/>
      <c r="DNJ51"/>
      <c r="DNK51"/>
      <c r="DNL51"/>
      <c r="DNM51"/>
      <c r="DNN51"/>
      <c r="DNO51"/>
      <c r="DNP51"/>
      <c r="DNQ51"/>
      <c r="DNR51"/>
      <c r="DNS51"/>
      <c r="DNT51"/>
      <c r="DNU51"/>
      <c r="DNV51"/>
      <c r="DNW51"/>
      <c r="DNX51"/>
      <c r="DNY51"/>
      <c r="DNZ51"/>
      <c r="DOA51"/>
      <c r="DOB51"/>
      <c r="DOC51"/>
      <c r="DOD51"/>
      <c r="DOE51"/>
      <c r="DOF51"/>
      <c r="DOG51"/>
      <c r="DOH51"/>
      <c r="DOI51"/>
      <c r="DOJ51"/>
      <c r="DOK51"/>
      <c r="DOL51"/>
      <c r="DOM51"/>
      <c r="DON51"/>
      <c r="DOO51"/>
      <c r="DOP51"/>
      <c r="DOQ51"/>
      <c r="DOR51"/>
      <c r="DOS51"/>
      <c r="DOT51"/>
      <c r="DOU51"/>
      <c r="DOV51"/>
      <c r="DOW51"/>
      <c r="DOX51"/>
      <c r="DOY51"/>
      <c r="DOZ51"/>
      <c r="DPA51"/>
      <c r="DPB51"/>
      <c r="DPC51"/>
      <c r="DPD51"/>
      <c r="DPE51"/>
      <c r="DPF51"/>
      <c r="DPG51"/>
      <c r="DPH51"/>
      <c r="DPI51"/>
      <c r="DPJ51"/>
      <c r="DPK51"/>
      <c r="DPL51"/>
      <c r="DPM51"/>
      <c r="DPN51"/>
      <c r="DPO51"/>
      <c r="DPP51"/>
      <c r="DPQ51"/>
      <c r="DPR51"/>
      <c r="DPS51"/>
      <c r="DPT51"/>
      <c r="DPU51"/>
      <c r="DPV51"/>
      <c r="DPW51"/>
      <c r="DPX51"/>
      <c r="DPY51"/>
      <c r="DPZ51"/>
      <c r="DQA51"/>
      <c r="DQB51"/>
      <c r="DQC51"/>
      <c r="DQD51"/>
      <c r="DQE51"/>
      <c r="DQF51"/>
      <c r="DQG51"/>
      <c r="DQH51"/>
      <c r="DQI51"/>
      <c r="DQJ51"/>
      <c r="DQK51"/>
      <c r="DQL51"/>
      <c r="DQM51"/>
      <c r="DQN51"/>
      <c r="DQO51"/>
      <c r="DQP51"/>
      <c r="DQQ51"/>
      <c r="DQR51"/>
      <c r="DQS51"/>
      <c r="DQT51"/>
      <c r="DQU51"/>
      <c r="DQV51"/>
      <c r="DQW51"/>
      <c r="DQX51"/>
      <c r="DQY51"/>
      <c r="DQZ51"/>
      <c r="DRA51"/>
      <c r="DRB51"/>
      <c r="DRC51"/>
      <c r="DRD51"/>
      <c r="DRE51"/>
      <c r="DRF51"/>
      <c r="DRG51"/>
      <c r="DRH51"/>
      <c r="DRI51"/>
      <c r="DRJ51"/>
      <c r="DRK51"/>
      <c r="DRL51"/>
      <c r="DRM51"/>
      <c r="DRN51"/>
      <c r="DRO51"/>
      <c r="DRP51"/>
      <c r="DRQ51"/>
      <c r="DRR51"/>
      <c r="DRS51"/>
      <c r="DRT51"/>
      <c r="DRU51"/>
      <c r="DRV51"/>
      <c r="DRW51"/>
      <c r="DRX51"/>
      <c r="DRY51"/>
      <c r="DRZ51"/>
      <c r="DSA51"/>
      <c r="DSB51"/>
      <c r="DSC51"/>
      <c r="DSD51"/>
      <c r="DSE51"/>
      <c r="DSF51"/>
      <c r="DSG51"/>
      <c r="DSH51"/>
      <c r="DSI51"/>
      <c r="DSJ51"/>
      <c r="DSK51"/>
      <c r="DSL51"/>
      <c r="DSM51"/>
      <c r="DSN51"/>
      <c r="DSO51"/>
      <c r="DSP51"/>
      <c r="DSQ51"/>
      <c r="DSR51"/>
      <c r="DSS51"/>
      <c r="DST51"/>
      <c r="DSU51"/>
      <c r="DSV51"/>
      <c r="DSW51"/>
      <c r="DSX51"/>
      <c r="DSY51"/>
      <c r="DSZ51"/>
      <c r="DTA51"/>
      <c r="DTB51"/>
      <c r="DTC51"/>
      <c r="DTD51"/>
      <c r="DTE51"/>
      <c r="DTF51"/>
      <c r="DTG51"/>
      <c r="DTH51"/>
      <c r="DTI51"/>
      <c r="DTJ51"/>
      <c r="DTK51"/>
      <c r="DTL51"/>
      <c r="DTM51"/>
      <c r="DTN51"/>
      <c r="DTO51"/>
      <c r="DTP51"/>
      <c r="DTQ51"/>
      <c r="DTR51"/>
      <c r="DTS51"/>
      <c r="DTT51"/>
      <c r="DTU51"/>
      <c r="DTV51"/>
      <c r="DTW51"/>
      <c r="DTX51"/>
      <c r="DTY51"/>
      <c r="DTZ51"/>
      <c r="DUA51"/>
      <c r="DUB51"/>
      <c r="DUC51"/>
      <c r="DUD51"/>
      <c r="DUE51"/>
      <c r="DUF51"/>
      <c r="DUG51"/>
      <c r="DUH51"/>
      <c r="DUI51"/>
      <c r="DUJ51"/>
      <c r="DUK51"/>
      <c r="DUL51"/>
      <c r="DUM51"/>
      <c r="DUN51"/>
      <c r="DUO51"/>
      <c r="DUP51"/>
      <c r="DUQ51"/>
      <c r="DUR51"/>
      <c r="DUS51"/>
      <c r="DUT51"/>
      <c r="DUU51"/>
      <c r="DUV51"/>
      <c r="DUW51"/>
      <c r="DUX51"/>
      <c r="DUY51"/>
      <c r="DUZ51"/>
      <c r="DVA51"/>
      <c r="DVB51"/>
      <c r="DVC51"/>
      <c r="DVD51"/>
      <c r="DVE51"/>
      <c r="DVF51"/>
      <c r="DVG51"/>
      <c r="DVH51"/>
      <c r="DVI51"/>
      <c r="DVJ51"/>
      <c r="DVK51"/>
      <c r="DVL51"/>
      <c r="DVM51"/>
      <c r="DVN51"/>
      <c r="DVO51"/>
      <c r="DVP51"/>
      <c r="DVQ51"/>
      <c r="DVR51"/>
      <c r="DVS51"/>
      <c r="DVT51"/>
      <c r="DVU51"/>
      <c r="DVV51"/>
      <c r="DVW51"/>
      <c r="DVX51"/>
      <c r="DVY51"/>
      <c r="DVZ51"/>
      <c r="DWA51"/>
      <c r="DWB51"/>
      <c r="DWC51"/>
      <c r="DWD51"/>
      <c r="DWE51"/>
      <c r="DWF51"/>
      <c r="DWG51"/>
      <c r="DWH51"/>
      <c r="DWI51"/>
      <c r="DWJ51"/>
      <c r="DWK51"/>
      <c r="DWL51"/>
      <c r="DWM51"/>
      <c r="DWN51"/>
      <c r="DWO51"/>
      <c r="DWP51"/>
      <c r="DWQ51"/>
      <c r="DWR51"/>
      <c r="DWS51"/>
      <c r="DWT51"/>
      <c r="DWU51"/>
      <c r="DWV51"/>
      <c r="DWW51"/>
      <c r="DWX51"/>
      <c r="DWY51"/>
      <c r="DWZ51"/>
      <c r="DXA51"/>
      <c r="DXB51"/>
      <c r="DXC51"/>
      <c r="DXD51"/>
      <c r="DXE51"/>
      <c r="DXF51"/>
      <c r="DXG51"/>
      <c r="DXH51"/>
      <c r="DXI51"/>
      <c r="DXJ51"/>
      <c r="DXK51"/>
      <c r="DXL51"/>
      <c r="DXM51"/>
      <c r="DXN51"/>
      <c r="DXO51"/>
      <c r="DXP51"/>
      <c r="DXQ51"/>
      <c r="DXR51"/>
      <c r="DXS51"/>
      <c r="DXT51"/>
      <c r="DXU51"/>
      <c r="DXV51"/>
      <c r="DXW51"/>
      <c r="DXX51"/>
      <c r="DXY51"/>
      <c r="DXZ51"/>
      <c r="DYA51"/>
      <c r="DYB51"/>
      <c r="DYC51"/>
      <c r="DYD51"/>
      <c r="DYE51"/>
      <c r="DYF51"/>
      <c r="DYG51"/>
      <c r="DYH51"/>
      <c r="DYI51"/>
      <c r="DYJ51"/>
      <c r="DYK51"/>
      <c r="DYL51"/>
      <c r="DYM51"/>
      <c r="DYN51"/>
      <c r="DYO51"/>
      <c r="DYP51"/>
      <c r="DYQ51"/>
      <c r="DYR51"/>
      <c r="DYS51"/>
      <c r="DYT51"/>
      <c r="DYU51"/>
      <c r="DYV51"/>
      <c r="DYW51"/>
      <c r="DYX51"/>
      <c r="DYY51"/>
      <c r="DYZ51"/>
      <c r="DZA51"/>
      <c r="DZB51"/>
      <c r="DZC51"/>
      <c r="DZD51"/>
      <c r="DZE51"/>
      <c r="DZF51"/>
      <c r="DZG51"/>
      <c r="DZH51"/>
      <c r="DZI51"/>
      <c r="DZJ51"/>
      <c r="DZK51"/>
      <c r="DZL51"/>
      <c r="DZM51"/>
      <c r="DZN51"/>
      <c r="DZO51"/>
      <c r="DZP51"/>
      <c r="DZQ51"/>
      <c r="DZR51"/>
      <c r="DZS51"/>
      <c r="DZT51"/>
      <c r="DZU51"/>
      <c r="DZV51"/>
      <c r="DZW51"/>
      <c r="DZX51"/>
      <c r="DZY51"/>
      <c r="DZZ51"/>
      <c r="EAA51"/>
      <c r="EAB51"/>
      <c r="EAC51"/>
      <c r="EAD51"/>
      <c r="EAE51"/>
      <c r="EAF51"/>
      <c r="EAG51"/>
      <c r="EAH51"/>
      <c r="EAI51"/>
      <c r="EAJ51"/>
      <c r="EAK51"/>
      <c r="EAL51"/>
      <c r="EAM51"/>
      <c r="EAN51"/>
      <c r="EAO51"/>
      <c r="EAP51"/>
      <c r="EAQ51"/>
      <c r="EAR51"/>
      <c r="EAS51"/>
      <c r="EAT51"/>
      <c r="EAU51"/>
      <c r="EAV51"/>
      <c r="EAW51"/>
      <c r="EAX51"/>
      <c r="EAY51"/>
      <c r="EAZ51"/>
      <c r="EBA51"/>
      <c r="EBB51"/>
      <c r="EBC51"/>
      <c r="EBD51"/>
      <c r="EBE51"/>
      <c r="EBF51"/>
      <c r="EBG51"/>
      <c r="EBH51"/>
      <c r="EBI51"/>
      <c r="EBJ51"/>
      <c r="EBK51"/>
      <c r="EBL51"/>
      <c r="EBM51"/>
      <c r="EBN51"/>
      <c r="EBO51"/>
      <c r="EBP51"/>
      <c r="EBQ51"/>
      <c r="EBR51"/>
      <c r="EBS51"/>
      <c r="EBT51"/>
      <c r="EBU51"/>
      <c r="EBV51"/>
      <c r="EBW51"/>
      <c r="EBX51"/>
      <c r="EBY51"/>
      <c r="EBZ51"/>
      <c r="ECA51"/>
      <c r="ECB51"/>
      <c r="ECC51"/>
      <c r="ECD51"/>
      <c r="ECE51"/>
      <c r="ECF51"/>
      <c r="ECG51"/>
      <c r="ECH51"/>
      <c r="ECI51"/>
      <c r="ECJ51"/>
      <c r="ECK51"/>
      <c r="ECL51"/>
      <c r="ECM51"/>
      <c r="ECN51"/>
      <c r="ECO51"/>
      <c r="ECP51"/>
      <c r="ECQ51"/>
      <c r="ECR51"/>
      <c r="ECS51"/>
      <c r="ECT51"/>
      <c r="ECU51"/>
      <c r="ECV51"/>
      <c r="ECW51"/>
      <c r="ECX51"/>
      <c r="ECY51"/>
      <c r="ECZ51"/>
      <c r="EDA51"/>
      <c r="EDB51"/>
      <c r="EDC51"/>
      <c r="EDD51"/>
      <c r="EDE51"/>
      <c r="EDF51"/>
      <c r="EDG51"/>
      <c r="EDH51"/>
      <c r="EDI51"/>
      <c r="EDJ51"/>
      <c r="EDK51"/>
      <c r="EDL51"/>
      <c r="EDM51"/>
      <c r="EDN51"/>
      <c r="EDO51"/>
      <c r="EDP51"/>
      <c r="EDQ51"/>
      <c r="EDR51"/>
      <c r="EDS51"/>
      <c r="EDT51"/>
      <c r="EDU51"/>
      <c r="EDV51"/>
      <c r="EDW51"/>
      <c r="EDX51"/>
      <c r="EDY51"/>
      <c r="EDZ51"/>
      <c r="EEA51"/>
      <c r="EEB51"/>
      <c r="EEC51"/>
      <c r="EED51"/>
      <c r="EEE51"/>
      <c r="EEF51"/>
      <c r="EEG51"/>
      <c r="EEH51"/>
      <c r="EEI51"/>
      <c r="EEJ51"/>
      <c r="EEK51"/>
      <c r="EEL51"/>
      <c r="EEM51"/>
      <c r="EEN51"/>
      <c r="EEO51"/>
      <c r="EEP51"/>
      <c r="EEQ51"/>
      <c r="EER51"/>
      <c r="EES51"/>
      <c r="EET51"/>
      <c r="EEU51"/>
      <c r="EEV51"/>
      <c r="EEW51"/>
      <c r="EEX51"/>
      <c r="EEY51"/>
      <c r="EEZ51"/>
      <c r="EFA51"/>
      <c r="EFB51"/>
      <c r="EFC51"/>
      <c r="EFD51"/>
      <c r="EFE51"/>
      <c r="EFF51"/>
      <c r="EFG51"/>
      <c r="EFH51"/>
      <c r="EFI51"/>
      <c r="EFJ51"/>
      <c r="EFK51"/>
      <c r="EFL51"/>
      <c r="EFM51"/>
      <c r="EFN51"/>
      <c r="EFO51"/>
      <c r="EFP51"/>
      <c r="EFQ51"/>
      <c r="EFR51"/>
      <c r="EFS51"/>
      <c r="EFT51"/>
      <c r="EFU51"/>
      <c r="EFV51"/>
      <c r="EFW51"/>
      <c r="EFX51"/>
      <c r="EFY51"/>
      <c r="EFZ51"/>
      <c r="EGA51"/>
      <c r="EGB51"/>
      <c r="EGC51"/>
      <c r="EGD51"/>
      <c r="EGE51"/>
      <c r="EGF51"/>
      <c r="EGG51"/>
      <c r="EGH51"/>
      <c r="EGI51"/>
      <c r="EGJ51"/>
      <c r="EGK51"/>
      <c r="EGL51"/>
      <c r="EGM51"/>
      <c r="EGN51"/>
      <c r="EGO51"/>
      <c r="EGP51"/>
      <c r="EGQ51"/>
      <c r="EGR51"/>
      <c r="EGS51"/>
      <c r="EGT51"/>
      <c r="EGU51"/>
      <c r="EGV51"/>
      <c r="EGW51"/>
      <c r="EGX51"/>
      <c r="EGY51"/>
      <c r="EGZ51"/>
      <c r="EHA51"/>
      <c r="EHB51"/>
      <c r="EHC51"/>
      <c r="EHD51"/>
      <c r="EHE51"/>
      <c r="EHF51"/>
      <c r="EHG51"/>
      <c r="EHH51"/>
      <c r="EHI51"/>
      <c r="EHJ51"/>
      <c r="EHK51"/>
      <c r="EHL51"/>
      <c r="EHM51"/>
      <c r="EHN51"/>
      <c r="EHO51"/>
      <c r="EHP51"/>
      <c r="EHQ51"/>
      <c r="EHR51"/>
      <c r="EHS51"/>
      <c r="EHT51"/>
      <c r="EHU51"/>
      <c r="EHV51"/>
      <c r="EHW51"/>
      <c r="EHX51"/>
      <c r="EHY51"/>
      <c r="EHZ51"/>
      <c r="EIA51"/>
      <c r="EIB51"/>
      <c r="EIC51"/>
      <c r="EID51"/>
      <c r="EIE51"/>
      <c r="EIF51"/>
      <c r="EIG51"/>
      <c r="EIH51"/>
      <c r="EII51"/>
      <c r="EIJ51"/>
      <c r="EIK51"/>
      <c r="EIL51"/>
      <c r="EIM51"/>
      <c r="EIN51"/>
      <c r="EIO51"/>
      <c r="EIP51"/>
      <c r="EIQ51"/>
      <c r="EIR51"/>
      <c r="EIS51"/>
      <c r="EIT51"/>
      <c r="EIU51"/>
      <c r="EIV51"/>
      <c r="EIW51"/>
      <c r="EIX51"/>
      <c r="EIY51"/>
      <c r="EIZ51"/>
      <c r="EJA51"/>
      <c r="EJB51"/>
      <c r="EJC51"/>
      <c r="EJD51"/>
      <c r="EJE51"/>
      <c r="EJF51"/>
      <c r="EJG51"/>
      <c r="EJH51"/>
      <c r="EJI51"/>
      <c r="EJJ51"/>
      <c r="EJK51"/>
      <c r="EJL51"/>
      <c r="EJM51"/>
      <c r="EJN51"/>
      <c r="EJO51"/>
      <c r="EJP51"/>
      <c r="EJQ51"/>
      <c r="EJR51"/>
      <c r="EJS51"/>
      <c r="EJT51"/>
      <c r="EJU51"/>
      <c r="EJV51"/>
      <c r="EJW51"/>
      <c r="EJX51"/>
      <c r="EJY51"/>
      <c r="EJZ51"/>
      <c r="EKA51"/>
      <c r="EKB51"/>
      <c r="EKC51"/>
      <c r="EKD51"/>
      <c r="EKE51"/>
      <c r="EKF51"/>
      <c r="EKG51"/>
      <c r="EKH51"/>
      <c r="EKI51"/>
      <c r="EKJ51"/>
      <c r="EKK51"/>
      <c r="EKL51"/>
      <c r="EKM51"/>
      <c r="EKN51"/>
      <c r="EKO51"/>
      <c r="EKP51"/>
      <c r="EKQ51"/>
      <c r="EKR51"/>
      <c r="EKS51"/>
      <c r="EKT51"/>
      <c r="EKU51"/>
      <c r="EKV51"/>
      <c r="EKW51"/>
      <c r="EKX51"/>
      <c r="EKY51"/>
      <c r="EKZ51"/>
      <c r="ELA51"/>
      <c r="ELB51"/>
      <c r="ELC51"/>
      <c r="ELD51"/>
      <c r="ELE51"/>
      <c r="ELF51"/>
      <c r="ELG51"/>
      <c r="ELH51"/>
      <c r="ELI51"/>
      <c r="ELJ51"/>
      <c r="ELK51"/>
      <c r="ELL51"/>
      <c r="ELM51"/>
      <c r="ELN51"/>
      <c r="ELO51"/>
      <c r="ELP51"/>
      <c r="ELQ51"/>
      <c r="ELR51"/>
      <c r="ELS51"/>
      <c r="ELT51"/>
      <c r="ELU51"/>
      <c r="ELV51"/>
      <c r="ELW51"/>
      <c r="ELX51"/>
      <c r="ELY51"/>
      <c r="ELZ51"/>
      <c r="EMA51"/>
      <c r="EMB51"/>
      <c r="EMC51"/>
      <c r="EMD51"/>
      <c r="EME51"/>
      <c r="EMF51"/>
      <c r="EMG51"/>
      <c r="EMH51"/>
      <c r="EMI51"/>
      <c r="EMJ51"/>
      <c r="EMK51"/>
      <c r="EML51"/>
      <c r="EMM51"/>
      <c r="EMN51"/>
      <c r="EMO51"/>
      <c r="EMP51"/>
      <c r="EMQ51"/>
      <c r="EMR51"/>
      <c r="EMS51"/>
      <c r="EMT51"/>
      <c r="EMU51"/>
      <c r="EMV51"/>
      <c r="EMW51"/>
      <c r="EMX51"/>
      <c r="EMY51"/>
      <c r="EMZ51"/>
      <c r="ENA51"/>
      <c r="ENB51"/>
      <c r="ENC51"/>
      <c r="END51"/>
      <c r="ENE51"/>
      <c r="ENF51"/>
      <c r="ENG51"/>
      <c r="ENH51"/>
      <c r="ENI51"/>
      <c r="ENJ51"/>
      <c r="ENK51"/>
      <c r="ENL51"/>
      <c r="ENM51"/>
      <c r="ENN51"/>
      <c r="ENO51"/>
      <c r="ENP51"/>
      <c r="ENQ51"/>
      <c r="ENR51"/>
      <c r="ENS51"/>
      <c r="ENT51"/>
      <c r="ENU51"/>
      <c r="ENV51"/>
      <c r="ENW51"/>
      <c r="ENX51"/>
      <c r="ENY51"/>
      <c r="ENZ51"/>
      <c r="EOA51"/>
      <c r="EOB51"/>
      <c r="EOC51"/>
      <c r="EOD51"/>
      <c r="EOE51"/>
      <c r="EOF51"/>
      <c r="EOG51"/>
      <c r="EOH51"/>
      <c r="EOI51"/>
      <c r="EOJ51"/>
      <c r="EOK51"/>
      <c r="EOL51"/>
      <c r="EOM51"/>
      <c r="EON51"/>
      <c r="EOO51"/>
      <c r="EOP51"/>
      <c r="EOQ51"/>
      <c r="EOR51"/>
      <c r="EOS51"/>
      <c r="EOT51"/>
      <c r="EOU51"/>
      <c r="EOV51"/>
      <c r="EOW51"/>
      <c r="EOX51"/>
      <c r="EOY51"/>
      <c r="EOZ51"/>
      <c r="EPA51"/>
      <c r="EPB51"/>
      <c r="EPC51"/>
      <c r="EPD51"/>
      <c r="EPE51"/>
      <c r="EPF51"/>
      <c r="EPG51"/>
      <c r="EPH51"/>
      <c r="EPI51"/>
      <c r="EPJ51"/>
      <c r="EPK51"/>
      <c r="EPL51"/>
      <c r="EPM51"/>
      <c r="EPN51"/>
      <c r="EPO51"/>
      <c r="EPP51"/>
      <c r="EPQ51"/>
      <c r="EPR51"/>
      <c r="EPS51"/>
      <c r="EPT51"/>
      <c r="EPU51"/>
      <c r="EPV51"/>
      <c r="EPW51"/>
      <c r="EPX51"/>
      <c r="EPY51"/>
      <c r="EPZ51"/>
      <c r="EQA51"/>
      <c r="EQB51"/>
      <c r="EQC51"/>
      <c r="EQD51"/>
      <c r="EQE51"/>
      <c r="EQF51"/>
      <c r="EQG51"/>
      <c r="EQH51"/>
      <c r="EQI51"/>
      <c r="EQJ51"/>
      <c r="EQK51"/>
      <c r="EQL51"/>
      <c r="EQM51"/>
      <c r="EQN51"/>
      <c r="EQO51"/>
      <c r="EQP51"/>
      <c r="EQQ51"/>
      <c r="EQR51"/>
      <c r="EQS51"/>
      <c r="EQT51"/>
      <c r="EQU51"/>
      <c r="EQV51"/>
      <c r="EQW51"/>
      <c r="EQX51"/>
      <c r="EQY51"/>
      <c r="EQZ51"/>
      <c r="ERA51"/>
      <c r="ERB51"/>
      <c r="ERC51"/>
      <c r="ERD51"/>
      <c r="ERE51"/>
      <c r="ERF51"/>
      <c r="ERG51"/>
      <c r="ERH51"/>
      <c r="ERI51"/>
      <c r="ERJ51"/>
      <c r="ERK51"/>
      <c r="ERL51"/>
      <c r="ERM51"/>
      <c r="ERN51"/>
      <c r="ERO51"/>
      <c r="ERP51"/>
      <c r="ERQ51"/>
      <c r="ERR51"/>
      <c r="ERS51"/>
      <c r="ERT51"/>
      <c r="ERU51"/>
      <c r="ERV51"/>
      <c r="ERW51"/>
      <c r="ERX51"/>
      <c r="ERY51"/>
      <c r="ERZ51"/>
      <c r="ESA51"/>
      <c r="ESB51"/>
      <c r="ESC51"/>
      <c r="ESD51"/>
      <c r="ESE51"/>
      <c r="ESF51"/>
      <c r="ESG51"/>
      <c r="ESH51"/>
      <c r="ESI51"/>
      <c r="ESJ51"/>
      <c r="ESK51"/>
      <c r="ESL51"/>
      <c r="ESM51"/>
      <c r="ESN51"/>
      <c r="ESO51"/>
      <c r="ESP51"/>
      <c r="ESQ51"/>
      <c r="ESR51"/>
      <c r="ESS51"/>
      <c r="EST51"/>
      <c r="ESU51"/>
      <c r="ESV51"/>
      <c r="ESW51"/>
      <c r="ESX51"/>
      <c r="ESY51"/>
      <c r="ESZ51"/>
      <c r="ETA51"/>
      <c r="ETB51"/>
      <c r="ETC51"/>
      <c r="ETD51"/>
      <c r="ETE51"/>
      <c r="ETF51"/>
      <c r="ETG51"/>
      <c r="ETH51"/>
      <c r="ETI51"/>
      <c r="ETJ51"/>
      <c r="ETK51"/>
      <c r="ETL51"/>
      <c r="ETM51"/>
      <c r="ETN51"/>
      <c r="ETO51"/>
      <c r="ETP51"/>
      <c r="ETQ51"/>
      <c r="ETR51"/>
      <c r="ETS51"/>
      <c r="ETT51"/>
      <c r="ETU51"/>
      <c r="ETV51"/>
      <c r="ETW51"/>
      <c r="ETX51"/>
      <c r="ETY51"/>
      <c r="ETZ51"/>
      <c r="EUA51"/>
      <c r="EUB51"/>
      <c r="EUC51"/>
      <c r="EUD51"/>
      <c r="EUE51"/>
      <c r="EUF51"/>
      <c r="EUG51"/>
      <c r="EUH51"/>
      <c r="EUI51"/>
      <c r="EUJ51"/>
      <c r="EUK51"/>
      <c r="EUL51"/>
      <c r="EUM51"/>
      <c r="EUN51"/>
      <c r="EUO51"/>
      <c r="EUP51"/>
      <c r="EUQ51"/>
      <c r="EUR51"/>
      <c r="EUS51"/>
      <c r="EUT51"/>
      <c r="EUU51"/>
      <c r="EUV51"/>
      <c r="EUW51"/>
      <c r="EUX51"/>
      <c r="EUY51"/>
      <c r="EUZ51"/>
      <c r="EVA51"/>
      <c r="EVB51"/>
      <c r="EVC51"/>
      <c r="EVD51"/>
      <c r="EVE51"/>
      <c r="EVF51"/>
      <c r="EVG51"/>
      <c r="EVH51"/>
      <c r="EVI51"/>
      <c r="EVJ51"/>
      <c r="EVK51"/>
      <c r="EVL51"/>
      <c r="EVM51"/>
      <c r="EVN51"/>
      <c r="EVO51"/>
      <c r="EVP51"/>
      <c r="EVQ51"/>
      <c r="EVR51"/>
      <c r="EVS51"/>
      <c r="EVT51"/>
      <c r="EVU51"/>
      <c r="EVV51"/>
      <c r="EVW51"/>
      <c r="EVX51"/>
      <c r="EVY51"/>
      <c r="EVZ51"/>
      <c r="EWA51"/>
      <c r="EWB51"/>
      <c r="EWC51"/>
      <c r="EWD51"/>
      <c r="EWE51"/>
      <c r="EWF51"/>
      <c r="EWG51"/>
      <c r="EWH51"/>
      <c r="EWI51"/>
      <c r="EWJ51"/>
      <c r="EWK51"/>
      <c r="EWL51"/>
      <c r="EWM51"/>
      <c r="EWN51"/>
      <c r="EWO51"/>
      <c r="EWP51"/>
      <c r="EWQ51"/>
      <c r="EWR51"/>
      <c r="EWS51"/>
      <c r="EWT51"/>
      <c r="EWU51"/>
      <c r="EWV51"/>
      <c r="EWW51"/>
      <c r="EWX51"/>
      <c r="EWY51"/>
      <c r="EWZ51"/>
      <c r="EXA51"/>
      <c r="EXB51"/>
      <c r="EXC51"/>
      <c r="EXD51"/>
      <c r="EXE51"/>
      <c r="EXF51"/>
      <c r="EXG51"/>
      <c r="EXH51"/>
      <c r="EXI51"/>
      <c r="EXJ51"/>
      <c r="EXK51"/>
      <c r="EXL51"/>
      <c r="EXM51"/>
      <c r="EXN51"/>
      <c r="EXO51"/>
      <c r="EXP51"/>
      <c r="EXQ51"/>
      <c r="EXR51"/>
      <c r="EXS51"/>
      <c r="EXT51"/>
      <c r="EXU51"/>
      <c r="EXV51"/>
      <c r="EXW51"/>
      <c r="EXX51"/>
      <c r="EXY51"/>
      <c r="EXZ51"/>
      <c r="EYA51"/>
      <c r="EYB51"/>
      <c r="EYC51"/>
      <c r="EYD51"/>
      <c r="EYE51"/>
      <c r="EYF51"/>
      <c r="EYG51"/>
      <c r="EYH51"/>
      <c r="EYI51"/>
      <c r="EYJ51"/>
      <c r="EYK51"/>
      <c r="EYL51"/>
      <c r="EYM51"/>
      <c r="EYN51"/>
      <c r="EYO51"/>
      <c r="EYP51"/>
      <c r="EYQ51"/>
      <c r="EYR51"/>
      <c r="EYS51"/>
      <c r="EYT51"/>
      <c r="EYU51"/>
      <c r="EYV51"/>
      <c r="EYW51"/>
      <c r="EYX51"/>
      <c r="EYY51"/>
      <c r="EYZ51"/>
      <c r="EZA51"/>
      <c r="EZB51"/>
      <c r="EZC51"/>
      <c r="EZD51"/>
      <c r="EZE51"/>
      <c r="EZF51"/>
      <c r="EZG51"/>
      <c r="EZH51"/>
      <c r="EZI51"/>
      <c r="EZJ51"/>
      <c r="EZK51"/>
      <c r="EZL51"/>
      <c r="EZM51"/>
      <c r="EZN51"/>
      <c r="EZO51"/>
      <c r="EZP51"/>
      <c r="EZQ51"/>
      <c r="EZR51"/>
      <c r="EZS51"/>
      <c r="EZT51"/>
      <c r="EZU51"/>
      <c r="EZV51"/>
      <c r="EZW51"/>
      <c r="EZX51"/>
      <c r="EZY51"/>
      <c r="EZZ51"/>
      <c r="FAA51"/>
      <c r="FAB51"/>
      <c r="FAC51"/>
      <c r="FAD51"/>
      <c r="FAE51"/>
      <c r="FAF51"/>
      <c r="FAG51"/>
      <c r="FAH51"/>
      <c r="FAI51"/>
      <c r="FAJ51"/>
      <c r="FAK51"/>
      <c r="FAL51"/>
      <c r="FAM51"/>
      <c r="FAN51"/>
      <c r="FAO51"/>
      <c r="FAP51"/>
      <c r="FAQ51"/>
      <c r="FAR51"/>
      <c r="FAS51"/>
      <c r="FAT51"/>
      <c r="FAU51"/>
      <c r="FAV51"/>
      <c r="FAW51"/>
      <c r="FAX51"/>
      <c r="FAY51"/>
      <c r="FAZ51"/>
      <c r="FBA51"/>
      <c r="FBB51"/>
      <c r="FBC51"/>
      <c r="FBD51"/>
      <c r="FBE51"/>
      <c r="FBF51"/>
      <c r="FBG51"/>
      <c r="FBH51"/>
      <c r="FBI51"/>
      <c r="FBJ51"/>
      <c r="FBK51"/>
      <c r="FBL51"/>
      <c r="FBM51"/>
      <c r="FBN51"/>
      <c r="FBO51"/>
      <c r="FBP51"/>
      <c r="FBQ51"/>
      <c r="FBR51"/>
      <c r="FBS51"/>
      <c r="FBT51"/>
      <c r="FBU51"/>
      <c r="FBV51"/>
      <c r="FBW51"/>
      <c r="FBX51"/>
      <c r="FBY51"/>
      <c r="FBZ51"/>
      <c r="FCA51"/>
      <c r="FCB51"/>
      <c r="FCC51"/>
      <c r="FCD51"/>
      <c r="FCE51"/>
      <c r="FCF51"/>
      <c r="FCG51"/>
      <c r="FCH51"/>
      <c r="FCI51"/>
      <c r="FCJ51"/>
      <c r="FCK51"/>
      <c r="FCL51"/>
      <c r="FCM51"/>
      <c r="FCN51"/>
      <c r="FCO51"/>
      <c r="FCP51"/>
      <c r="FCQ51"/>
      <c r="FCR51"/>
      <c r="FCS51"/>
      <c r="FCT51"/>
      <c r="FCU51"/>
      <c r="FCV51"/>
      <c r="FCW51"/>
      <c r="FCX51"/>
      <c r="FCY51"/>
      <c r="FCZ51"/>
      <c r="FDA51"/>
      <c r="FDB51"/>
      <c r="FDC51"/>
      <c r="FDD51"/>
      <c r="FDE51"/>
      <c r="FDF51"/>
      <c r="FDG51"/>
      <c r="FDH51"/>
      <c r="FDI51"/>
      <c r="FDJ51"/>
      <c r="FDK51"/>
      <c r="FDL51"/>
      <c r="FDM51"/>
      <c r="FDN51"/>
      <c r="FDO51"/>
      <c r="FDP51"/>
      <c r="FDQ51"/>
      <c r="FDR51"/>
      <c r="FDS51"/>
      <c r="FDT51"/>
      <c r="FDU51"/>
      <c r="FDV51"/>
      <c r="FDW51"/>
      <c r="FDX51"/>
      <c r="FDY51"/>
      <c r="FDZ51"/>
      <c r="FEA51"/>
      <c r="FEB51"/>
      <c r="FEC51"/>
      <c r="FED51"/>
      <c r="FEE51"/>
      <c r="FEF51"/>
      <c r="FEG51"/>
      <c r="FEH51"/>
      <c r="FEI51"/>
      <c r="FEJ51"/>
      <c r="FEK51"/>
      <c r="FEL51"/>
      <c r="FEM51"/>
      <c r="FEN51"/>
      <c r="FEO51"/>
      <c r="FEP51"/>
      <c r="FEQ51"/>
      <c r="FER51"/>
      <c r="FES51"/>
      <c r="FET51"/>
      <c r="FEU51"/>
      <c r="FEV51"/>
      <c r="FEW51"/>
      <c r="FEX51"/>
      <c r="FEY51"/>
      <c r="FEZ51"/>
      <c r="FFA51"/>
      <c r="FFB51"/>
      <c r="FFC51"/>
      <c r="FFD51"/>
      <c r="FFE51"/>
      <c r="FFF51"/>
      <c r="FFG51"/>
      <c r="FFH51"/>
      <c r="FFI51"/>
      <c r="FFJ51"/>
      <c r="FFK51"/>
      <c r="FFL51"/>
      <c r="FFM51"/>
      <c r="FFN51"/>
      <c r="FFO51"/>
      <c r="FFP51"/>
      <c r="FFQ51"/>
      <c r="FFR51"/>
      <c r="FFS51"/>
      <c r="FFT51"/>
      <c r="FFU51"/>
      <c r="FFV51"/>
      <c r="FFW51"/>
      <c r="FFX51"/>
      <c r="FFY51"/>
      <c r="FFZ51"/>
      <c r="FGA51"/>
      <c r="FGB51"/>
      <c r="FGC51"/>
      <c r="FGD51"/>
      <c r="FGE51"/>
      <c r="FGF51"/>
      <c r="FGG51"/>
      <c r="FGH51"/>
      <c r="FGI51"/>
      <c r="FGJ51"/>
      <c r="FGK51"/>
      <c r="FGL51"/>
      <c r="FGM51"/>
      <c r="FGN51"/>
      <c r="FGO51"/>
      <c r="FGP51"/>
      <c r="FGQ51"/>
      <c r="FGR51"/>
      <c r="FGS51"/>
      <c r="FGT51"/>
      <c r="FGU51"/>
      <c r="FGV51"/>
      <c r="FGW51"/>
      <c r="FGX51"/>
      <c r="FGY51"/>
      <c r="FGZ51"/>
      <c r="FHA51"/>
      <c r="FHB51"/>
      <c r="FHC51"/>
      <c r="FHD51"/>
      <c r="FHE51"/>
      <c r="FHF51"/>
      <c r="FHG51"/>
      <c r="FHH51"/>
      <c r="FHI51"/>
      <c r="FHJ51"/>
      <c r="FHK51"/>
      <c r="FHL51"/>
      <c r="FHM51"/>
      <c r="FHN51"/>
      <c r="FHO51"/>
      <c r="FHP51"/>
      <c r="FHQ51"/>
      <c r="FHR51"/>
      <c r="FHS51"/>
      <c r="FHT51"/>
      <c r="FHU51"/>
      <c r="FHV51"/>
      <c r="FHW51"/>
      <c r="FHX51"/>
      <c r="FHY51"/>
      <c r="FHZ51"/>
      <c r="FIA51"/>
      <c r="FIB51"/>
      <c r="FIC51"/>
      <c r="FID51"/>
      <c r="FIE51"/>
      <c r="FIF51"/>
      <c r="FIG51"/>
      <c r="FIH51"/>
      <c r="FII51"/>
      <c r="FIJ51"/>
      <c r="FIK51"/>
      <c r="FIL51"/>
      <c r="FIM51"/>
      <c r="FIN51"/>
      <c r="FIO51"/>
      <c r="FIP51"/>
      <c r="FIQ51"/>
      <c r="FIR51"/>
      <c r="FIS51"/>
      <c r="FIT51"/>
      <c r="FIU51"/>
      <c r="FIV51"/>
      <c r="FIW51"/>
      <c r="FIX51"/>
      <c r="FIY51"/>
      <c r="FIZ51"/>
      <c r="FJA51"/>
      <c r="FJB51"/>
      <c r="FJC51"/>
      <c r="FJD51"/>
      <c r="FJE51"/>
      <c r="FJF51"/>
      <c r="FJG51"/>
      <c r="FJH51"/>
      <c r="FJI51"/>
      <c r="FJJ51"/>
      <c r="FJK51"/>
      <c r="FJL51"/>
      <c r="FJM51"/>
      <c r="FJN51"/>
      <c r="FJO51"/>
      <c r="FJP51"/>
      <c r="FJQ51"/>
      <c r="FJR51"/>
      <c r="FJS51"/>
      <c r="FJT51"/>
      <c r="FJU51"/>
      <c r="FJV51"/>
      <c r="FJW51"/>
      <c r="FJX51"/>
      <c r="FJY51"/>
      <c r="FJZ51"/>
      <c r="FKA51"/>
      <c r="FKB51"/>
      <c r="FKC51"/>
      <c r="FKD51"/>
      <c r="FKE51"/>
      <c r="FKF51"/>
      <c r="FKG51"/>
      <c r="FKH51"/>
      <c r="FKI51"/>
      <c r="FKJ51"/>
      <c r="FKK51"/>
      <c r="FKL51"/>
      <c r="FKM51"/>
      <c r="FKN51"/>
      <c r="FKO51"/>
      <c r="FKP51"/>
      <c r="FKQ51"/>
      <c r="FKR51"/>
      <c r="FKS51"/>
      <c r="FKT51"/>
      <c r="FKU51"/>
      <c r="FKV51"/>
      <c r="FKW51"/>
      <c r="FKX51"/>
      <c r="FKY51"/>
      <c r="FKZ51"/>
      <c r="FLA51"/>
      <c r="FLB51"/>
      <c r="FLC51"/>
      <c r="FLD51"/>
      <c r="FLE51"/>
      <c r="FLF51"/>
      <c r="FLG51"/>
      <c r="FLH51"/>
      <c r="FLI51"/>
      <c r="FLJ51"/>
      <c r="FLK51"/>
      <c r="FLL51"/>
      <c r="FLM51"/>
      <c r="FLN51"/>
      <c r="FLO51"/>
      <c r="FLP51"/>
      <c r="FLQ51"/>
      <c r="FLR51"/>
      <c r="FLS51"/>
      <c r="FLT51"/>
      <c r="FLU51"/>
      <c r="FLV51"/>
      <c r="FLW51"/>
      <c r="FLX51"/>
      <c r="FLY51"/>
      <c r="FLZ51"/>
      <c r="FMA51"/>
      <c r="FMB51"/>
      <c r="FMC51"/>
      <c r="FMD51"/>
      <c r="FME51"/>
      <c r="FMF51"/>
      <c r="FMG51"/>
      <c r="FMH51"/>
      <c r="FMI51"/>
      <c r="FMJ51"/>
      <c r="FMK51"/>
      <c r="FML51"/>
      <c r="FMM51"/>
      <c r="FMN51"/>
      <c r="FMO51"/>
      <c r="FMP51"/>
      <c r="FMQ51"/>
      <c r="FMR51"/>
      <c r="FMS51"/>
      <c r="FMT51"/>
      <c r="FMU51"/>
      <c r="FMV51"/>
      <c r="FMW51"/>
      <c r="FMX51"/>
      <c r="FMY51"/>
      <c r="FMZ51"/>
      <c r="FNA51"/>
      <c r="FNB51"/>
      <c r="FNC51"/>
      <c r="FND51"/>
      <c r="FNE51"/>
      <c r="FNF51"/>
      <c r="FNG51"/>
      <c r="FNH51"/>
      <c r="FNI51"/>
      <c r="FNJ51"/>
      <c r="FNK51"/>
      <c r="FNL51"/>
      <c r="FNM51"/>
      <c r="FNN51"/>
      <c r="FNO51"/>
      <c r="FNP51"/>
      <c r="FNQ51"/>
      <c r="FNR51"/>
      <c r="FNS51"/>
      <c r="FNT51"/>
      <c r="FNU51"/>
      <c r="FNV51"/>
      <c r="FNW51"/>
      <c r="FNX51"/>
      <c r="FNY51"/>
      <c r="FNZ51"/>
      <c r="FOA51"/>
      <c r="FOB51"/>
      <c r="FOC51"/>
      <c r="FOD51"/>
      <c r="FOE51"/>
      <c r="FOF51"/>
      <c r="FOG51"/>
      <c r="FOH51"/>
      <c r="FOI51"/>
      <c r="FOJ51"/>
      <c r="FOK51"/>
      <c r="FOL51"/>
      <c r="FOM51"/>
      <c r="FON51"/>
      <c r="FOO51"/>
      <c r="FOP51"/>
      <c r="FOQ51"/>
      <c r="FOR51"/>
      <c r="FOS51"/>
      <c r="FOT51"/>
      <c r="FOU51"/>
      <c r="FOV51"/>
      <c r="FOW51"/>
      <c r="FOX51"/>
      <c r="FOY51"/>
      <c r="FOZ51"/>
      <c r="FPA51"/>
      <c r="FPB51"/>
      <c r="FPC51"/>
      <c r="FPD51"/>
      <c r="FPE51"/>
      <c r="FPF51"/>
      <c r="FPG51"/>
      <c r="FPH51"/>
      <c r="FPI51"/>
      <c r="FPJ51"/>
      <c r="FPK51"/>
      <c r="FPL51"/>
      <c r="FPM51"/>
      <c r="FPN51"/>
      <c r="FPO51"/>
      <c r="FPP51"/>
      <c r="FPQ51"/>
      <c r="FPR51"/>
      <c r="FPS51"/>
      <c r="FPT51"/>
      <c r="FPU51"/>
      <c r="FPV51"/>
      <c r="FPW51"/>
      <c r="FPX51"/>
      <c r="FPY51"/>
      <c r="FPZ51"/>
      <c r="FQA51"/>
      <c r="FQB51"/>
      <c r="FQC51"/>
      <c r="FQD51"/>
      <c r="FQE51"/>
      <c r="FQF51"/>
      <c r="FQG51"/>
      <c r="FQH51"/>
      <c r="FQI51"/>
      <c r="FQJ51"/>
      <c r="FQK51"/>
      <c r="FQL51"/>
      <c r="FQM51"/>
      <c r="FQN51"/>
      <c r="FQO51"/>
      <c r="FQP51"/>
      <c r="FQQ51"/>
      <c r="FQR51"/>
      <c r="FQS51"/>
      <c r="FQT51"/>
      <c r="FQU51"/>
      <c r="FQV51"/>
      <c r="FQW51"/>
      <c r="FQX51"/>
      <c r="FQY51"/>
      <c r="FQZ51"/>
      <c r="FRA51"/>
      <c r="FRB51"/>
      <c r="FRC51"/>
      <c r="FRD51"/>
      <c r="FRE51"/>
      <c r="FRF51"/>
      <c r="FRG51"/>
      <c r="FRH51"/>
      <c r="FRI51"/>
      <c r="FRJ51"/>
      <c r="FRK51"/>
      <c r="FRL51"/>
      <c r="FRM51"/>
      <c r="FRN51"/>
      <c r="FRO51"/>
      <c r="FRP51"/>
      <c r="FRQ51"/>
      <c r="FRR51"/>
      <c r="FRS51"/>
      <c r="FRT51"/>
      <c r="FRU51"/>
      <c r="FRV51"/>
      <c r="FRW51"/>
      <c r="FRX51"/>
      <c r="FRY51"/>
      <c r="FRZ51"/>
      <c r="FSA51"/>
      <c r="FSB51"/>
      <c r="FSC51"/>
      <c r="FSD51"/>
      <c r="FSE51"/>
      <c r="FSF51"/>
      <c r="FSG51"/>
      <c r="FSH51"/>
      <c r="FSI51"/>
      <c r="FSJ51"/>
      <c r="FSK51"/>
      <c r="FSL51"/>
      <c r="FSM51"/>
      <c r="FSN51"/>
      <c r="FSO51"/>
      <c r="FSP51"/>
      <c r="FSQ51"/>
      <c r="FSR51"/>
      <c r="FSS51"/>
      <c r="FST51"/>
      <c r="FSU51"/>
      <c r="FSV51"/>
      <c r="FSW51"/>
      <c r="FSX51"/>
      <c r="FSY51"/>
      <c r="FSZ51"/>
      <c r="FTA51"/>
      <c r="FTB51"/>
      <c r="FTC51"/>
      <c r="FTD51"/>
      <c r="FTE51"/>
      <c r="FTF51"/>
      <c r="FTG51"/>
      <c r="FTH51"/>
      <c r="FTI51"/>
      <c r="FTJ51"/>
      <c r="FTK51"/>
      <c r="FTL51"/>
      <c r="FTM51"/>
      <c r="FTN51"/>
      <c r="FTO51"/>
      <c r="FTP51"/>
      <c r="FTQ51"/>
      <c r="FTR51"/>
      <c r="FTS51"/>
      <c r="FTT51"/>
      <c r="FTU51"/>
      <c r="FTV51"/>
      <c r="FTW51"/>
      <c r="FTX51"/>
      <c r="FTY51"/>
      <c r="FTZ51"/>
      <c r="FUA51"/>
      <c r="FUB51"/>
      <c r="FUC51"/>
      <c r="FUD51"/>
      <c r="FUE51"/>
      <c r="FUF51"/>
      <c r="FUG51"/>
      <c r="FUH51"/>
      <c r="FUI51"/>
      <c r="FUJ51"/>
      <c r="FUK51"/>
      <c r="FUL51"/>
      <c r="FUM51"/>
      <c r="FUN51"/>
      <c r="FUO51"/>
      <c r="FUP51"/>
      <c r="FUQ51"/>
      <c r="FUR51"/>
      <c r="FUS51"/>
      <c r="FUT51"/>
      <c r="FUU51"/>
      <c r="FUV51"/>
      <c r="FUW51"/>
      <c r="FUX51"/>
      <c r="FUY51"/>
      <c r="FUZ51"/>
      <c r="FVA51"/>
      <c r="FVB51"/>
      <c r="FVC51"/>
      <c r="FVD51"/>
      <c r="FVE51"/>
      <c r="FVF51"/>
      <c r="FVG51"/>
      <c r="FVH51"/>
      <c r="FVI51"/>
      <c r="FVJ51"/>
      <c r="FVK51"/>
      <c r="FVL51"/>
      <c r="FVM51"/>
      <c r="FVN51"/>
      <c r="FVO51"/>
      <c r="FVP51"/>
      <c r="FVQ51"/>
      <c r="FVR51"/>
      <c r="FVS51"/>
      <c r="FVT51"/>
      <c r="FVU51"/>
      <c r="FVV51"/>
      <c r="FVW51"/>
      <c r="FVX51"/>
      <c r="FVY51"/>
      <c r="FVZ51"/>
      <c r="FWA51"/>
      <c r="FWB51"/>
      <c r="FWC51"/>
      <c r="FWD51"/>
      <c r="FWE51"/>
      <c r="FWF51"/>
      <c r="FWG51"/>
      <c r="FWH51"/>
      <c r="FWI51"/>
      <c r="FWJ51"/>
      <c r="FWK51"/>
      <c r="FWL51"/>
      <c r="FWM51"/>
      <c r="FWN51"/>
      <c r="FWO51"/>
      <c r="FWP51"/>
      <c r="FWQ51"/>
      <c r="FWR51"/>
      <c r="FWS51"/>
      <c r="FWT51"/>
      <c r="FWU51"/>
      <c r="FWV51"/>
      <c r="FWW51"/>
      <c r="FWX51"/>
      <c r="FWY51"/>
      <c r="FWZ51"/>
      <c r="FXA51"/>
      <c r="FXB51"/>
      <c r="FXC51"/>
      <c r="FXD51"/>
      <c r="FXE51"/>
      <c r="FXF51"/>
      <c r="FXG51"/>
      <c r="FXH51"/>
      <c r="FXI51"/>
      <c r="FXJ51"/>
      <c r="FXK51"/>
      <c r="FXL51"/>
      <c r="FXM51"/>
      <c r="FXN51"/>
      <c r="FXO51"/>
      <c r="FXP51"/>
      <c r="FXQ51"/>
      <c r="FXR51"/>
      <c r="FXS51"/>
      <c r="FXT51"/>
      <c r="FXU51"/>
      <c r="FXV51"/>
      <c r="FXW51"/>
      <c r="FXX51"/>
      <c r="FXY51"/>
      <c r="FXZ51"/>
      <c r="FYA51"/>
      <c r="FYB51"/>
      <c r="FYC51"/>
      <c r="FYD51"/>
      <c r="FYE51"/>
      <c r="FYF51"/>
      <c r="FYG51"/>
      <c r="FYH51"/>
      <c r="FYI51"/>
      <c r="FYJ51"/>
      <c r="FYK51"/>
      <c r="FYL51"/>
      <c r="FYM51"/>
      <c r="FYN51"/>
      <c r="FYO51"/>
      <c r="FYP51"/>
      <c r="FYQ51"/>
      <c r="FYR51"/>
      <c r="FYS51"/>
      <c r="FYT51"/>
      <c r="FYU51"/>
      <c r="FYV51"/>
      <c r="FYW51"/>
      <c r="FYX51"/>
      <c r="FYY51"/>
      <c r="FYZ51"/>
      <c r="FZA51"/>
      <c r="FZB51"/>
      <c r="FZC51"/>
      <c r="FZD51"/>
      <c r="FZE51"/>
      <c r="FZF51"/>
      <c r="FZG51"/>
      <c r="FZH51"/>
      <c r="FZI51"/>
      <c r="FZJ51"/>
      <c r="FZK51"/>
      <c r="FZL51"/>
      <c r="FZM51"/>
      <c r="FZN51"/>
      <c r="FZO51"/>
      <c r="FZP51"/>
      <c r="FZQ51"/>
      <c r="FZR51"/>
      <c r="FZS51"/>
      <c r="FZT51"/>
      <c r="FZU51"/>
      <c r="FZV51"/>
      <c r="FZW51"/>
      <c r="FZX51"/>
      <c r="FZY51"/>
      <c r="FZZ51"/>
      <c r="GAA51"/>
      <c r="GAB51"/>
      <c r="GAC51"/>
      <c r="GAD51"/>
      <c r="GAE51"/>
      <c r="GAF51"/>
      <c r="GAG51"/>
      <c r="GAH51"/>
      <c r="GAI51"/>
      <c r="GAJ51"/>
      <c r="GAK51"/>
      <c r="GAL51"/>
      <c r="GAM51"/>
      <c r="GAN51"/>
      <c r="GAO51"/>
      <c r="GAP51"/>
      <c r="GAQ51"/>
      <c r="GAR51"/>
      <c r="GAS51"/>
      <c r="GAT51"/>
      <c r="GAU51"/>
      <c r="GAV51"/>
      <c r="GAW51"/>
      <c r="GAX51"/>
      <c r="GAY51"/>
      <c r="GAZ51"/>
      <c r="GBA51"/>
      <c r="GBB51"/>
      <c r="GBC51"/>
      <c r="GBD51"/>
      <c r="GBE51"/>
      <c r="GBF51"/>
      <c r="GBG51"/>
      <c r="GBH51"/>
      <c r="GBI51"/>
      <c r="GBJ51"/>
      <c r="GBK51"/>
      <c r="GBL51"/>
      <c r="GBM51"/>
      <c r="GBN51"/>
      <c r="GBO51"/>
      <c r="GBP51"/>
      <c r="GBQ51"/>
      <c r="GBR51"/>
      <c r="GBS51"/>
      <c r="GBT51"/>
      <c r="GBU51"/>
      <c r="GBV51"/>
      <c r="GBW51"/>
      <c r="GBX51"/>
      <c r="GBY51"/>
      <c r="GBZ51"/>
      <c r="GCA51"/>
      <c r="GCB51"/>
      <c r="GCC51"/>
      <c r="GCD51"/>
      <c r="GCE51"/>
      <c r="GCF51"/>
      <c r="GCG51"/>
      <c r="GCH51"/>
      <c r="GCI51"/>
      <c r="GCJ51"/>
      <c r="GCK51"/>
      <c r="GCL51"/>
      <c r="GCM51"/>
      <c r="GCN51"/>
      <c r="GCO51"/>
      <c r="GCP51"/>
      <c r="GCQ51"/>
      <c r="GCR51"/>
      <c r="GCS51"/>
      <c r="GCT51"/>
      <c r="GCU51"/>
      <c r="GCV51"/>
      <c r="GCW51"/>
      <c r="GCX51"/>
      <c r="GCY51"/>
      <c r="GCZ51"/>
      <c r="GDA51"/>
      <c r="GDB51"/>
      <c r="GDC51"/>
      <c r="GDD51"/>
      <c r="GDE51"/>
      <c r="GDF51"/>
      <c r="GDG51"/>
      <c r="GDH51"/>
      <c r="GDI51"/>
      <c r="GDJ51"/>
      <c r="GDK51"/>
      <c r="GDL51"/>
      <c r="GDM51"/>
      <c r="GDN51"/>
      <c r="GDO51"/>
      <c r="GDP51"/>
      <c r="GDQ51"/>
      <c r="GDR51"/>
      <c r="GDS51"/>
      <c r="GDT51"/>
      <c r="GDU51"/>
      <c r="GDV51"/>
      <c r="GDW51"/>
      <c r="GDX51"/>
      <c r="GDY51"/>
      <c r="GDZ51"/>
      <c r="GEA51"/>
      <c r="GEB51"/>
      <c r="GEC51"/>
      <c r="GED51"/>
      <c r="GEE51"/>
      <c r="GEF51"/>
      <c r="GEG51"/>
      <c r="GEH51"/>
      <c r="GEI51"/>
      <c r="GEJ51"/>
      <c r="GEK51"/>
      <c r="GEL51"/>
      <c r="GEM51"/>
      <c r="GEN51"/>
      <c r="GEO51"/>
      <c r="GEP51"/>
      <c r="GEQ51"/>
      <c r="GER51"/>
      <c r="GES51"/>
      <c r="GET51"/>
      <c r="GEU51"/>
      <c r="GEV51"/>
      <c r="GEW51"/>
      <c r="GEX51"/>
      <c r="GEY51"/>
      <c r="GEZ51"/>
      <c r="GFA51"/>
      <c r="GFB51"/>
      <c r="GFC51"/>
      <c r="GFD51"/>
      <c r="GFE51"/>
      <c r="GFF51"/>
      <c r="GFG51"/>
      <c r="GFH51"/>
      <c r="GFI51"/>
      <c r="GFJ51"/>
      <c r="GFK51"/>
      <c r="GFL51"/>
      <c r="GFM51"/>
      <c r="GFN51"/>
      <c r="GFO51"/>
      <c r="GFP51"/>
      <c r="GFQ51"/>
      <c r="GFR51"/>
      <c r="GFS51"/>
      <c r="GFT51"/>
      <c r="GFU51"/>
      <c r="GFV51"/>
      <c r="GFW51"/>
      <c r="GFX51"/>
      <c r="GFY51"/>
      <c r="GFZ51"/>
      <c r="GGA51"/>
      <c r="GGB51"/>
      <c r="GGC51"/>
      <c r="GGD51"/>
      <c r="GGE51"/>
      <c r="GGF51"/>
      <c r="GGG51"/>
      <c r="GGH51"/>
      <c r="GGI51"/>
      <c r="GGJ51"/>
      <c r="GGK51"/>
      <c r="GGL51"/>
      <c r="GGM51"/>
      <c r="GGN51"/>
      <c r="GGO51"/>
      <c r="GGP51"/>
      <c r="GGQ51"/>
      <c r="GGR51"/>
      <c r="GGS51"/>
      <c r="GGT51"/>
      <c r="GGU51"/>
      <c r="GGV51"/>
      <c r="GGW51"/>
      <c r="GGX51"/>
      <c r="GGY51"/>
      <c r="GGZ51"/>
      <c r="GHA51"/>
      <c r="GHB51"/>
      <c r="GHC51"/>
      <c r="GHD51"/>
      <c r="GHE51"/>
      <c r="GHF51"/>
      <c r="GHG51"/>
      <c r="GHH51"/>
      <c r="GHI51"/>
      <c r="GHJ51"/>
      <c r="GHK51"/>
      <c r="GHL51"/>
      <c r="GHM51"/>
      <c r="GHN51"/>
      <c r="GHO51"/>
      <c r="GHP51"/>
      <c r="GHQ51"/>
      <c r="GHR51"/>
      <c r="GHS51"/>
      <c r="GHT51"/>
      <c r="GHU51"/>
      <c r="GHV51"/>
      <c r="GHW51"/>
      <c r="GHX51"/>
      <c r="GHY51"/>
      <c r="GHZ51"/>
      <c r="GIA51"/>
      <c r="GIB51"/>
      <c r="GIC51"/>
      <c r="GID51"/>
      <c r="GIE51"/>
      <c r="GIF51"/>
      <c r="GIG51"/>
      <c r="GIH51"/>
      <c r="GII51"/>
      <c r="GIJ51"/>
      <c r="GIK51"/>
      <c r="GIL51"/>
      <c r="GIM51"/>
      <c r="GIN51"/>
      <c r="GIO51"/>
      <c r="GIP51"/>
      <c r="GIQ51"/>
      <c r="GIR51"/>
      <c r="GIS51"/>
      <c r="GIT51"/>
      <c r="GIU51"/>
      <c r="GIV51"/>
      <c r="GIW51"/>
      <c r="GIX51"/>
      <c r="GIY51"/>
      <c r="GIZ51"/>
      <c r="GJA51"/>
      <c r="GJB51"/>
      <c r="GJC51"/>
      <c r="GJD51"/>
      <c r="GJE51"/>
      <c r="GJF51"/>
      <c r="GJG51"/>
      <c r="GJH51"/>
      <c r="GJI51"/>
      <c r="GJJ51"/>
      <c r="GJK51"/>
      <c r="GJL51"/>
      <c r="GJM51"/>
      <c r="GJN51"/>
      <c r="GJO51"/>
      <c r="GJP51"/>
      <c r="GJQ51"/>
      <c r="GJR51"/>
      <c r="GJS51"/>
      <c r="GJT51"/>
      <c r="GJU51"/>
      <c r="GJV51"/>
      <c r="GJW51"/>
      <c r="GJX51"/>
      <c r="GJY51"/>
      <c r="GJZ51"/>
      <c r="GKA51"/>
      <c r="GKB51"/>
      <c r="GKC51"/>
      <c r="GKD51"/>
      <c r="GKE51"/>
      <c r="GKF51"/>
      <c r="GKG51"/>
      <c r="GKH51"/>
      <c r="GKI51"/>
      <c r="GKJ51"/>
      <c r="GKK51"/>
      <c r="GKL51"/>
      <c r="GKM51"/>
      <c r="GKN51"/>
      <c r="GKO51"/>
      <c r="GKP51"/>
      <c r="GKQ51"/>
      <c r="GKR51"/>
      <c r="GKS51"/>
      <c r="GKT51"/>
      <c r="GKU51"/>
      <c r="GKV51"/>
      <c r="GKW51"/>
      <c r="GKX51"/>
      <c r="GKY51"/>
      <c r="GKZ51"/>
      <c r="GLA51"/>
      <c r="GLB51"/>
      <c r="GLC51"/>
      <c r="GLD51"/>
      <c r="GLE51"/>
      <c r="GLF51"/>
      <c r="GLG51"/>
      <c r="GLH51"/>
      <c r="GLI51"/>
      <c r="GLJ51"/>
      <c r="GLK51"/>
      <c r="GLL51"/>
      <c r="GLM51"/>
      <c r="GLN51"/>
      <c r="GLO51"/>
      <c r="GLP51"/>
      <c r="GLQ51"/>
      <c r="GLR51"/>
      <c r="GLS51"/>
      <c r="GLT51"/>
      <c r="GLU51"/>
      <c r="GLV51"/>
      <c r="GLW51"/>
      <c r="GLX51"/>
      <c r="GLY51"/>
      <c r="GLZ51"/>
      <c r="GMA51"/>
      <c r="GMB51"/>
      <c r="GMC51"/>
      <c r="GMD51"/>
      <c r="GME51"/>
      <c r="GMF51"/>
      <c r="GMG51"/>
      <c r="GMH51"/>
      <c r="GMI51"/>
      <c r="GMJ51"/>
      <c r="GMK51"/>
      <c r="GML51"/>
      <c r="GMM51"/>
      <c r="GMN51"/>
      <c r="GMO51"/>
      <c r="GMP51"/>
      <c r="GMQ51"/>
      <c r="GMR51"/>
      <c r="GMS51"/>
      <c r="GMT51"/>
      <c r="GMU51"/>
      <c r="GMV51"/>
      <c r="GMW51"/>
      <c r="GMX51"/>
      <c r="GMY51"/>
      <c r="GMZ51"/>
      <c r="GNA51"/>
      <c r="GNB51"/>
      <c r="GNC51"/>
      <c r="GND51"/>
      <c r="GNE51"/>
      <c r="GNF51"/>
      <c r="GNG51"/>
      <c r="GNH51"/>
      <c r="GNI51"/>
      <c r="GNJ51"/>
      <c r="GNK51"/>
      <c r="GNL51"/>
      <c r="GNM51"/>
      <c r="GNN51"/>
      <c r="GNO51"/>
      <c r="GNP51"/>
      <c r="GNQ51"/>
      <c r="GNR51"/>
      <c r="GNS51"/>
      <c r="GNT51"/>
      <c r="GNU51"/>
      <c r="GNV51"/>
      <c r="GNW51"/>
      <c r="GNX51"/>
      <c r="GNY51"/>
      <c r="GNZ51"/>
      <c r="GOA51"/>
      <c r="GOB51"/>
      <c r="GOC51"/>
      <c r="GOD51"/>
      <c r="GOE51"/>
      <c r="GOF51"/>
      <c r="GOG51"/>
      <c r="GOH51"/>
      <c r="GOI51"/>
      <c r="GOJ51"/>
      <c r="GOK51"/>
      <c r="GOL51"/>
      <c r="GOM51"/>
      <c r="GON51"/>
      <c r="GOO51"/>
      <c r="GOP51"/>
      <c r="GOQ51"/>
      <c r="GOR51"/>
      <c r="GOS51"/>
      <c r="GOT51"/>
      <c r="GOU51"/>
      <c r="GOV51"/>
      <c r="GOW51"/>
      <c r="GOX51"/>
      <c r="GOY51"/>
      <c r="GOZ51"/>
      <c r="GPA51"/>
      <c r="GPB51"/>
      <c r="GPC51"/>
      <c r="GPD51"/>
      <c r="GPE51"/>
      <c r="GPF51"/>
      <c r="GPG51"/>
      <c r="GPH51"/>
      <c r="GPI51"/>
      <c r="GPJ51"/>
      <c r="GPK51"/>
      <c r="GPL51"/>
      <c r="GPM51"/>
      <c r="GPN51"/>
      <c r="GPO51"/>
      <c r="GPP51"/>
      <c r="GPQ51"/>
      <c r="GPR51"/>
      <c r="GPS51"/>
      <c r="GPT51"/>
      <c r="GPU51"/>
      <c r="GPV51"/>
      <c r="GPW51"/>
      <c r="GPX51"/>
      <c r="GPY51"/>
      <c r="GPZ51"/>
      <c r="GQA51"/>
      <c r="GQB51"/>
      <c r="GQC51"/>
      <c r="GQD51"/>
      <c r="GQE51"/>
      <c r="GQF51"/>
      <c r="GQG51"/>
      <c r="GQH51"/>
      <c r="GQI51"/>
      <c r="GQJ51"/>
      <c r="GQK51"/>
      <c r="GQL51"/>
      <c r="GQM51"/>
      <c r="GQN51"/>
      <c r="GQO51"/>
      <c r="GQP51"/>
      <c r="GQQ51"/>
      <c r="GQR51"/>
      <c r="GQS51"/>
      <c r="GQT51"/>
      <c r="GQU51"/>
      <c r="GQV51"/>
      <c r="GQW51"/>
      <c r="GQX51"/>
      <c r="GQY51"/>
      <c r="GQZ51"/>
      <c r="GRA51"/>
      <c r="GRB51"/>
      <c r="GRC51"/>
      <c r="GRD51"/>
      <c r="GRE51"/>
      <c r="GRF51"/>
      <c r="GRG51"/>
      <c r="GRH51"/>
      <c r="GRI51"/>
      <c r="GRJ51"/>
      <c r="GRK51"/>
      <c r="GRL51"/>
      <c r="GRM51"/>
      <c r="GRN51"/>
      <c r="GRO51"/>
      <c r="GRP51"/>
      <c r="GRQ51"/>
      <c r="GRR51"/>
      <c r="GRS51"/>
      <c r="GRT51"/>
      <c r="GRU51"/>
      <c r="GRV51"/>
      <c r="GRW51"/>
      <c r="GRX51"/>
      <c r="GRY51"/>
      <c r="GRZ51"/>
      <c r="GSA51"/>
      <c r="GSB51"/>
      <c r="GSC51"/>
      <c r="GSD51"/>
      <c r="GSE51"/>
      <c r="GSF51"/>
      <c r="GSG51"/>
      <c r="GSH51"/>
      <c r="GSI51"/>
      <c r="GSJ51"/>
      <c r="GSK51"/>
      <c r="GSL51"/>
      <c r="GSM51"/>
      <c r="GSN51"/>
      <c r="GSO51"/>
      <c r="GSP51"/>
      <c r="GSQ51"/>
      <c r="GSR51"/>
      <c r="GSS51"/>
      <c r="GST51"/>
      <c r="GSU51"/>
      <c r="GSV51"/>
      <c r="GSW51"/>
      <c r="GSX51"/>
      <c r="GSY51"/>
      <c r="GSZ51"/>
      <c r="GTA51"/>
      <c r="GTB51"/>
      <c r="GTC51"/>
      <c r="GTD51"/>
      <c r="GTE51"/>
      <c r="GTF51"/>
      <c r="GTG51"/>
      <c r="GTH51"/>
      <c r="GTI51"/>
      <c r="GTJ51"/>
      <c r="GTK51"/>
      <c r="GTL51"/>
      <c r="GTM51"/>
      <c r="GTN51"/>
      <c r="GTO51"/>
      <c r="GTP51"/>
      <c r="GTQ51"/>
      <c r="GTR51"/>
      <c r="GTS51"/>
      <c r="GTT51"/>
      <c r="GTU51"/>
      <c r="GTV51"/>
      <c r="GTW51"/>
      <c r="GTX51"/>
      <c r="GTY51"/>
      <c r="GTZ51"/>
      <c r="GUA51"/>
      <c r="GUB51"/>
      <c r="GUC51"/>
      <c r="GUD51"/>
      <c r="GUE51"/>
      <c r="GUF51"/>
      <c r="GUG51"/>
      <c r="GUH51"/>
      <c r="GUI51"/>
      <c r="GUJ51"/>
      <c r="GUK51"/>
      <c r="GUL51"/>
      <c r="GUM51"/>
      <c r="GUN51"/>
      <c r="GUO51"/>
      <c r="GUP51"/>
      <c r="GUQ51"/>
      <c r="GUR51"/>
      <c r="GUS51"/>
      <c r="GUT51"/>
      <c r="GUU51"/>
      <c r="GUV51"/>
      <c r="GUW51"/>
      <c r="GUX51"/>
      <c r="GUY51"/>
      <c r="GUZ51"/>
      <c r="GVA51"/>
      <c r="GVB51"/>
      <c r="GVC51"/>
      <c r="GVD51"/>
      <c r="GVE51"/>
      <c r="GVF51"/>
      <c r="GVG51"/>
      <c r="GVH51"/>
      <c r="GVI51"/>
      <c r="GVJ51"/>
      <c r="GVK51"/>
      <c r="GVL51"/>
      <c r="GVM51"/>
      <c r="GVN51"/>
      <c r="GVO51"/>
      <c r="GVP51"/>
      <c r="GVQ51"/>
      <c r="GVR51"/>
      <c r="GVS51"/>
      <c r="GVT51"/>
      <c r="GVU51"/>
      <c r="GVV51"/>
      <c r="GVW51"/>
      <c r="GVX51"/>
      <c r="GVY51"/>
      <c r="GVZ51"/>
      <c r="GWA51"/>
      <c r="GWB51"/>
      <c r="GWC51"/>
      <c r="GWD51"/>
      <c r="GWE51"/>
      <c r="GWF51"/>
      <c r="GWG51"/>
      <c r="GWH51"/>
      <c r="GWI51"/>
      <c r="GWJ51"/>
      <c r="GWK51"/>
      <c r="GWL51"/>
      <c r="GWM51"/>
      <c r="GWN51"/>
      <c r="GWO51"/>
      <c r="GWP51"/>
      <c r="GWQ51"/>
      <c r="GWR51"/>
      <c r="GWS51"/>
      <c r="GWT51"/>
      <c r="GWU51"/>
      <c r="GWV51"/>
      <c r="GWW51"/>
      <c r="GWX51"/>
      <c r="GWY51"/>
      <c r="GWZ51"/>
      <c r="GXA51"/>
      <c r="GXB51"/>
      <c r="GXC51"/>
      <c r="GXD51"/>
      <c r="GXE51"/>
      <c r="GXF51"/>
      <c r="GXG51"/>
      <c r="GXH51"/>
      <c r="GXI51"/>
      <c r="GXJ51"/>
      <c r="GXK51"/>
      <c r="GXL51"/>
      <c r="GXM51"/>
      <c r="GXN51"/>
      <c r="GXO51"/>
      <c r="GXP51"/>
      <c r="GXQ51"/>
      <c r="GXR51"/>
      <c r="GXS51"/>
      <c r="GXT51"/>
      <c r="GXU51"/>
      <c r="GXV51"/>
      <c r="GXW51"/>
      <c r="GXX51"/>
      <c r="GXY51"/>
      <c r="GXZ51"/>
      <c r="GYA51"/>
      <c r="GYB51"/>
      <c r="GYC51"/>
      <c r="GYD51"/>
      <c r="GYE51"/>
      <c r="GYF51"/>
      <c r="GYG51"/>
      <c r="GYH51"/>
      <c r="GYI51"/>
      <c r="GYJ51"/>
      <c r="GYK51"/>
      <c r="GYL51"/>
      <c r="GYM51"/>
      <c r="GYN51"/>
      <c r="GYO51"/>
      <c r="GYP51"/>
      <c r="GYQ51"/>
      <c r="GYR51"/>
      <c r="GYS51"/>
      <c r="GYT51"/>
      <c r="GYU51"/>
      <c r="GYV51"/>
      <c r="GYW51"/>
      <c r="GYX51"/>
      <c r="GYY51"/>
      <c r="GYZ51"/>
      <c r="GZA51"/>
      <c r="GZB51"/>
      <c r="GZC51"/>
      <c r="GZD51"/>
      <c r="GZE51"/>
      <c r="GZF51"/>
      <c r="GZG51"/>
      <c r="GZH51"/>
      <c r="GZI51"/>
      <c r="GZJ51"/>
      <c r="GZK51"/>
      <c r="GZL51"/>
      <c r="GZM51"/>
      <c r="GZN51"/>
      <c r="GZO51"/>
      <c r="GZP51"/>
      <c r="GZQ51"/>
      <c r="GZR51"/>
      <c r="GZS51"/>
      <c r="GZT51"/>
      <c r="GZU51"/>
      <c r="GZV51"/>
      <c r="GZW51"/>
      <c r="GZX51"/>
      <c r="GZY51"/>
      <c r="GZZ51"/>
      <c r="HAA51"/>
      <c r="HAB51"/>
      <c r="HAC51"/>
      <c r="HAD51"/>
      <c r="HAE51"/>
      <c r="HAF51"/>
      <c r="HAG51"/>
      <c r="HAH51"/>
      <c r="HAI51"/>
      <c r="HAJ51"/>
      <c r="HAK51"/>
      <c r="HAL51"/>
      <c r="HAM51"/>
      <c r="HAN51"/>
      <c r="HAO51"/>
      <c r="HAP51"/>
      <c r="HAQ51"/>
      <c r="HAR51"/>
      <c r="HAS51"/>
      <c r="HAT51"/>
      <c r="HAU51"/>
      <c r="HAV51"/>
      <c r="HAW51"/>
      <c r="HAX51"/>
      <c r="HAY51"/>
      <c r="HAZ51"/>
      <c r="HBA51"/>
      <c r="HBB51"/>
      <c r="HBC51"/>
      <c r="HBD51"/>
      <c r="HBE51"/>
      <c r="HBF51"/>
      <c r="HBG51"/>
      <c r="HBH51"/>
      <c r="HBI51"/>
      <c r="HBJ51"/>
      <c r="HBK51"/>
      <c r="HBL51"/>
      <c r="HBM51"/>
      <c r="HBN51"/>
      <c r="HBO51"/>
      <c r="HBP51"/>
      <c r="HBQ51"/>
      <c r="HBR51"/>
      <c r="HBS51"/>
      <c r="HBT51"/>
      <c r="HBU51"/>
      <c r="HBV51"/>
      <c r="HBW51"/>
      <c r="HBX51"/>
      <c r="HBY51"/>
      <c r="HBZ51"/>
      <c r="HCA51"/>
      <c r="HCB51"/>
      <c r="HCC51"/>
      <c r="HCD51"/>
      <c r="HCE51"/>
      <c r="HCF51"/>
      <c r="HCG51"/>
      <c r="HCH51"/>
      <c r="HCI51"/>
      <c r="HCJ51"/>
      <c r="HCK51"/>
      <c r="HCL51"/>
      <c r="HCM51"/>
      <c r="HCN51"/>
      <c r="HCO51"/>
      <c r="HCP51"/>
      <c r="HCQ51"/>
      <c r="HCR51"/>
      <c r="HCS51"/>
      <c r="HCT51"/>
      <c r="HCU51"/>
      <c r="HCV51"/>
      <c r="HCW51"/>
      <c r="HCX51"/>
      <c r="HCY51"/>
      <c r="HCZ51"/>
      <c r="HDA51"/>
      <c r="HDB51"/>
      <c r="HDC51"/>
      <c r="HDD51"/>
      <c r="HDE51"/>
      <c r="HDF51"/>
      <c r="HDG51"/>
      <c r="HDH51"/>
      <c r="HDI51"/>
      <c r="HDJ51"/>
      <c r="HDK51"/>
      <c r="HDL51"/>
      <c r="HDM51"/>
      <c r="HDN51"/>
      <c r="HDO51"/>
      <c r="HDP51"/>
      <c r="HDQ51"/>
      <c r="HDR51"/>
      <c r="HDS51"/>
      <c r="HDT51"/>
      <c r="HDU51"/>
      <c r="HDV51"/>
      <c r="HDW51"/>
      <c r="HDX51"/>
      <c r="HDY51"/>
      <c r="HDZ51"/>
      <c r="HEA51"/>
      <c r="HEB51"/>
      <c r="HEC51"/>
      <c r="HED51"/>
      <c r="HEE51"/>
      <c r="HEF51"/>
      <c r="HEG51"/>
      <c r="HEH51"/>
      <c r="HEI51"/>
      <c r="HEJ51"/>
      <c r="HEK51"/>
      <c r="HEL51"/>
      <c r="HEM51"/>
      <c r="HEN51"/>
      <c r="HEO51"/>
      <c r="HEP51"/>
      <c r="HEQ51"/>
      <c r="HER51"/>
      <c r="HES51"/>
      <c r="HET51"/>
      <c r="HEU51"/>
      <c r="HEV51"/>
      <c r="HEW51"/>
      <c r="HEX51"/>
      <c r="HEY51"/>
      <c r="HEZ51"/>
      <c r="HFA51"/>
      <c r="HFB51"/>
      <c r="HFC51"/>
      <c r="HFD51"/>
      <c r="HFE51"/>
      <c r="HFF51"/>
      <c r="HFG51"/>
      <c r="HFH51"/>
      <c r="HFI51"/>
      <c r="HFJ51"/>
      <c r="HFK51"/>
      <c r="HFL51"/>
      <c r="HFM51"/>
      <c r="HFN51"/>
      <c r="HFO51"/>
      <c r="HFP51"/>
      <c r="HFQ51"/>
      <c r="HFR51"/>
      <c r="HFS51"/>
      <c r="HFT51"/>
      <c r="HFU51"/>
      <c r="HFV51"/>
      <c r="HFW51"/>
      <c r="HFX51"/>
      <c r="HFY51"/>
      <c r="HFZ51"/>
      <c r="HGA51"/>
      <c r="HGB51"/>
      <c r="HGC51"/>
      <c r="HGD51"/>
      <c r="HGE51"/>
      <c r="HGF51"/>
      <c r="HGG51"/>
      <c r="HGH51"/>
      <c r="HGI51"/>
      <c r="HGJ51"/>
      <c r="HGK51"/>
      <c r="HGL51"/>
      <c r="HGM51"/>
      <c r="HGN51"/>
      <c r="HGO51"/>
      <c r="HGP51"/>
      <c r="HGQ51"/>
      <c r="HGR51"/>
      <c r="HGS51"/>
      <c r="HGT51"/>
      <c r="HGU51"/>
      <c r="HGV51"/>
      <c r="HGW51"/>
      <c r="HGX51"/>
      <c r="HGY51"/>
      <c r="HGZ51"/>
      <c r="HHA51"/>
      <c r="HHB51"/>
      <c r="HHC51"/>
      <c r="HHD51"/>
      <c r="HHE51"/>
      <c r="HHF51"/>
      <c r="HHG51"/>
      <c r="HHH51"/>
      <c r="HHI51"/>
      <c r="HHJ51"/>
      <c r="HHK51"/>
      <c r="HHL51"/>
      <c r="HHM51"/>
      <c r="HHN51"/>
      <c r="HHO51"/>
      <c r="HHP51"/>
      <c r="HHQ51"/>
      <c r="HHR51"/>
      <c r="HHS51"/>
      <c r="HHT51"/>
      <c r="HHU51"/>
      <c r="HHV51"/>
      <c r="HHW51"/>
      <c r="HHX51"/>
      <c r="HHY51"/>
      <c r="HHZ51"/>
      <c r="HIA51"/>
      <c r="HIB51"/>
      <c r="HIC51"/>
      <c r="HID51"/>
      <c r="HIE51"/>
      <c r="HIF51"/>
      <c r="HIG51"/>
      <c r="HIH51"/>
      <c r="HII51"/>
      <c r="HIJ51"/>
      <c r="HIK51"/>
      <c r="HIL51"/>
      <c r="HIM51"/>
      <c r="HIN51"/>
      <c r="HIO51"/>
      <c r="HIP51"/>
      <c r="HIQ51"/>
      <c r="HIR51"/>
      <c r="HIS51"/>
      <c r="HIT51"/>
      <c r="HIU51"/>
      <c r="HIV51"/>
      <c r="HIW51"/>
      <c r="HIX51"/>
      <c r="HIY51"/>
      <c r="HIZ51"/>
      <c r="HJA51"/>
      <c r="HJB51"/>
      <c r="HJC51"/>
      <c r="HJD51"/>
      <c r="HJE51"/>
      <c r="HJF51"/>
      <c r="HJG51"/>
      <c r="HJH51"/>
      <c r="HJI51"/>
      <c r="HJJ51"/>
      <c r="HJK51"/>
      <c r="HJL51"/>
      <c r="HJM51"/>
      <c r="HJN51"/>
      <c r="HJO51"/>
      <c r="HJP51"/>
      <c r="HJQ51"/>
      <c r="HJR51"/>
      <c r="HJS51"/>
      <c r="HJT51"/>
      <c r="HJU51"/>
      <c r="HJV51"/>
      <c r="HJW51"/>
      <c r="HJX51"/>
      <c r="HJY51"/>
      <c r="HJZ51"/>
      <c r="HKA51"/>
      <c r="HKB51"/>
      <c r="HKC51"/>
      <c r="HKD51"/>
      <c r="HKE51"/>
      <c r="HKF51"/>
      <c r="HKG51"/>
      <c r="HKH51"/>
      <c r="HKI51"/>
      <c r="HKJ51"/>
      <c r="HKK51"/>
      <c r="HKL51"/>
      <c r="HKM51"/>
      <c r="HKN51"/>
      <c r="HKO51"/>
      <c r="HKP51"/>
      <c r="HKQ51"/>
      <c r="HKR51"/>
      <c r="HKS51"/>
      <c r="HKT51"/>
      <c r="HKU51"/>
      <c r="HKV51"/>
      <c r="HKW51"/>
      <c r="HKX51"/>
      <c r="HKY51"/>
      <c r="HKZ51"/>
      <c r="HLA51"/>
      <c r="HLB51"/>
      <c r="HLC51"/>
      <c r="HLD51"/>
      <c r="HLE51"/>
      <c r="HLF51"/>
      <c r="HLG51"/>
      <c r="HLH51"/>
      <c r="HLI51"/>
      <c r="HLJ51"/>
      <c r="HLK51"/>
      <c r="HLL51"/>
      <c r="HLM51"/>
      <c r="HLN51"/>
      <c r="HLO51"/>
      <c r="HLP51"/>
      <c r="HLQ51"/>
      <c r="HLR51"/>
      <c r="HLS51"/>
      <c r="HLT51"/>
      <c r="HLU51"/>
      <c r="HLV51"/>
      <c r="HLW51"/>
      <c r="HLX51"/>
      <c r="HLY51"/>
      <c r="HLZ51"/>
      <c r="HMA51"/>
      <c r="HMB51"/>
      <c r="HMC51"/>
      <c r="HMD51"/>
      <c r="HME51"/>
      <c r="HMF51"/>
      <c r="HMG51"/>
      <c r="HMH51"/>
      <c r="HMI51"/>
      <c r="HMJ51"/>
      <c r="HMK51"/>
      <c r="HML51"/>
      <c r="HMM51"/>
      <c r="HMN51"/>
      <c r="HMO51"/>
      <c r="HMP51"/>
      <c r="HMQ51"/>
      <c r="HMR51"/>
      <c r="HMS51"/>
      <c r="HMT51"/>
      <c r="HMU51"/>
      <c r="HMV51"/>
      <c r="HMW51"/>
      <c r="HMX51"/>
      <c r="HMY51"/>
      <c r="HMZ51"/>
      <c r="HNA51"/>
      <c r="HNB51"/>
      <c r="HNC51"/>
      <c r="HND51"/>
      <c r="HNE51"/>
      <c r="HNF51"/>
      <c r="HNG51"/>
      <c r="HNH51"/>
      <c r="HNI51"/>
      <c r="HNJ51"/>
      <c r="HNK51"/>
      <c r="HNL51"/>
      <c r="HNM51"/>
      <c r="HNN51"/>
      <c r="HNO51"/>
      <c r="HNP51"/>
      <c r="HNQ51"/>
      <c r="HNR51"/>
      <c r="HNS51"/>
      <c r="HNT51"/>
      <c r="HNU51"/>
      <c r="HNV51"/>
      <c r="HNW51"/>
      <c r="HNX51"/>
      <c r="HNY51"/>
      <c r="HNZ51"/>
      <c r="HOA51"/>
      <c r="HOB51"/>
      <c r="HOC51"/>
      <c r="HOD51"/>
      <c r="HOE51"/>
      <c r="HOF51"/>
      <c r="HOG51"/>
      <c r="HOH51"/>
      <c r="HOI51"/>
      <c r="HOJ51"/>
      <c r="HOK51"/>
      <c r="HOL51"/>
      <c r="HOM51"/>
      <c r="HON51"/>
      <c r="HOO51"/>
      <c r="HOP51"/>
      <c r="HOQ51"/>
      <c r="HOR51"/>
      <c r="HOS51"/>
      <c r="HOT51"/>
      <c r="HOU51"/>
      <c r="HOV51"/>
      <c r="HOW51"/>
      <c r="HOX51"/>
      <c r="HOY51"/>
      <c r="HOZ51"/>
      <c r="HPA51"/>
      <c r="HPB51"/>
      <c r="HPC51"/>
      <c r="HPD51"/>
      <c r="HPE51"/>
      <c r="HPF51"/>
      <c r="HPG51"/>
      <c r="HPH51"/>
      <c r="HPI51"/>
      <c r="HPJ51"/>
      <c r="HPK51"/>
      <c r="HPL51"/>
      <c r="HPM51"/>
      <c r="HPN51"/>
      <c r="HPO51"/>
      <c r="HPP51"/>
      <c r="HPQ51"/>
      <c r="HPR51"/>
      <c r="HPS51"/>
      <c r="HPT51"/>
      <c r="HPU51"/>
      <c r="HPV51"/>
      <c r="HPW51"/>
      <c r="HPX51"/>
      <c r="HPY51"/>
      <c r="HPZ51"/>
      <c r="HQA51"/>
      <c r="HQB51"/>
      <c r="HQC51"/>
      <c r="HQD51"/>
      <c r="HQE51"/>
      <c r="HQF51"/>
      <c r="HQG51"/>
      <c r="HQH51"/>
      <c r="HQI51"/>
      <c r="HQJ51"/>
      <c r="HQK51"/>
      <c r="HQL51"/>
      <c r="HQM51"/>
      <c r="HQN51"/>
      <c r="HQO51"/>
      <c r="HQP51"/>
      <c r="HQQ51"/>
      <c r="HQR51"/>
      <c r="HQS51"/>
      <c r="HQT51"/>
      <c r="HQU51"/>
      <c r="HQV51"/>
      <c r="HQW51"/>
      <c r="HQX51"/>
      <c r="HQY51"/>
      <c r="HQZ51"/>
      <c r="HRA51"/>
      <c r="HRB51"/>
      <c r="HRC51"/>
      <c r="HRD51"/>
      <c r="HRE51"/>
      <c r="HRF51"/>
      <c r="HRG51"/>
      <c r="HRH51"/>
      <c r="HRI51"/>
      <c r="HRJ51"/>
      <c r="HRK51"/>
      <c r="HRL51"/>
      <c r="HRM51"/>
      <c r="HRN51"/>
      <c r="HRO51"/>
      <c r="HRP51"/>
      <c r="HRQ51"/>
      <c r="HRR51"/>
      <c r="HRS51"/>
      <c r="HRT51"/>
      <c r="HRU51"/>
      <c r="HRV51"/>
      <c r="HRW51"/>
      <c r="HRX51"/>
      <c r="HRY51"/>
      <c r="HRZ51"/>
      <c r="HSA51"/>
      <c r="HSB51"/>
      <c r="HSC51"/>
      <c r="HSD51"/>
      <c r="HSE51"/>
      <c r="HSF51"/>
      <c r="HSG51"/>
      <c r="HSH51"/>
      <c r="HSI51"/>
      <c r="HSJ51"/>
      <c r="HSK51"/>
      <c r="HSL51"/>
      <c r="HSM51"/>
      <c r="HSN51"/>
      <c r="HSO51"/>
      <c r="HSP51"/>
      <c r="HSQ51"/>
      <c r="HSR51"/>
      <c r="HSS51"/>
      <c r="HST51"/>
      <c r="HSU51"/>
      <c r="HSV51"/>
      <c r="HSW51"/>
      <c r="HSX51"/>
      <c r="HSY51"/>
      <c r="HSZ51"/>
      <c r="HTA51"/>
      <c r="HTB51"/>
      <c r="HTC51"/>
      <c r="HTD51"/>
      <c r="HTE51"/>
      <c r="HTF51"/>
      <c r="HTG51"/>
      <c r="HTH51"/>
      <c r="HTI51"/>
      <c r="HTJ51"/>
      <c r="HTK51"/>
      <c r="HTL51"/>
      <c r="HTM51"/>
      <c r="HTN51"/>
      <c r="HTO51"/>
      <c r="HTP51"/>
      <c r="HTQ51"/>
      <c r="HTR51"/>
      <c r="HTS51"/>
      <c r="HTT51"/>
      <c r="HTU51"/>
      <c r="HTV51"/>
      <c r="HTW51"/>
      <c r="HTX51"/>
      <c r="HTY51"/>
      <c r="HTZ51"/>
      <c r="HUA51"/>
      <c r="HUB51"/>
      <c r="HUC51"/>
      <c r="HUD51"/>
      <c r="HUE51"/>
      <c r="HUF51"/>
      <c r="HUG51"/>
      <c r="HUH51"/>
      <c r="HUI51"/>
      <c r="HUJ51"/>
      <c r="HUK51"/>
      <c r="HUL51"/>
      <c r="HUM51"/>
      <c r="HUN51"/>
      <c r="HUO51"/>
      <c r="HUP51"/>
      <c r="HUQ51"/>
      <c r="HUR51"/>
      <c r="HUS51"/>
      <c r="HUT51"/>
      <c r="HUU51"/>
      <c r="HUV51"/>
      <c r="HUW51"/>
      <c r="HUX51"/>
      <c r="HUY51"/>
      <c r="HUZ51"/>
      <c r="HVA51"/>
      <c r="HVB51"/>
      <c r="HVC51"/>
      <c r="HVD51"/>
      <c r="HVE51"/>
      <c r="HVF51"/>
      <c r="HVG51"/>
      <c r="HVH51"/>
      <c r="HVI51"/>
      <c r="HVJ51"/>
      <c r="HVK51"/>
      <c r="HVL51"/>
      <c r="HVM51"/>
      <c r="HVN51"/>
      <c r="HVO51"/>
      <c r="HVP51"/>
      <c r="HVQ51"/>
      <c r="HVR51"/>
      <c r="HVS51"/>
      <c r="HVT51"/>
      <c r="HVU51"/>
      <c r="HVV51"/>
      <c r="HVW51"/>
      <c r="HVX51"/>
      <c r="HVY51"/>
      <c r="HVZ51"/>
      <c r="HWA51"/>
      <c r="HWB51"/>
      <c r="HWC51"/>
      <c r="HWD51"/>
      <c r="HWE51"/>
      <c r="HWF51"/>
      <c r="HWG51"/>
      <c r="HWH51"/>
      <c r="HWI51"/>
      <c r="HWJ51"/>
      <c r="HWK51"/>
      <c r="HWL51"/>
      <c r="HWM51"/>
      <c r="HWN51"/>
      <c r="HWO51"/>
      <c r="HWP51"/>
      <c r="HWQ51"/>
      <c r="HWR51"/>
      <c r="HWS51"/>
      <c r="HWT51"/>
      <c r="HWU51"/>
      <c r="HWV51"/>
      <c r="HWW51"/>
      <c r="HWX51"/>
      <c r="HWY51"/>
      <c r="HWZ51"/>
      <c r="HXA51"/>
      <c r="HXB51"/>
      <c r="HXC51"/>
      <c r="HXD51"/>
      <c r="HXE51"/>
      <c r="HXF51"/>
      <c r="HXG51"/>
      <c r="HXH51"/>
      <c r="HXI51"/>
      <c r="HXJ51"/>
      <c r="HXK51"/>
      <c r="HXL51"/>
      <c r="HXM51"/>
      <c r="HXN51"/>
      <c r="HXO51"/>
      <c r="HXP51"/>
      <c r="HXQ51"/>
      <c r="HXR51"/>
      <c r="HXS51"/>
      <c r="HXT51"/>
      <c r="HXU51"/>
      <c r="HXV51"/>
      <c r="HXW51"/>
      <c r="HXX51"/>
      <c r="HXY51"/>
      <c r="HXZ51"/>
      <c r="HYA51"/>
      <c r="HYB51"/>
      <c r="HYC51"/>
      <c r="HYD51"/>
      <c r="HYE51"/>
      <c r="HYF51"/>
      <c r="HYG51"/>
      <c r="HYH51"/>
      <c r="HYI51"/>
      <c r="HYJ51"/>
      <c r="HYK51"/>
      <c r="HYL51"/>
      <c r="HYM51"/>
      <c r="HYN51"/>
      <c r="HYO51"/>
      <c r="HYP51"/>
      <c r="HYQ51"/>
      <c r="HYR51"/>
      <c r="HYS51"/>
      <c r="HYT51"/>
      <c r="HYU51"/>
      <c r="HYV51"/>
      <c r="HYW51"/>
      <c r="HYX51"/>
      <c r="HYY51"/>
      <c r="HYZ51"/>
      <c r="HZA51"/>
      <c r="HZB51"/>
      <c r="HZC51"/>
      <c r="HZD51"/>
      <c r="HZE51"/>
      <c r="HZF51"/>
      <c r="HZG51"/>
      <c r="HZH51"/>
      <c r="HZI51"/>
      <c r="HZJ51"/>
      <c r="HZK51"/>
      <c r="HZL51"/>
      <c r="HZM51"/>
      <c r="HZN51"/>
      <c r="HZO51"/>
      <c r="HZP51"/>
      <c r="HZQ51"/>
      <c r="HZR51"/>
      <c r="HZS51"/>
      <c r="HZT51"/>
      <c r="HZU51"/>
      <c r="HZV51"/>
      <c r="HZW51"/>
      <c r="HZX51"/>
      <c r="HZY51"/>
      <c r="HZZ51"/>
      <c r="IAA51"/>
      <c r="IAB51"/>
      <c r="IAC51"/>
      <c r="IAD51"/>
      <c r="IAE51"/>
      <c r="IAF51"/>
      <c r="IAG51"/>
      <c r="IAH51"/>
      <c r="IAI51"/>
      <c r="IAJ51"/>
      <c r="IAK51"/>
      <c r="IAL51"/>
      <c r="IAM51"/>
      <c r="IAN51"/>
      <c r="IAO51"/>
      <c r="IAP51"/>
      <c r="IAQ51"/>
      <c r="IAR51"/>
      <c r="IAS51"/>
      <c r="IAT51"/>
      <c r="IAU51"/>
      <c r="IAV51"/>
      <c r="IAW51"/>
      <c r="IAX51"/>
      <c r="IAY51"/>
      <c r="IAZ51"/>
      <c r="IBA51"/>
      <c r="IBB51"/>
      <c r="IBC51"/>
      <c r="IBD51"/>
      <c r="IBE51"/>
      <c r="IBF51"/>
      <c r="IBG51"/>
      <c r="IBH51"/>
      <c r="IBI51"/>
      <c r="IBJ51"/>
      <c r="IBK51"/>
      <c r="IBL51"/>
      <c r="IBM51"/>
      <c r="IBN51"/>
      <c r="IBO51"/>
      <c r="IBP51"/>
      <c r="IBQ51"/>
      <c r="IBR51"/>
      <c r="IBS51"/>
      <c r="IBT51"/>
      <c r="IBU51"/>
      <c r="IBV51"/>
      <c r="IBW51"/>
      <c r="IBX51"/>
      <c r="IBY51"/>
      <c r="IBZ51"/>
      <c r="ICA51"/>
      <c r="ICB51"/>
      <c r="ICC51"/>
      <c r="ICD51"/>
      <c r="ICE51"/>
      <c r="ICF51"/>
      <c r="ICG51"/>
      <c r="ICH51"/>
      <c r="ICI51"/>
      <c r="ICJ51"/>
      <c r="ICK51"/>
      <c r="ICL51"/>
      <c r="ICM51"/>
      <c r="ICN51"/>
      <c r="ICO51"/>
      <c r="ICP51"/>
      <c r="ICQ51"/>
      <c r="ICR51"/>
      <c r="ICS51"/>
      <c r="ICT51"/>
      <c r="ICU51"/>
      <c r="ICV51"/>
      <c r="ICW51"/>
      <c r="ICX51"/>
      <c r="ICY51"/>
      <c r="ICZ51"/>
      <c r="IDA51"/>
      <c r="IDB51"/>
      <c r="IDC51"/>
      <c r="IDD51"/>
      <c r="IDE51"/>
      <c r="IDF51"/>
      <c r="IDG51"/>
      <c r="IDH51"/>
      <c r="IDI51"/>
      <c r="IDJ51"/>
      <c r="IDK51"/>
      <c r="IDL51"/>
      <c r="IDM51"/>
      <c r="IDN51"/>
      <c r="IDO51"/>
      <c r="IDP51"/>
      <c r="IDQ51"/>
      <c r="IDR51"/>
      <c r="IDS51"/>
      <c r="IDT51"/>
      <c r="IDU51"/>
      <c r="IDV51"/>
      <c r="IDW51"/>
      <c r="IDX51"/>
      <c r="IDY51"/>
      <c r="IDZ51"/>
      <c r="IEA51"/>
      <c r="IEB51"/>
      <c r="IEC51"/>
      <c r="IED51"/>
      <c r="IEE51"/>
      <c r="IEF51"/>
      <c r="IEG51"/>
      <c r="IEH51"/>
      <c r="IEI51"/>
      <c r="IEJ51"/>
      <c r="IEK51"/>
      <c r="IEL51"/>
      <c r="IEM51"/>
      <c r="IEN51"/>
      <c r="IEO51"/>
      <c r="IEP51"/>
      <c r="IEQ51"/>
      <c r="IER51"/>
      <c r="IES51"/>
      <c r="IET51"/>
      <c r="IEU51"/>
      <c r="IEV51"/>
      <c r="IEW51"/>
      <c r="IEX51"/>
      <c r="IEY51"/>
      <c r="IEZ51"/>
      <c r="IFA51"/>
      <c r="IFB51"/>
      <c r="IFC51"/>
      <c r="IFD51"/>
      <c r="IFE51"/>
      <c r="IFF51"/>
      <c r="IFG51"/>
      <c r="IFH51"/>
      <c r="IFI51"/>
      <c r="IFJ51"/>
      <c r="IFK51"/>
      <c r="IFL51"/>
      <c r="IFM51"/>
      <c r="IFN51"/>
      <c r="IFO51"/>
      <c r="IFP51"/>
      <c r="IFQ51"/>
      <c r="IFR51"/>
      <c r="IFS51"/>
      <c r="IFT51"/>
      <c r="IFU51"/>
      <c r="IFV51"/>
      <c r="IFW51"/>
      <c r="IFX51"/>
      <c r="IFY51"/>
      <c r="IFZ51"/>
      <c r="IGA51"/>
      <c r="IGB51"/>
      <c r="IGC51"/>
      <c r="IGD51"/>
      <c r="IGE51"/>
      <c r="IGF51"/>
      <c r="IGG51"/>
      <c r="IGH51"/>
      <c r="IGI51"/>
      <c r="IGJ51"/>
      <c r="IGK51"/>
      <c r="IGL51"/>
      <c r="IGM51"/>
      <c r="IGN51"/>
      <c r="IGO51"/>
      <c r="IGP51"/>
      <c r="IGQ51"/>
      <c r="IGR51"/>
      <c r="IGS51"/>
      <c r="IGT51"/>
      <c r="IGU51"/>
      <c r="IGV51"/>
      <c r="IGW51"/>
      <c r="IGX51"/>
      <c r="IGY51"/>
      <c r="IGZ51"/>
      <c r="IHA51"/>
      <c r="IHB51"/>
      <c r="IHC51"/>
      <c r="IHD51"/>
      <c r="IHE51"/>
      <c r="IHF51"/>
      <c r="IHG51"/>
      <c r="IHH51"/>
      <c r="IHI51"/>
      <c r="IHJ51"/>
      <c r="IHK51"/>
      <c r="IHL51"/>
      <c r="IHM51"/>
      <c r="IHN51"/>
      <c r="IHO51"/>
      <c r="IHP51"/>
      <c r="IHQ51"/>
      <c r="IHR51"/>
      <c r="IHS51"/>
      <c r="IHT51"/>
      <c r="IHU51"/>
      <c r="IHV51"/>
      <c r="IHW51"/>
      <c r="IHX51"/>
      <c r="IHY51"/>
      <c r="IHZ51"/>
      <c r="IIA51"/>
      <c r="IIB51"/>
      <c r="IIC51"/>
      <c r="IID51"/>
      <c r="IIE51"/>
      <c r="IIF51"/>
      <c r="IIG51"/>
      <c r="IIH51"/>
      <c r="III51"/>
      <c r="IIJ51"/>
      <c r="IIK51"/>
      <c r="IIL51"/>
      <c r="IIM51"/>
      <c r="IIN51"/>
      <c r="IIO51"/>
      <c r="IIP51"/>
      <c r="IIQ51"/>
      <c r="IIR51"/>
      <c r="IIS51"/>
      <c r="IIT51"/>
      <c r="IIU51"/>
      <c r="IIV51"/>
      <c r="IIW51"/>
      <c r="IIX51"/>
      <c r="IIY51"/>
      <c r="IIZ51"/>
      <c r="IJA51"/>
      <c r="IJB51"/>
      <c r="IJC51"/>
      <c r="IJD51"/>
      <c r="IJE51"/>
      <c r="IJF51"/>
      <c r="IJG51"/>
      <c r="IJH51"/>
      <c r="IJI51"/>
      <c r="IJJ51"/>
      <c r="IJK51"/>
      <c r="IJL51"/>
      <c r="IJM51"/>
      <c r="IJN51"/>
      <c r="IJO51"/>
      <c r="IJP51"/>
      <c r="IJQ51"/>
      <c r="IJR51"/>
      <c r="IJS51"/>
      <c r="IJT51"/>
      <c r="IJU51"/>
      <c r="IJV51"/>
      <c r="IJW51"/>
      <c r="IJX51"/>
      <c r="IJY51"/>
      <c r="IJZ51"/>
      <c r="IKA51"/>
      <c r="IKB51"/>
      <c r="IKC51"/>
      <c r="IKD51"/>
      <c r="IKE51"/>
      <c r="IKF51"/>
      <c r="IKG51"/>
      <c r="IKH51"/>
      <c r="IKI51"/>
      <c r="IKJ51"/>
      <c r="IKK51"/>
      <c r="IKL51"/>
      <c r="IKM51"/>
      <c r="IKN51"/>
      <c r="IKO51"/>
      <c r="IKP51"/>
      <c r="IKQ51"/>
      <c r="IKR51"/>
      <c r="IKS51"/>
      <c r="IKT51"/>
      <c r="IKU51"/>
      <c r="IKV51"/>
      <c r="IKW51"/>
      <c r="IKX51"/>
      <c r="IKY51"/>
      <c r="IKZ51"/>
      <c r="ILA51"/>
      <c r="ILB51"/>
      <c r="ILC51"/>
      <c r="ILD51"/>
      <c r="ILE51"/>
      <c r="ILF51"/>
      <c r="ILG51"/>
      <c r="ILH51"/>
      <c r="ILI51"/>
      <c r="ILJ51"/>
      <c r="ILK51"/>
      <c r="ILL51"/>
      <c r="ILM51"/>
      <c r="ILN51"/>
      <c r="ILO51"/>
      <c r="ILP51"/>
      <c r="ILQ51"/>
      <c r="ILR51"/>
      <c r="ILS51"/>
      <c r="ILT51"/>
      <c r="ILU51"/>
      <c r="ILV51"/>
      <c r="ILW51"/>
      <c r="ILX51"/>
      <c r="ILY51"/>
      <c r="ILZ51"/>
      <c r="IMA51"/>
      <c r="IMB51"/>
      <c r="IMC51"/>
      <c r="IMD51"/>
      <c r="IME51"/>
      <c r="IMF51"/>
      <c r="IMG51"/>
      <c r="IMH51"/>
      <c r="IMI51"/>
      <c r="IMJ51"/>
      <c r="IMK51"/>
      <c r="IML51"/>
      <c r="IMM51"/>
      <c r="IMN51"/>
      <c r="IMO51"/>
      <c r="IMP51"/>
      <c r="IMQ51"/>
      <c r="IMR51"/>
      <c r="IMS51"/>
      <c r="IMT51"/>
      <c r="IMU51"/>
      <c r="IMV51"/>
      <c r="IMW51"/>
      <c r="IMX51"/>
      <c r="IMY51"/>
      <c r="IMZ51"/>
      <c r="INA51"/>
      <c r="INB51"/>
      <c r="INC51"/>
      <c r="IND51"/>
      <c r="INE51"/>
      <c r="INF51"/>
      <c r="ING51"/>
      <c r="INH51"/>
      <c r="INI51"/>
      <c r="INJ51"/>
      <c r="INK51"/>
      <c r="INL51"/>
      <c r="INM51"/>
      <c r="INN51"/>
      <c r="INO51"/>
      <c r="INP51"/>
      <c r="INQ51"/>
      <c r="INR51"/>
      <c r="INS51"/>
      <c r="INT51"/>
      <c r="INU51"/>
      <c r="INV51"/>
      <c r="INW51"/>
      <c r="INX51"/>
      <c r="INY51"/>
      <c r="INZ51"/>
      <c r="IOA51"/>
      <c r="IOB51"/>
      <c r="IOC51"/>
      <c r="IOD51"/>
      <c r="IOE51"/>
      <c r="IOF51"/>
      <c r="IOG51"/>
      <c r="IOH51"/>
      <c r="IOI51"/>
      <c r="IOJ51"/>
      <c r="IOK51"/>
      <c r="IOL51"/>
      <c r="IOM51"/>
      <c r="ION51"/>
      <c r="IOO51"/>
      <c r="IOP51"/>
      <c r="IOQ51"/>
      <c r="IOR51"/>
      <c r="IOS51"/>
      <c r="IOT51"/>
      <c r="IOU51"/>
      <c r="IOV51"/>
      <c r="IOW51"/>
      <c r="IOX51"/>
      <c r="IOY51"/>
      <c r="IOZ51"/>
      <c r="IPA51"/>
      <c r="IPB51"/>
      <c r="IPC51"/>
      <c r="IPD51"/>
      <c r="IPE51"/>
      <c r="IPF51"/>
      <c r="IPG51"/>
      <c r="IPH51"/>
      <c r="IPI51"/>
      <c r="IPJ51"/>
      <c r="IPK51"/>
      <c r="IPL51"/>
      <c r="IPM51"/>
      <c r="IPN51"/>
      <c r="IPO51"/>
      <c r="IPP51"/>
      <c r="IPQ51"/>
      <c r="IPR51"/>
      <c r="IPS51"/>
      <c r="IPT51"/>
      <c r="IPU51"/>
      <c r="IPV51"/>
      <c r="IPW51"/>
      <c r="IPX51"/>
      <c r="IPY51"/>
      <c r="IPZ51"/>
      <c r="IQA51"/>
      <c r="IQB51"/>
      <c r="IQC51"/>
      <c r="IQD51"/>
      <c r="IQE51"/>
      <c r="IQF51"/>
      <c r="IQG51"/>
      <c r="IQH51"/>
      <c r="IQI51"/>
      <c r="IQJ51"/>
      <c r="IQK51"/>
      <c r="IQL51"/>
      <c r="IQM51"/>
      <c r="IQN51"/>
      <c r="IQO51"/>
      <c r="IQP51"/>
      <c r="IQQ51"/>
      <c r="IQR51"/>
      <c r="IQS51"/>
      <c r="IQT51"/>
      <c r="IQU51"/>
      <c r="IQV51"/>
      <c r="IQW51"/>
      <c r="IQX51"/>
      <c r="IQY51"/>
      <c r="IQZ51"/>
      <c r="IRA51"/>
      <c r="IRB51"/>
      <c r="IRC51"/>
      <c r="IRD51"/>
      <c r="IRE51"/>
      <c r="IRF51"/>
      <c r="IRG51"/>
      <c r="IRH51"/>
      <c r="IRI51"/>
      <c r="IRJ51"/>
      <c r="IRK51"/>
      <c r="IRL51"/>
      <c r="IRM51"/>
      <c r="IRN51"/>
      <c r="IRO51"/>
      <c r="IRP51"/>
      <c r="IRQ51"/>
      <c r="IRR51"/>
      <c r="IRS51"/>
      <c r="IRT51"/>
      <c r="IRU51"/>
      <c r="IRV51"/>
      <c r="IRW51"/>
      <c r="IRX51"/>
      <c r="IRY51"/>
      <c r="IRZ51"/>
      <c r="ISA51"/>
      <c r="ISB51"/>
      <c r="ISC51"/>
      <c r="ISD51"/>
      <c r="ISE51"/>
      <c r="ISF51"/>
      <c r="ISG51"/>
      <c r="ISH51"/>
      <c r="ISI51"/>
      <c r="ISJ51"/>
      <c r="ISK51"/>
      <c r="ISL51"/>
      <c r="ISM51"/>
      <c r="ISN51"/>
      <c r="ISO51"/>
      <c r="ISP51"/>
      <c r="ISQ51"/>
      <c r="ISR51"/>
      <c r="ISS51"/>
      <c r="IST51"/>
      <c r="ISU51"/>
      <c r="ISV51"/>
      <c r="ISW51"/>
      <c r="ISX51"/>
      <c r="ISY51"/>
      <c r="ISZ51"/>
      <c r="ITA51"/>
      <c r="ITB51"/>
      <c r="ITC51"/>
      <c r="ITD51"/>
      <c r="ITE51"/>
      <c r="ITF51"/>
      <c r="ITG51"/>
      <c r="ITH51"/>
      <c r="ITI51"/>
      <c r="ITJ51"/>
      <c r="ITK51"/>
      <c r="ITL51"/>
      <c r="ITM51"/>
      <c r="ITN51"/>
      <c r="ITO51"/>
      <c r="ITP51"/>
      <c r="ITQ51"/>
      <c r="ITR51"/>
      <c r="ITS51"/>
      <c r="ITT51"/>
      <c r="ITU51"/>
      <c r="ITV51"/>
      <c r="ITW51"/>
      <c r="ITX51"/>
      <c r="ITY51"/>
      <c r="ITZ51"/>
      <c r="IUA51"/>
      <c r="IUB51"/>
      <c r="IUC51"/>
      <c r="IUD51"/>
      <c r="IUE51"/>
      <c r="IUF51"/>
      <c r="IUG51"/>
      <c r="IUH51"/>
      <c r="IUI51"/>
      <c r="IUJ51"/>
      <c r="IUK51"/>
      <c r="IUL51"/>
      <c r="IUM51"/>
      <c r="IUN51"/>
      <c r="IUO51"/>
      <c r="IUP51"/>
      <c r="IUQ51"/>
      <c r="IUR51"/>
      <c r="IUS51"/>
      <c r="IUT51"/>
      <c r="IUU51"/>
      <c r="IUV51"/>
      <c r="IUW51"/>
      <c r="IUX51"/>
      <c r="IUY51"/>
      <c r="IUZ51"/>
      <c r="IVA51"/>
      <c r="IVB51"/>
      <c r="IVC51"/>
      <c r="IVD51"/>
      <c r="IVE51"/>
      <c r="IVF51"/>
      <c r="IVG51"/>
      <c r="IVH51"/>
      <c r="IVI51"/>
      <c r="IVJ51"/>
      <c r="IVK51"/>
      <c r="IVL51"/>
      <c r="IVM51"/>
      <c r="IVN51"/>
      <c r="IVO51"/>
      <c r="IVP51"/>
      <c r="IVQ51"/>
      <c r="IVR51"/>
      <c r="IVS51"/>
      <c r="IVT51"/>
      <c r="IVU51"/>
      <c r="IVV51"/>
      <c r="IVW51"/>
      <c r="IVX51"/>
      <c r="IVY51"/>
      <c r="IVZ51"/>
      <c r="IWA51"/>
      <c r="IWB51"/>
      <c r="IWC51"/>
      <c r="IWD51"/>
      <c r="IWE51"/>
      <c r="IWF51"/>
      <c r="IWG51"/>
      <c r="IWH51"/>
      <c r="IWI51"/>
      <c r="IWJ51"/>
      <c r="IWK51"/>
      <c r="IWL51"/>
      <c r="IWM51"/>
      <c r="IWN51"/>
      <c r="IWO51"/>
      <c r="IWP51"/>
      <c r="IWQ51"/>
      <c r="IWR51"/>
      <c r="IWS51"/>
      <c r="IWT51"/>
      <c r="IWU51"/>
      <c r="IWV51"/>
      <c r="IWW51"/>
      <c r="IWX51"/>
      <c r="IWY51"/>
      <c r="IWZ51"/>
      <c r="IXA51"/>
      <c r="IXB51"/>
      <c r="IXC51"/>
      <c r="IXD51"/>
      <c r="IXE51"/>
      <c r="IXF51"/>
      <c r="IXG51"/>
      <c r="IXH51"/>
      <c r="IXI51"/>
      <c r="IXJ51"/>
      <c r="IXK51"/>
      <c r="IXL51"/>
      <c r="IXM51"/>
      <c r="IXN51"/>
      <c r="IXO51"/>
      <c r="IXP51"/>
      <c r="IXQ51"/>
      <c r="IXR51"/>
      <c r="IXS51"/>
      <c r="IXT51"/>
      <c r="IXU51"/>
      <c r="IXV51"/>
      <c r="IXW51"/>
      <c r="IXX51"/>
      <c r="IXY51"/>
      <c r="IXZ51"/>
      <c r="IYA51"/>
      <c r="IYB51"/>
      <c r="IYC51"/>
      <c r="IYD51"/>
      <c r="IYE51"/>
      <c r="IYF51"/>
      <c r="IYG51"/>
      <c r="IYH51"/>
      <c r="IYI51"/>
      <c r="IYJ51"/>
      <c r="IYK51"/>
      <c r="IYL51"/>
      <c r="IYM51"/>
      <c r="IYN51"/>
      <c r="IYO51"/>
      <c r="IYP51"/>
      <c r="IYQ51"/>
      <c r="IYR51"/>
      <c r="IYS51"/>
      <c r="IYT51"/>
      <c r="IYU51"/>
      <c r="IYV51"/>
      <c r="IYW51"/>
      <c r="IYX51"/>
      <c r="IYY51"/>
      <c r="IYZ51"/>
      <c r="IZA51"/>
      <c r="IZB51"/>
      <c r="IZC51"/>
      <c r="IZD51"/>
      <c r="IZE51"/>
      <c r="IZF51"/>
      <c r="IZG51"/>
      <c r="IZH51"/>
      <c r="IZI51"/>
      <c r="IZJ51"/>
      <c r="IZK51"/>
      <c r="IZL51"/>
      <c r="IZM51"/>
      <c r="IZN51"/>
      <c r="IZO51"/>
      <c r="IZP51"/>
      <c r="IZQ51"/>
      <c r="IZR51"/>
      <c r="IZS51"/>
      <c r="IZT51"/>
      <c r="IZU51"/>
      <c r="IZV51"/>
      <c r="IZW51"/>
      <c r="IZX51"/>
      <c r="IZY51"/>
      <c r="IZZ51"/>
      <c r="JAA51"/>
      <c r="JAB51"/>
      <c r="JAC51"/>
      <c r="JAD51"/>
      <c r="JAE51"/>
      <c r="JAF51"/>
      <c r="JAG51"/>
      <c r="JAH51"/>
      <c r="JAI51"/>
      <c r="JAJ51"/>
      <c r="JAK51"/>
      <c r="JAL51"/>
      <c r="JAM51"/>
      <c r="JAN51"/>
      <c r="JAO51"/>
      <c r="JAP51"/>
      <c r="JAQ51"/>
      <c r="JAR51"/>
      <c r="JAS51"/>
      <c r="JAT51"/>
      <c r="JAU51"/>
      <c r="JAV51"/>
      <c r="JAW51"/>
      <c r="JAX51"/>
      <c r="JAY51"/>
      <c r="JAZ51"/>
      <c r="JBA51"/>
      <c r="JBB51"/>
      <c r="JBC51"/>
      <c r="JBD51"/>
      <c r="JBE51"/>
      <c r="JBF51"/>
      <c r="JBG51"/>
      <c r="JBH51"/>
      <c r="JBI51"/>
      <c r="JBJ51"/>
      <c r="JBK51"/>
      <c r="JBL51"/>
      <c r="JBM51"/>
      <c r="JBN51"/>
      <c r="JBO51"/>
      <c r="JBP51"/>
      <c r="JBQ51"/>
      <c r="JBR51"/>
      <c r="JBS51"/>
      <c r="JBT51"/>
      <c r="JBU51"/>
      <c r="JBV51"/>
      <c r="JBW51"/>
      <c r="JBX51"/>
      <c r="JBY51"/>
      <c r="JBZ51"/>
      <c r="JCA51"/>
      <c r="JCB51"/>
      <c r="JCC51"/>
      <c r="JCD51"/>
      <c r="JCE51"/>
      <c r="JCF51"/>
      <c r="JCG51"/>
      <c r="JCH51"/>
      <c r="JCI51"/>
      <c r="JCJ51"/>
      <c r="JCK51"/>
      <c r="JCL51"/>
      <c r="JCM51"/>
      <c r="JCN51"/>
      <c r="JCO51"/>
      <c r="JCP51"/>
      <c r="JCQ51"/>
      <c r="JCR51"/>
      <c r="JCS51"/>
      <c r="JCT51"/>
      <c r="JCU51"/>
      <c r="JCV51"/>
      <c r="JCW51"/>
      <c r="JCX51"/>
      <c r="JCY51"/>
      <c r="JCZ51"/>
      <c r="JDA51"/>
      <c r="JDB51"/>
      <c r="JDC51"/>
      <c r="JDD51"/>
      <c r="JDE51"/>
      <c r="JDF51"/>
      <c r="JDG51"/>
      <c r="JDH51"/>
      <c r="JDI51"/>
      <c r="JDJ51"/>
      <c r="JDK51"/>
      <c r="JDL51"/>
      <c r="JDM51"/>
      <c r="JDN51"/>
      <c r="JDO51"/>
      <c r="JDP51"/>
      <c r="JDQ51"/>
      <c r="JDR51"/>
      <c r="JDS51"/>
      <c r="JDT51"/>
      <c r="JDU51"/>
      <c r="JDV51"/>
      <c r="JDW51"/>
      <c r="JDX51"/>
      <c r="JDY51"/>
      <c r="JDZ51"/>
      <c r="JEA51"/>
      <c r="JEB51"/>
      <c r="JEC51"/>
      <c r="JED51"/>
      <c r="JEE51"/>
      <c r="JEF51"/>
      <c r="JEG51"/>
      <c r="JEH51"/>
      <c r="JEI51"/>
      <c r="JEJ51"/>
      <c r="JEK51"/>
      <c r="JEL51"/>
      <c r="JEM51"/>
      <c r="JEN51"/>
      <c r="JEO51"/>
      <c r="JEP51"/>
      <c r="JEQ51"/>
      <c r="JER51"/>
      <c r="JES51"/>
      <c r="JET51"/>
      <c r="JEU51"/>
      <c r="JEV51"/>
      <c r="JEW51"/>
      <c r="JEX51"/>
      <c r="JEY51"/>
      <c r="JEZ51"/>
      <c r="JFA51"/>
      <c r="JFB51"/>
      <c r="JFC51"/>
      <c r="JFD51"/>
      <c r="JFE51"/>
      <c r="JFF51"/>
      <c r="JFG51"/>
      <c r="JFH51"/>
      <c r="JFI51"/>
      <c r="JFJ51"/>
      <c r="JFK51"/>
      <c r="JFL51"/>
      <c r="JFM51"/>
      <c r="JFN51"/>
      <c r="JFO51"/>
      <c r="JFP51"/>
      <c r="JFQ51"/>
      <c r="JFR51"/>
      <c r="JFS51"/>
      <c r="JFT51"/>
      <c r="JFU51"/>
      <c r="JFV51"/>
      <c r="JFW51"/>
      <c r="JFX51"/>
      <c r="JFY51"/>
      <c r="JFZ51"/>
      <c r="JGA51"/>
      <c r="JGB51"/>
      <c r="JGC51"/>
      <c r="JGD51"/>
      <c r="JGE51"/>
      <c r="JGF51"/>
      <c r="JGG51"/>
      <c r="JGH51"/>
      <c r="JGI51"/>
      <c r="JGJ51"/>
      <c r="JGK51"/>
      <c r="JGL51"/>
      <c r="JGM51"/>
      <c r="JGN51"/>
      <c r="JGO51"/>
      <c r="JGP51"/>
      <c r="JGQ51"/>
      <c r="JGR51"/>
      <c r="JGS51"/>
      <c r="JGT51"/>
      <c r="JGU51"/>
      <c r="JGV51"/>
      <c r="JGW51"/>
      <c r="JGX51"/>
      <c r="JGY51"/>
      <c r="JGZ51"/>
      <c r="JHA51"/>
      <c r="JHB51"/>
      <c r="JHC51"/>
      <c r="JHD51"/>
      <c r="JHE51"/>
      <c r="JHF51"/>
      <c r="JHG51"/>
      <c r="JHH51"/>
      <c r="JHI51"/>
      <c r="JHJ51"/>
      <c r="JHK51"/>
      <c r="JHL51"/>
      <c r="JHM51"/>
      <c r="JHN51"/>
      <c r="JHO51"/>
      <c r="JHP51"/>
      <c r="JHQ51"/>
      <c r="JHR51"/>
      <c r="JHS51"/>
      <c r="JHT51"/>
      <c r="JHU51"/>
      <c r="JHV51"/>
      <c r="JHW51"/>
      <c r="JHX51"/>
      <c r="JHY51"/>
      <c r="JHZ51"/>
      <c r="JIA51"/>
      <c r="JIB51"/>
      <c r="JIC51"/>
      <c r="JID51"/>
      <c r="JIE51"/>
      <c r="JIF51"/>
      <c r="JIG51"/>
      <c r="JIH51"/>
      <c r="JII51"/>
      <c r="JIJ51"/>
      <c r="JIK51"/>
      <c r="JIL51"/>
      <c r="JIM51"/>
      <c r="JIN51"/>
      <c r="JIO51"/>
      <c r="JIP51"/>
      <c r="JIQ51"/>
      <c r="JIR51"/>
      <c r="JIS51"/>
      <c r="JIT51"/>
      <c r="JIU51"/>
      <c r="JIV51"/>
      <c r="JIW51"/>
      <c r="JIX51"/>
      <c r="JIY51"/>
      <c r="JIZ51"/>
      <c r="JJA51"/>
      <c r="JJB51"/>
      <c r="JJC51"/>
      <c r="JJD51"/>
      <c r="JJE51"/>
      <c r="JJF51"/>
      <c r="JJG51"/>
      <c r="JJH51"/>
      <c r="JJI51"/>
      <c r="JJJ51"/>
      <c r="JJK51"/>
      <c r="JJL51"/>
      <c r="JJM51"/>
      <c r="JJN51"/>
      <c r="JJO51"/>
      <c r="JJP51"/>
      <c r="JJQ51"/>
      <c r="JJR51"/>
      <c r="JJS51"/>
      <c r="JJT51"/>
      <c r="JJU51"/>
      <c r="JJV51"/>
      <c r="JJW51"/>
      <c r="JJX51"/>
      <c r="JJY51"/>
      <c r="JJZ51"/>
      <c r="JKA51"/>
      <c r="JKB51"/>
      <c r="JKC51"/>
      <c r="JKD51"/>
      <c r="JKE51"/>
      <c r="JKF51"/>
      <c r="JKG51"/>
      <c r="JKH51"/>
      <c r="JKI51"/>
      <c r="JKJ51"/>
      <c r="JKK51"/>
      <c r="JKL51"/>
      <c r="JKM51"/>
      <c r="JKN51"/>
      <c r="JKO51"/>
      <c r="JKP51"/>
      <c r="JKQ51"/>
      <c r="JKR51"/>
      <c r="JKS51"/>
      <c r="JKT51"/>
      <c r="JKU51"/>
      <c r="JKV51"/>
      <c r="JKW51"/>
      <c r="JKX51"/>
      <c r="JKY51"/>
      <c r="JKZ51"/>
      <c r="JLA51"/>
      <c r="JLB51"/>
      <c r="JLC51"/>
      <c r="JLD51"/>
      <c r="JLE51"/>
      <c r="JLF51"/>
      <c r="JLG51"/>
      <c r="JLH51"/>
      <c r="JLI51"/>
      <c r="JLJ51"/>
      <c r="JLK51"/>
      <c r="JLL51"/>
      <c r="JLM51"/>
      <c r="JLN51"/>
      <c r="JLO51"/>
      <c r="JLP51"/>
      <c r="JLQ51"/>
      <c r="JLR51"/>
      <c r="JLS51"/>
      <c r="JLT51"/>
      <c r="JLU51"/>
      <c r="JLV51"/>
      <c r="JLW51"/>
      <c r="JLX51"/>
      <c r="JLY51"/>
      <c r="JLZ51"/>
      <c r="JMA51"/>
      <c r="JMB51"/>
      <c r="JMC51"/>
      <c r="JMD51"/>
      <c r="JME51"/>
      <c r="JMF51"/>
      <c r="JMG51"/>
      <c r="JMH51"/>
      <c r="JMI51"/>
      <c r="JMJ51"/>
      <c r="JMK51"/>
      <c r="JML51"/>
      <c r="JMM51"/>
      <c r="JMN51"/>
      <c r="JMO51"/>
      <c r="JMP51"/>
      <c r="JMQ51"/>
      <c r="JMR51"/>
      <c r="JMS51"/>
      <c r="JMT51"/>
      <c r="JMU51"/>
      <c r="JMV51"/>
      <c r="JMW51"/>
      <c r="JMX51"/>
      <c r="JMY51"/>
      <c r="JMZ51"/>
      <c r="JNA51"/>
      <c r="JNB51"/>
      <c r="JNC51"/>
      <c r="JND51"/>
      <c r="JNE51"/>
      <c r="JNF51"/>
      <c r="JNG51"/>
      <c r="JNH51"/>
      <c r="JNI51"/>
      <c r="JNJ51"/>
      <c r="JNK51"/>
      <c r="JNL51"/>
      <c r="JNM51"/>
      <c r="JNN51"/>
      <c r="JNO51"/>
      <c r="JNP51"/>
      <c r="JNQ51"/>
      <c r="JNR51"/>
      <c r="JNS51"/>
      <c r="JNT51"/>
      <c r="JNU51"/>
      <c r="JNV51"/>
      <c r="JNW51"/>
      <c r="JNX51"/>
      <c r="JNY51"/>
      <c r="JNZ51"/>
      <c r="JOA51"/>
      <c r="JOB51"/>
      <c r="JOC51"/>
      <c r="JOD51"/>
      <c r="JOE51"/>
      <c r="JOF51"/>
      <c r="JOG51"/>
      <c r="JOH51"/>
      <c r="JOI51"/>
      <c r="JOJ51"/>
      <c r="JOK51"/>
      <c r="JOL51"/>
      <c r="JOM51"/>
      <c r="JON51"/>
      <c r="JOO51"/>
      <c r="JOP51"/>
      <c r="JOQ51"/>
      <c r="JOR51"/>
      <c r="JOS51"/>
      <c r="JOT51"/>
      <c r="JOU51"/>
      <c r="JOV51"/>
      <c r="JOW51"/>
      <c r="JOX51"/>
      <c r="JOY51"/>
      <c r="JOZ51"/>
      <c r="JPA51"/>
      <c r="JPB51"/>
      <c r="JPC51"/>
      <c r="JPD51"/>
      <c r="JPE51"/>
      <c r="JPF51"/>
      <c r="JPG51"/>
      <c r="JPH51"/>
      <c r="JPI51"/>
      <c r="JPJ51"/>
      <c r="JPK51"/>
      <c r="JPL51"/>
      <c r="JPM51"/>
      <c r="JPN51"/>
      <c r="JPO51"/>
      <c r="JPP51"/>
      <c r="JPQ51"/>
      <c r="JPR51"/>
      <c r="JPS51"/>
      <c r="JPT51"/>
      <c r="JPU51"/>
      <c r="JPV51"/>
      <c r="JPW51"/>
      <c r="JPX51"/>
      <c r="JPY51"/>
      <c r="JPZ51"/>
      <c r="JQA51"/>
      <c r="JQB51"/>
      <c r="JQC51"/>
      <c r="JQD51"/>
      <c r="JQE51"/>
      <c r="JQF51"/>
      <c r="JQG51"/>
      <c r="JQH51"/>
      <c r="JQI51"/>
      <c r="JQJ51"/>
      <c r="JQK51"/>
      <c r="JQL51"/>
      <c r="JQM51"/>
      <c r="JQN51"/>
      <c r="JQO51"/>
      <c r="JQP51"/>
      <c r="JQQ51"/>
      <c r="JQR51"/>
      <c r="JQS51"/>
      <c r="JQT51"/>
      <c r="JQU51"/>
      <c r="JQV51"/>
      <c r="JQW51"/>
      <c r="JQX51"/>
      <c r="JQY51"/>
      <c r="JQZ51"/>
      <c r="JRA51"/>
      <c r="JRB51"/>
      <c r="JRC51"/>
      <c r="JRD51"/>
      <c r="JRE51"/>
      <c r="JRF51"/>
      <c r="JRG51"/>
      <c r="JRH51"/>
      <c r="JRI51"/>
      <c r="JRJ51"/>
      <c r="JRK51"/>
      <c r="JRL51"/>
      <c r="JRM51"/>
      <c r="JRN51"/>
      <c r="JRO51"/>
      <c r="JRP51"/>
      <c r="JRQ51"/>
      <c r="JRR51"/>
      <c r="JRS51"/>
      <c r="JRT51"/>
      <c r="JRU51"/>
      <c r="JRV51"/>
      <c r="JRW51"/>
      <c r="JRX51"/>
      <c r="JRY51"/>
      <c r="JRZ51"/>
      <c r="JSA51"/>
      <c r="JSB51"/>
      <c r="JSC51"/>
      <c r="JSD51"/>
      <c r="JSE51"/>
      <c r="JSF51"/>
      <c r="JSG51"/>
      <c r="JSH51"/>
      <c r="JSI51"/>
      <c r="JSJ51"/>
      <c r="JSK51"/>
      <c r="JSL51"/>
      <c r="JSM51"/>
      <c r="JSN51"/>
      <c r="JSO51"/>
      <c r="JSP51"/>
      <c r="JSQ51"/>
      <c r="JSR51"/>
      <c r="JSS51"/>
      <c r="JST51"/>
      <c r="JSU51"/>
      <c r="JSV51"/>
      <c r="JSW51"/>
      <c r="JSX51"/>
      <c r="JSY51"/>
      <c r="JSZ51"/>
      <c r="JTA51"/>
      <c r="JTB51"/>
      <c r="JTC51"/>
      <c r="JTD51"/>
      <c r="JTE51"/>
      <c r="JTF51"/>
      <c r="JTG51"/>
      <c r="JTH51"/>
      <c r="JTI51"/>
      <c r="JTJ51"/>
      <c r="JTK51"/>
      <c r="JTL51"/>
      <c r="JTM51"/>
      <c r="JTN51"/>
      <c r="JTO51"/>
      <c r="JTP51"/>
      <c r="JTQ51"/>
      <c r="JTR51"/>
      <c r="JTS51"/>
      <c r="JTT51"/>
      <c r="JTU51"/>
      <c r="JTV51"/>
      <c r="JTW51"/>
      <c r="JTX51"/>
      <c r="JTY51"/>
      <c r="JTZ51"/>
      <c r="JUA51"/>
      <c r="JUB51"/>
      <c r="JUC51"/>
      <c r="JUD51"/>
      <c r="JUE51"/>
      <c r="JUF51"/>
      <c r="JUG51"/>
      <c r="JUH51"/>
      <c r="JUI51"/>
      <c r="JUJ51"/>
      <c r="JUK51"/>
      <c r="JUL51"/>
      <c r="JUM51"/>
      <c r="JUN51"/>
      <c r="JUO51"/>
      <c r="JUP51"/>
      <c r="JUQ51"/>
      <c r="JUR51"/>
      <c r="JUS51"/>
      <c r="JUT51"/>
      <c r="JUU51"/>
      <c r="JUV51"/>
      <c r="JUW51"/>
      <c r="JUX51"/>
      <c r="JUY51"/>
      <c r="JUZ51"/>
      <c r="JVA51"/>
      <c r="JVB51"/>
      <c r="JVC51"/>
      <c r="JVD51"/>
      <c r="JVE51"/>
      <c r="JVF51"/>
      <c r="JVG51"/>
      <c r="JVH51"/>
      <c r="JVI51"/>
      <c r="JVJ51"/>
      <c r="JVK51"/>
      <c r="JVL51"/>
      <c r="JVM51"/>
      <c r="JVN51"/>
      <c r="JVO51"/>
      <c r="JVP51"/>
      <c r="JVQ51"/>
      <c r="JVR51"/>
      <c r="JVS51"/>
      <c r="JVT51"/>
      <c r="JVU51"/>
      <c r="JVV51"/>
      <c r="JVW51"/>
      <c r="JVX51"/>
      <c r="JVY51"/>
      <c r="JVZ51"/>
      <c r="JWA51"/>
      <c r="JWB51"/>
      <c r="JWC51"/>
      <c r="JWD51"/>
      <c r="JWE51"/>
      <c r="JWF51"/>
      <c r="JWG51"/>
      <c r="JWH51"/>
      <c r="JWI51"/>
      <c r="JWJ51"/>
      <c r="JWK51"/>
      <c r="JWL51"/>
      <c r="JWM51"/>
      <c r="JWN51"/>
      <c r="JWO51"/>
      <c r="JWP51"/>
      <c r="JWQ51"/>
      <c r="JWR51"/>
      <c r="JWS51"/>
      <c r="JWT51"/>
      <c r="JWU51"/>
      <c r="JWV51"/>
      <c r="JWW51"/>
      <c r="JWX51"/>
      <c r="JWY51"/>
      <c r="JWZ51"/>
      <c r="JXA51"/>
      <c r="JXB51"/>
      <c r="JXC51"/>
      <c r="JXD51"/>
      <c r="JXE51"/>
      <c r="JXF51"/>
      <c r="JXG51"/>
      <c r="JXH51"/>
      <c r="JXI51"/>
      <c r="JXJ51"/>
      <c r="JXK51"/>
      <c r="JXL51"/>
      <c r="JXM51"/>
      <c r="JXN51"/>
      <c r="JXO51"/>
      <c r="JXP51"/>
      <c r="JXQ51"/>
      <c r="JXR51"/>
      <c r="JXS51"/>
      <c r="JXT51"/>
      <c r="JXU51"/>
      <c r="JXV51"/>
      <c r="JXW51"/>
      <c r="JXX51"/>
      <c r="JXY51"/>
      <c r="JXZ51"/>
      <c r="JYA51"/>
      <c r="JYB51"/>
      <c r="JYC51"/>
      <c r="JYD51"/>
      <c r="JYE51"/>
      <c r="JYF51"/>
      <c r="JYG51"/>
      <c r="JYH51"/>
      <c r="JYI51"/>
      <c r="JYJ51"/>
      <c r="JYK51"/>
      <c r="JYL51"/>
      <c r="JYM51"/>
      <c r="JYN51"/>
      <c r="JYO51"/>
      <c r="JYP51"/>
      <c r="JYQ51"/>
      <c r="JYR51"/>
      <c r="JYS51"/>
      <c r="JYT51"/>
      <c r="JYU51"/>
      <c r="JYV51"/>
      <c r="JYW51"/>
      <c r="JYX51"/>
      <c r="JYY51"/>
      <c r="JYZ51"/>
      <c r="JZA51"/>
      <c r="JZB51"/>
      <c r="JZC51"/>
      <c r="JZD51"/>
      <c r="JZE51"/>
      <c r="JZF51"/>
      <c r="JZG51"/>
      <c r="JZH51"/>
      <c r="JZI51"/>
      <c r="JZJ51"/>
      <c r="JZK51"/>
      <c r="JZL51"/>
      <c r="JZM51"/>
      <c r="JZN51"/>
      <c r="JZO51"/>
      <c r="JZP51"/>
      <c r="JZQ51"/>
      <c r="JZR51"/>
      <c r="JZS51"/>
      <c r="JZT51"/>
      <c r="JZU51"/>
      <c r="JZV51"/>
      <c r="JZW51"/>
      <c r="JZX51"/>
      <c r="JZY51"/>
      <c r="JZZ51"/>
      <c r="KAA51"/>
      <c r="KAB51"/>
      <c r="KAC51"/>
      <c r="KAD51"/>
      <c r="KAE51"/>
      <c r="KAF51"/>
      <c r="KAG51"/>
      <c r="KAH51"/>
      <c r="KAI51"/>
      <c r="KAJ51"/>
      <c r="KAK51"/>
      <c r="KAL51"/>
      <c r="KAM51"/>
      <c r="KAN51"/>
      <c r="KAO51"/>
      <c r="KAP51"/>
      <c r="KAQ51"/>
      <c r="KAR51"/>
      <c r="KAS51"/>
      <c r="KAT51"/>
      <c r="KAU51"/>
      <c r="KAV51"/>
      <c r="KAW51"/>
      <c r="KAX51"/>
      <c r="KAY51"/>
      <c r="KAZ51"/>
      <c r="KBA51"/>
      <c r="KBB51"/>
      <c r="KBC51"/>
      <c r="KBD51"/>
      <c r="KBE51"/>
      <c r="KBF51"/>
      <c r="KBG51"/>
      <c r="KBH51"/>
      <c r="KBI51"/>
      <c r="KBJ51"/>
      <c r="KBK51"/>
      <c r="KBL51"/>
      <c r="KBM51"/>
      <c r="KBN51"/>
      <c r="KBO51"/>
      <c r="KBP51"/>
      <c r="KBQ51"/>
      <c r="KBR51"/>
      <c r="KBS51"/>
      <c r="KBT51"/>
      <c r="KBU51"/>
      <c r="KBV51"/>
      <c r="KBW51"/>
      <c r="KBX51"/>
      <c r="KBY51"/>
      <c r="KBZ51"/>
      <c r="KCA51"/>
      <c r="KCB51"/>
      <c r="KCC51"/>
      <c r="KCD51"/>
      <c r="KCE51"/>
      <c r="KCF51"/>
      <c r="KCG51"/>
      <c r="KCH51"/>
      <c r="KCI51"/>
      <c r="KCJ51"/>
      <c r="KCK51"/>
      <c r="KCL51"/>
      <c r="KCM51"/>
      <c r="KCN51"/>
      <c r="KCO51"/>
      <c r="KCP51"/>
      <c r="KCQ51"/>
      <c r="KCR51"/>
      <c r="KCS51"/>
      <c r="KCT51"/>
      <c r="KCU51"/>
      <c r="KCV51"/>
      <c r="KCW51"/>
      <c r="KCX51"/>
      <c r="KCY51"/>
      <c r="KCZ51"/>
      <c r="KDA51"/>
      <c r="KDB51"/>
      <c r="KDC51"/>
      <c r="KDD51"/>
      <c r="KDE51"/>
      <c r="KDF51"/>
      <c r="KDG51"/>
      <c r="KDH51"/>
      <c r="KDI51"/>
      <c r="KDJ51"/>
      <c r="KDK51"/>
      <c r="KDL51"/>
      <c r="KDM51"/>
      <c r="KDN51"/>
      <c r="KDO51"/>
      <c r="KDP51"/>
      <c r="KDQ51"/>
      <c r="KDR51"/>
      <c r="KDS51"/>
      <c r="KDT51"/>
      <c r="KDU51"/>
      <c r="KDV51"/>
      <c r="KDW51"/>
      <c r="KDX51"/>
      <c r="KDY51"/>
      <c r="KDZ51"/>
      <c r="KEA51"/>
      <c r="KEB51"/>
      <c r="KEC51"/>
      <c r="KED51"/>
      <c r="KEE51"/>
      <c r="KEF51"/>
      <c r="KEG51"/>
      <c r="KEH51"/>
      <c r="KEI51"/>
      <c r="KEJ51"/>
      <c r="KEK51"/>
      <c r="KEL51"/>
      <c r="KEM51"/>
      <c r="KEN51"/>
      <c r="KEO51"/>
      <c r="KEP51"/>
      <c r="KEQ51"/>
      <c r="KER51"/>
      <c r="KES51"/>
      <c r="KET51"/>
      <c r="KEU51"/>
      <c r="KEV51"/>
      <c r="KEW51"/>
      <c r="KEX51"/>
      <c r="KEY51"/>
      <c r="KEZ51"/>
      <c r="KFA51"/>
      <c r="KFB51"/>
      <c r="KFC51"/>
      <c r="KFD51"/>
      <c r="KFE51"/>
      <c r="KFF51"/>
      <c r="KFG51"/>
      <c r="KFH51"/>
      <c r="KFI51"/>
      <c r="KFJ51"/>
      <c r="KFK51"/>
      <c r="KFL51"/>
      <c r="KFM51"/>
      <c r="KFN51"/>
      <c r="KFO51"/>
      <c r="KFP51"/>
      <c r="KFQ51"/>
      <c r="KFR51"/>
      <c r="KFS51"/>
      <c r="KFT51"/>
      <c r="KFU51"/>
      <c r="KFV51"/>
      <c r="KFW51"/>
      <c r="KFX51"/>
      <c r="KFY51"/>
      <c r="KFZ51"/>
      <c r="KGA51"/>
      <c r="KGB51"/>
      <c r="KGC51"/>
      <c r="KGD51"/>
      <c r="KGE51"/>
      <c r="KGF51"/>
      <c r="KGG51"/>
      <c r="KGH51"/>
      <c r="KGI51"/>
      <c r="KGJ51"/>
      <c r="KGK51"/>
      <c r="KGL51"/>
      <c r="KGM51"/>
      <c r="KGN51"/>
      <c r="KGO51"/>
      <c r="KGP51"/>
      <c r="KGQ51"/>
      <c r="KGR51"/>
      <c r="KGS51"/>
      <c r="KGT51"/>
      <c r="KGU51"/>
      <c r="KGV51"/>
      <c r="KGW51"/>
      <c r="KGX51"/>
      <c r="KGY51"/>
      <c r="KGZ51"/>
      <c r="KHA51"/>
      <c r="KHB51"/>
      <c r="KHC51"/>
      <c r="KHD51"/>
      <c r="KHE51"/>
      <c r="KHF51"/>
      <c r="KHG51"/>
      <c r="KHH51"/>
      <c r="KHI51"/>
      <c r="KHJ51"/>
      <c r="KHK51"/>
      <c r="KHL51"/>
      <c r="KHM51"/>
      <c r="KHN51"/>
      <c r="KHO51"/>
      <c r="KHP51"/>
      <c r="KHQ51"/>
      <c r="KHR51"/>
      <c r="KHS51"/>
      <c r="KHT51"/>
      <c r="KHU51"/>
      <c r="KHV51"/>
      <c r="KHW51"/>
      <c r="KHX51"/>
      <c r="KHY51"/>
      <c r="KHZ51"/>
      <c r="KIA51"/>
      <c r="KIB51"/>
      <c r="KIC51"/>
      <c r="KID51"/>
      <c r="KIE51"/>
      <c r="KIF51"/>
      <c r="KIG51"/>
      <c r="KIH51"/>
      <c r="KII51"/>
      <c r="KIJ51"/>
      <c r="KIK51"/>
      <c r="KIL51"/>
      <c r="KIM51"/>
      <c r="KIN51"/>
      <c r="KIO51"/>
      <c r="KIP51"/>
      <c r="KIQ51"/>
      <c r="KIR51"/>
      <c r="KIS51"/>
      <c r="KIT51"/>
      <c r="KIU51"/>
      <c r="KIV51"/>
      <c r="KIW51"/>
      <c r="KIX51"/>
      <c r="KIY51"/>
      <c r="KIZ51"/>
      <c r="KJA51"/>
      <c r="KJB51"/>
      <c r="KJC51"/>
      <c r="KJD51"/>
      <c r="KJE51"/>
      <c r="KJF51"/>
      <c r="KJG51"/>
      <c r="KJH51"/>
      <c r="KJI51"/>
      <c r="KJJ51"/>
      <c r="KJK51"/>
      <c r="KJL51"/>
      <c r="KJM51"/>
      <c r="KJN51"/>
      <c r="KJO51"/>
      <c r="KJP51"/>
      <c r="KJQ51"/>
      <c r="KJR51"/>
      <c r="KJS51"/>
      <c r="KJT51"/>
      <c r="KJU51"/>
      <c r="KJV51"/>
      <c r="KJW51"/>
      <c r="KJX51"/>
      <c r="KJY51"/>
      <c r="KJZ51"/>
      <c r="KKA51"/>
      <c r="KKB51"/>
      <c r="KKC51"/>
      <c r="KKD51"/>
      <c r="KKE51"/>
      <c r="KKF51"/>
      <c r="KKG51"/>
      <c r="KKH51"/>
      <c r="KKI51"/>
      <c r="KKJ51"/>
      <c r="KKK51"/>
      <c r="KKL51"/>
      <c r="KKM51"/>
      <c r="KKN51"/>
      <c r="KKO51"/>
      <c r="KKP51"/>
      <c r="KKQ51"/>
      <c r="KKR51"/>
      <c r="KKS51"/>
      <c r="KKT51"/>
      <c r="KKU51"/>
      <c r="KKV51"/>
      <c r="KKW51"/>
      <c r="KKX51"/>
      <c r="KKY51"/>
      <c r="KKZ51"/>
      <c r="KLA51"/>
      <c r="KLB51"/>
      <c r="KLC51"/>
      <c r="KLD51"/>
      <c r="KLE51"/>
      <c r="KLF51"/>
      <c r="KLG51"/>
      <c r="KLH51"/>
      <c r="KLI51"/>
      <c r="KLJ51"/>
      <c r="KLK51"/>
      <c r="KLL51"/>
      <c r="KLM51"/>
      <c r="KLN51"/>
      <c r="KLO51"/>
      <c r="KLP51"/>
      <c r="KLQ51"/>
      <c r="KLR51"/>
      <c r="KLS51"/>
      <c r="KLT51"/>
      <c r="KLU51"/>
      <c r="KLV51"/>
      <c r="KLW51"/>
      <c r="KLX51"/>
      <c r="KLY51"/>
      <c r="KLZ51"/>
      <c r="KMA51"/>
      <c r="KMB51"/>
      <c r="KMC51"/>
      <c r="KMD51"/>
      <c r="KME51"/>
      <c r="KMF51"/>
      <c r="KMG51"/>
      <c r="KMH51"/>
      <c r="KMI51"/>
      <c r="KMJ51"/>
      <c r="KMK51"/>
      <c r="KML51"/>
      <c r="KMM51"/>
      <c r="KMN51"/>
      <c r="KMO51"/>
      <c r="KMP51"/>
      <c r="KMQ51"/>
      <c r="KMR51"/>
      <c r="KMS51"/>
      <c r="KMT51"/>
      <c r="KMU51"/>
      <c r="KMV51"/>
      <c r="KMW51"/>
      <c r="KMX51"/>
      <c r="KMY51"/>
      <c r="KMZ51"/>
      <c r="KNA51"/>
      <c r="KNB51"/>
      <c r="KNC51"/>
      <c r="KND51"/>
      <c r="KNE51"/>
      <c r="KNF51"/>
      <c r="KNG51"/>
      <c r="KNH51"/>
      <c r="KNI51"/>
      <c r="KNJ51"/>
      <c r="KNK51"/>
      <c r="KNL51"/>
      <c r="KNM51"/>
      <c r="KNN51"/>
      <c r="KNO51"/>
      <c r="KNP51"/>
      <c r="KNQ51"/>
      <c r="KNR51"/>
      <c r="KNS51"/>
      <c r="KNT51"/>
      <c r="KNU51"/>
      <c r="KNV51"/>
      <c r="KNW51"/>
      <c r="KNX51"/>
      <c r="KNY51"/>
      <c r="KNZ51"/>
      <c r="KOA51"/>
      <c r="KOB51"/>
      <c r="KOC51"/>
      <c r="KOD51"/>
      <c r="KOE51"/>
      <c r="KOF51"/>
      <c r="KOG51"/>
      <c r="KOH51"/>
      <c r="KOI51"/>
      <c r="KOJ51"/>
      <c r="KOK51"/>
      <c r="KOL51"/>
      <c r="KOM51"/>
      <c r="KON51"/>
      <c r="KOO51"/>
      <c r="KOP51"/>
      <c r="KOQ51"/>
      <c r="KOR51"/>
      <c r="KOS51"/>
      <c r="KOT51"/>
      <c r="KOU51"/>
      <c r="KOV51"/>
      <c r="KOW51"/>
      <c r="KOX51"/>
      <c r="KOY51"/>
      <c r="KOZ51"/>
      <c r="KPA51"/>
      <c r="KPB51"/>
      <c r="KPC51"/>
      <c r="KPD51"/>
      <c r="KPE51"/>
      <c r="KPF51"/>
      <c r="KPG51"/>
      <c r="KPH51"/>
      <c r="KPI51"/>
      <c r="KPJ51"/>
      <c r="KPK51"/>
      <c r="KPL51"/>
      <c r="KPM51"/>
      <c r="KPN51"/>
      <c r="KPO51"/>
      <c r="KPP51"/>
      <c r="KPQ51"/>
      <c r="KPR51"/>
      <c r="KPS51"/>
      <c r="KPT51"/>
      <c r="KPU51"/>
      <c r="KPV51"/>
      <c r="KPW51"/>
      <c r="KPX51"/>
      <c r="KPY51"/>
      <c r="KPZ51"/>
      <c r="KQA51"/>
      <c r="KQB51"/>
      <c r="KQC51"/>
      <c r="KQD51"/>
      <c r="KQE51"/>
      <c r="KQF51"/>
      <c r="KQG51"/>
      <c r="KQH51"/>
      <c r="KQI51"/>
      <c r="KQJ51"/>
      <c r="KQK51"/>
      <c r="KQL51"/>
      <c r="KQM51"/>
      <c r="KQN51"/>
      <c r="KQO51"/>
      <c r="KQP51"/>
      <c r="KQQ51"/>
      <c r="KQR51"/>
      <c r="KQS51"/>
      <c r="KQT51"/>
      <c r="KQU51"/>
      <c r="KQV51"/>
      <c r="KQW51"/>
      <c r="KQX51"/>
      <c r="KQY51"/>
      <c r="KQZ51"/>
      <c r="KRA51"/>
      <c r="KRB51"/>
      <c r="KRC51"/>
      <c r="KRD51"/>
      <c r="KRE51"/>
      <c r="KRF51"/>
      <c r="KRG51"/>
      <c r="KRH51"/>
      <c r="KRI51"/>
      <c r="KRJ51"/>
      <c r="KRK51"/>
      <c r="KRL51"/>
      <c r="KRM51"/>
      <c r="KRN51"/>
      <c r="KRO51"/>
      <c r="KRP51"/>
      <c r="KRQ51"/>
      <c r="KRR51"/>
      <c r="KRS51"/>
      <c r="KRT51"/>
      <c r="KRU51"/>
      <c r="KRV51"/>
      <c r="KRW51"/>
      <c r="KRX51"/>
      <c r="KRY51"/>
      <c r="KRZ51"/>
      <c r="KSA51"/>
      <c r="KSB51"/>
      <c r="KSC51"/>
      <c r="KSD51"/>
      <c r="KSE51"/>
      <c r="KSF51"/>
      <c r="KSG51"/>
      <c r="KSH51"/>
      <c r="KSI51"/>
      <c r="KSJ51"/>
      <c r="KSK51"/>
      <c r="KSL51"/>
      <c r="KSM51"/>
      <c r="KSN51"/>
      <c r="KSO51"/>
      <c r="KSP51"/>
      <c r="KSQ51"/>
      <c r="KSR51"/>
      <c r="KSS51"/>
      <c r="KST51"/>
      <c r="KSU51"/>
      <c r="KSV51"/>
      <c r="KSW51"/>
      <c r="KSX51"/>
      <c r="KSY51"/>
      <c r="KSZ51"/>
      <c r="KTA51"/>
      <c r="KTB51"/>
      <c r="KTC51"/>
      <c r="KTD51"/>
      <c r="KTE51"/>
      <c r="KTF51"/>
      <c r="KTG51"/>
      <c r="KTH51"/>
      <c r="KTI51"/>
      <c r="KTJ51"/>
      <c r="KTK51"/>
      <c r="KTL51"/>
      <c r="KTM51"/>
      <c r="KTN51"/>
      <c r="KTO51"/>
      <c r="KTP51"/>
      <c r="KTQ51"/>
      <c r="KTR51"/>
      <c r="KTS51"/>
      <c r="KTT51"/>
      <c r="KTU51"/>
      <c r="KTV51"/>
      <c r="KTW51"/>
      <c r="KTX51"/>
      <c r="KTY51"/>
      <c r="KTZ51"/>
      <c r="KUA51"/>
      <c r="KUB51"/>
      <c r="KUC51"/>
      <c r="KUD51"/>
      <c r="KUE51"/>
      <c r="KUF51"/>
      <c r="KUG51"/>
      <c r="KUH51"/>
      <c r="KUI51"/>
      <c r="KUJ51"/>
      <c r="KUK51"/>
      <c r="KUL51"/>
      <c r="KUM51"/>
      <c r="KUN51"/>
      <c r="KUO51"/>
      <c r="KUP51"/>
      <c r="KUQ51"/>
      <c r="KUR51"/>
      <c r="KUS51"/>
      <c r="KUT51"/>
      <c r="KUU51"/>
      <c r="KUV51"/>
      <c r="KUW51"/>
      <c r="KUX51"/>
      <c r="KUY51"/>
      <c r="KUZ51"/>
      <c r="KVA51"/>
      <c r="KVB51"/>
      <c r="KVC51"/>
      <c r="KVD51"/>
      <c r="KVE51"/>
      <c r="KVF51"/>
      <c r="KVG51"/>
      <c r="KVH51"/>
      <c r="KVI51"/>
      <c r="KVJ51"/>
      <c r="KVK51"/>
      <c r="KVL51"/>
      <c r="KVM51"/>
      <c r="KVN51"/>
      <c r="KVO51"/>
      <c r="KVP51"/>
      <c r="KVQ51"/>
      <c r="KVR51"/>
      <c r="KVS51"/>
      <c r="KVT51"/>
      <c r="KVU51"/>
      <c r="KVV51"/>
      <c r="KVW51"/>
      <c r="KVX51"/>
      <c r="KVY51"/>
      <c r="KVZ51"/>
      <c r="KWA51"/>
      <c r="KWB51"/>
      <c r="KWC51"/>
      <c r="KWD51"/>
      <c r="KWE51"/>
      <c r="KWF51"/>
      <c r="KWG51"/>
      <c r="KWH51"/>
      <c r="KWI51"/>
      <c r="KWJ51"/>
      <c r="KWK51"/>
      <c r="KWL51"/>
      <c r="KWM51"/>
      <c r="KWN51"/>
      <c r="KWO51"/>
      <c r="KWP51"/>
      <c r="KWQ51"/>
      <c r="KWR51"/>
      <c r="KWS51"/>
      <c r="KWT51"/>
      <c r="KWU51"/>
      <c r="KWV51"/>
      <c r="KWW51"/>
      <c r="KWX51"/>
      <c r="KWY51"/>
      <c r="KWZ51"/>
      <c r="KXA51"/>
      <c r="KXB51"/>
      <c r="KXC51"/>
      <c r="KXD51"/>
      <c r="KXE51"/>
      <c r="KXF51"/>
      <c r="KXG51"/>
      <c r="KXH51"/>
      <c r="KXI51"/>
      <c r="KXJ51"/>
      <c r="KXK51"/>
      <c r="KXL51"/>
      <c r="KXM51"/>
      <c r="KXN51"/>
      <c r="KXO51"/>
      <c r="KXP51"/>
      <c r="KXQ51"/>
      <c r="KXR51"/>
      <c r="KXS51"/>
      <c r="KXT51"/>
      <c r="KXU51"/>
      <c r="KXV51"/>
      <c r="KXW51"/>
      <c r="KXX51"/>
      <c r="KXY51"/>
      <c r="KXZ51"/>
      <c r="KYA51"/>
      <c r="KYB51"/>
      <c r="KYC51"/>
      <c r="KYD51"/>
      <c r="KYE51"/>
      <c r="KYF51"/>
      <c r="KYG51"/>
      <c r="KYH51"/>
      <c r="KYI51"/>
      <c r="KYJ51"/>
      <c r="KYK51"/>
      <c r="KYL51"/>
      <c r="KYM51"/>
      <c r="KYN51"/>
      <c r="KYO51"/>
      <c r="KYP51"/>
      <c r="KYQ51"/>
      <c r="KYR51"/>
      <c r="KYS51"/>
      <c r="KYT51"/>
      <c r="KYU51"/>
      <c r="KYV51"/>
      <c r="KYW51"/>
      <c r="KYX51"/>
      <c r="KYY51"/>
      <c r="KYZ51"/>
      <c r="KZA51"/>
      <c r="KZB51"/>
      <c r="KZC51"/>
      <c r="KZD51"/>
      <c r="KZE51"/>
      <c r="KZF51"/>
      <c r="KZG51"/>
      <c r="KZH51"/>
      <c r="KZI51"/>
      <c r="KZJ51"/>
      <c r="KZK51"/>
      <c r="KZL51"/>
      <c r="KZM51"/>
      <c r="KZN51"/>
      <c r="KZO51"/>
      <c r="KZP51"/>
      <c r="KZQ51"/>
      <c r="KZR51"/>
      <c r="KZS51"/>
      <c r="KZT51"/>
      <c r="KZU51"/>
      <c r="KZV51"/>
      <c r="KZW51"/>
      <c r="KZX51"/>
      <c r="KZY51"/>
      <c r="KZZ51"/>
      <c r="LAA51"/>
      <c r="LAB51"/>
      <c r="LAC51"/>
      <c r="LAD51"/>
      <c r="LAE51"/>
      <c r="LAF51"/>
      <c r="LAG51"/>
      <c r="LAH51"/>
      <c r="LAI51"/>
      <c r="LAJ51"/>
      <c r="LAK51"/>
      <c r="LAL51"/>
      <c r="LAM51"/>
      <c r="LAN51"/>
      <c r="LAO51"/>
      <c r="LAP51"/>
      <c r="LAQ51"/>
      <c r="LAR51"/>
      <c r="LAS51"/>
      <c r="LAT51"/>
      <c r="LAU51"/>
      <c r="LAV51"/>
      <c r="LAW51"/>
      <c r="LAX51"/>
      <c r="LAY51"/>
      <c r="LAZ51"/>
      <c r="LBA51"/>
      <c r="LBB51"/>
      <c r="LBC51"/>
      <c r="LBD51"/>
      <c r="LBE51"/>
      <c r="LBF51"/>
      <c r="LBG51"/>
      <c r="LBH51"/>
      <c r="LBI51"/>
      <c r="LBJ51"/>
      <c r="LBK51"/>
      <c r="LBL51"/>
      <c r="LBM51"/>
      <c r="LBN51"/>
      <c r="LBO51"/>
      <c r="LBP51"/>
      <c r="LBQ51"/>
      <c r="LBR51"/>
      <c r="LBS51"/>
      <c r="LBT51"/>
      <c r="LBU51"/>
      <c r="LBV51"/>
      <c r="LBW51"/>
      <c r="LBX51"/>
      <c r="LBY51"/>
      <c r="LBZ51"/>
      <c r="LCA51"/>
      <c r="LCB51"/>
      <c r="LCC51"/>
      <c r="LCD51"/>
      <c r="LCE51"/>
      <c r="LCF51"/>
      <c r="LCG51"/>
      <c r="LCH51"/>
      <c r="LCI51"/>
      <c r="LCJ51"/>
      <c r="LCK51"/>
      <c r="LCL51"/>
      <c r="LCM51"/>
      <c r="LCN51"/>
      <c r="LCO51"/>
      <c r="LCP51"/>
      <c r="LCQ51"/>
      <c r="LCR51"/>
      <c r="LCS51"/>
      <c r="LCT51"/>
      <c r="LCU51"/>
      <c r="LCV51"/>
      <c r="LCW51"/>
      <c r="LCX51"/>
      <c r="LCY51"/>
      <c r="LCZ51"/>
      <c r="LDA51"/>
      <c r="LDB51"/>
      <c r="LDC51"/>
      <c r="LDD51"/>
      <c r="LDE51"/>
      <c r="LDF51"/>
      <c r="LDG51"/>
      <c r="LDH51"/>
      <c r="LDI51"/>
      <c r="LDJ51"/>
      <c r="LDK51"/>
      <c r="LDL51"/>
      <c r="LDM51"/>
      <c r="LDN51"/>
      <c r="LDO51"/>
      <c r="LDP51"/>
      <c r="LDQ51"/>
      <c r="LDR51"/>
      <c r="LDS51"/>
      <c r="LDT51"/>
      <c r="LDU51"/>
      <c r="LDV51"/>
      <c r="LDW51"/>
      <c r="LDX51"/>
      <c r="LDY51"/>
      <c r="LDZ51"/>
      <c r="LEA51"/>
      <c r="LEB51"/>
      <c r="LEC51"/>
      <c r="LED51"/>
      <c r="LEE51"/>
      <c r="LEF51"/>
      <c r="LEG51"/>
      <c r="LEH51"/>
      <c r="LEI51"/>
      <c r="LEJ51"/>
      <c r="LEK51"/>
      <c r="LEL51"/>
      <c r="LEM51"/>
      <c r="LEN51"/>
      <c r="LEO51"/>
      <c r="LEP51"/>
      <c r="LEQ51"/>
      <c r="LER51"/>
      <c r="LES51"/>
      <c r="LET51"/>
      <c r="LEU51"/>
      <c r="LEV51"/>
      <c r="LEW51"/>
      <c r="LEX51"/>
      <c r="LEY51"/>
      <c r="LEZ51"/>
      <c r="LFA51"/>
      <c r="LFB51"/>
      <c r="LFC51"/>
      <c r="LFD51"/>
      <c r="LFE51"/>
      <c r="LFF51"/>
      <c r="LFG51"/>
      <c r="LFH51"/>
      <c r="LFI51"/>
      <c r="LFJ51"/>
      <c r="LFK51"/>
      <c r="LFL51"/>
      <c r="LFM51"/>
      <c r="LFN51"/>
      <c r="LFO51"/>
      <c r="LFP51"/>
      <c r="LFQ51"/>
      <c r="LFR51"/>
      <c r="LFS51"/>
      <c r="LFT51"/>
      <c r="LFU51"/>
      <c r="LFV51"/>
      <c r="LFW51"/>
      <c r="LFX51"/>
      <c r="LFY51"/>
      <c r="LFZ51"/>
      <c r="LGA51"/>
      <c r="LGB51"/>
      <c r="LGC51"/>
      <c r="LGD51"/>
      <c r="LGE51"/>
      <c r="LGF51"/>
      <c r="LGG51"/>
      <c r="LGH51"/>
      <c r="LGI51"/>
      <c r="LGJ51"/>
      <c r="LGK51"/>
      <c r="LGL51"/>
      <c r="LGM51"/>
      <c r="LGN51"/>
      <c r="LGO51"/>
      <c r="LGP51"/>
      <c r="LGQ51"/>
      <c r="LGR51"/>
      <c r="LGS51"/>
      <c r="LGT51"/>
      <c r="LGU51"/>
      <c r="LGV51"/>
      <c r="LGW51"/>
      <c r="LGX51"/>
      <c r="LGY51"/>
      <c r="LGZ51"/>
      <c r="LHA51"/>
      <c r="LHB51"/>
      <c r="LHC51"/>
      <c r="LHD51"/>
      <c r="LHE51"/>
      <c r="LHF51"/>
      <c r="LHG51"/>
      <c r="LHH51"/>
      <c r="LHI51"/>
      <c r="LHJ51"/>
      <c r="LHK51"/>
      <c r="LHL51"/>
      <c r="LHM51"/>
      <c r="LHN51"/>
      <c r="LHO51"/>
      <c r="LHP51"/>
      <c r="LHQ51"/>
      <c r="LHR51"/>
      <c r="LHS51"/>
      <c r="LHT51"/>
      <c r="LHU51"/>
      <c r="LHV51"/>
      <c r="LHW51"/>
      <c r="LHX51"/>
      <c r="LHY51"/>
      <c r="LHZ51"/>
      <c r="LIA51"/>
      <c r="LIB51"/>
      <c r="LIC51"/>
      <c r="LID51"/>
      <c r="LIE51"/>
      <c r="LIF51"/>
      <c r="LIG51"/>
      <c r="LIH51"/>
      <c r="LII51"/>
      <c r="LIJ51"/>
      <c r="LIK51"/>
      <c r="LIL51"/>
      <c r="LIM51"/>
      <c r="LIN51"/>
      <c r="LIO51"/>
      <c r="LIP51"/>
      <c r="LIQ51"/>
      <c r="LIR51"/>
      <c r="LIS51"/>
      <c r="LIT51"/>
      <c r="LIU51"/>
      <c r="LIV51"/>
      <c r="LIW51"/>
      <c r="LIX51"/>
      <c r="LIY51"/>
      <c r="LIZ51"/>
      <c r="LJA51"/>
      <c r="LJB51"/>
      <c r="LJC51"/>
      <c r="LJD51"/>
      <c r="LJE51"/>
      <c r="LJF51"/>
      <c r="LJG51"/>
      <c r="LJH51"/>
      <c r="LJI51"/>
      <c r="LJJ51"/>
      <c r="LJK51"/>
      <c r="LJL51"/>
      <c r="LJM51"/>
      <c r="LJN51"/>
      <c r="LJO51"/>
      <c r="LJP51"/>
      <c r="LJQ51"/>
      <c r="LJR51"/>
      <c r="LJS51"/>
      <c r="LJT51"/>
      <c r="LJU51"/>
      <c r="LJV51"/>
      <c r="LJW51"/>
      <c r="LJX51"/>
      <c r="LJY51"/>
      <c r="LJZ51"/>
      <c r="LKA51"/>
      <c r="LKB51"/>
      <c r="LKC51"/>
      <c r="LKD51"/>
      <c r="LKE51"/>
      <c r="LKF51"/>
      <c r="LKG51"/>
      <c r="LKH51"/>
      <c r="LKI51"/>
      <c r="LKJ51"/>
      <c r="LKK51"/>
      <c r="LKL51"/>
      <c r="LKM51"/>
      <c r="LKN51"/>
      <c r="LKO51"/>
      <c r="LKP51"/>
      <c r="LKQ51"/>
      <c r="LKR51"/>
      <c r="LKS51"/>
      <c r="LKT51"/>
      <c r="LKU51"/>
      <c r="LKV51"/>
      <c r="LKW51"/>
      <c r="LKX51"/>
      <c r="LKY51"/>
      <c r="LKZ51"/>
      <c r="LLA51"/>
      <c r="LLB51"/>
      <c r="LLC51"/>
      <c r="LLD51"/>
      <c r="LLE51"/>
      <c r="LLF51"/>
      <c r="LLG51"/>
      <c r="LLH51"/>
      <c r="LLI51"/>
      <c r="LLJ51"/>
      <c r="LLK51"/>
      <c r="LLL51"/>
      <c r="LLM51"/>
      <c r="LLN51"/>
      <c r="LLO51"/>
      <c r="LLP51"/>
      <c r="LLQ51"/>
      <c r="LLR51"/>
      <c r="LLS51"/>
      <c r="LLT51"/>
      <c r="LLU51"/>
      <c r="LLV51"/>
      <c r="LLW51"/>
      <c r="LLX51"/>
      <c r="LLY51"/>
      <c r="LLZ51"/>
      <c r="LMA51"/>
      <c r="LMB51"/>
      <c r="LMC51"/>
      <c r="LMD51"/>
      <c r="LME51"/>
      <c r="LMF51"/>
      <c r="LMG51"/>
      <c r="LMH51"/>
      <c r="LMI51"/>
      <c r="LMJ51"/>
      <c r="LMK51"/>
      <c r="LML51"/>
      <c r="LMM51"/>
      <c r="LMN51"/>
      <c r="LMO51"/>
      <c r="LMP51"/>
      <c r="LMQ51"/>
      <c r="LMR51"/>
      <c r="LMS51"/>
      <c r="LMT51"/>
      <c r="LMU51"/>
      <c r="LMV51"/>
      <c r="LMW51"/>
      <c r="LMX51"/>
      <c r="LMY51"/>
      <c r="LMZ51"/>
      <c r="LNA51"/>
      <c r="LNB51"/>
      <c r="LNC51"/>
      <c r="LND51"/>
      <c r="LNE51"/>
      <c r="LNF51"/>
      <c r="LNG51"/>
      <c r="LNH51"/>
      <c r="LNI51"/>
      <c r="LNJ51"/>
      <c r="LNK51"/>
      <c r="LNL51"/>
      <c r="LNM51"/>
      <c r="LNN51"/>
      <c r="LNO51"/>
      <c r="LNP51"/>
      <c r="LNQ51"/>
      <c r="LNR51"/>
      <c r="LNS51"/>
      <c r="LNT51"/>
      <c r="LNU51"/>
      <c r="LNV51"/>
      <c r="LNW51"/>
      <c r="LNX51"/>
      <c r="LNY51"/>
      <c r="LNZ51"/>
      <c r="LOA51"/>
      <c r="LOB51"/>
      <c r="LOC51"/>
      <c r="LOD51"/>
      <c r="LOE51"/>
      <c r="LOF51"/>
      <c r="LOG51"/>
      <c r="LOH51"/>
      <c r="LOI51"/>
      <c r="LOJ51"/>
      <c r="LOK51"/>
      <c r="LOL51"/>
      <c r="LOM51"/>
      <c r="LON51"/>
      <c r="LOO51"/>
      <c r="LOP51"/>
      <c r="LOQ51"/>
      <c r="LOR51"/>
      <c r="LOS51"/>
      <c r="LOT51"/>
      <c r="LOU51"/>
      <c r="LOV51"/>
      <c r="LOW51"/>
      <c r="LOX51"/>
      <c r="LOY51"/>
      <c r="LOZ51"/>
      <c r="LPA51"/>
      <c r="LPB51"/>
      <c r="LPC51"/>
      <c r="LPD51"/>
      <c r="LPE51"/>
      <c r="LPF51"/>
      <c r="LPG51"/>
      <c r="LPH51"/>
      <c r="LPI51"/>
      <c r="LPJ51"/>
      <c r="LPK51"/>
      <c r="LPL51"/>
      <c r="LPM51"/>
      <c r="LPN51"/>
      <c r="LPO51"/>
      <c r="LPP51"/>
      <c r="LPQ51"/>
      <c r="LPR51"/>
      <c r="LPS51"/>
      <c r="LPT51"/>
      <c r="LPU51"/>
      <c r="LPV51"/>
      <c r="LPW51"/>
      <c r="LPX51"/>
      <c r="LPY51"/>
      <c r="LPZ51"/>
      <c r="LQA51"/>
      <c r="LQB51"/>
      <c r="LQC51"/>
      <c r="LQD51"/>
      <c r="LQE51"/>
      <c r="LQF51"/>
      <c r="LQG51"/>
      <c r="LQH51"/>
      <c r="LQI51"/>
      <c r="LQJ51"/>
      <c r="LQK51"/>
      <c r="LQL51"/>
      <c r="LQM51"/>
      <c r="LQN51"/>
      <c r="LQO51"/>
      <c r="LQP51"/>
      <c r="LQQ51"/>
      <c r="LQR51"/>
      <c r="LQS51"/>
      <c r="LQT51"/>
      <c r="LQU51"/>
      <c r="LQV51"/>
      <c r="LQW51"/>
      <c r="LQX51"/>
      <c r="LQY51"/>
      <c r="LQZ51"/>
      <c r="LRA51"/>
      <c r="LRB51"/>
      <c r="LRC51"/>
      <c r="LRD51"/>
      <c r="LRE51"/>
      <c r="LRF51"/>
      <c r="LRG51"/>
      <c r="LRH51"/>
      <c r="LRI51"/>
      <c r="LRJ51"/>
      <c r="LRK51"/>
      <c r="LRL51"/>
      <c r="LRM51"/>
      <c r="LRN51"/>
      <c r="LRO51"/>
      <c r="LRP51"/>
      <c r="LRQ51"/>
      <c r="LRR51"/>
      <c r="LRS51"/>
      <c r="LRT51"/>
      <c r="LRU51"/>
      <c r="LRV51"/>
      <c r="LRW51"/>
      <c r="LRX51"/>
      <c r="LRY51"/>
      <c r="LRZ51"/>
      <c r="LSA51"/>
      <c r="LSB51"/>
      <c r="LSC51"/>
      <c r="LSD51"/>
      <c r="LSE51"/>
      <c r="LSF51"/>
      <c r="LSG51"/>
      <c r="LSH51"/>
      <c r="LSI51"/>
      <c r="LSJ51"/>
      <c r="LSK51"/>
      <c r="LSL51"/>
      <c r="LSM51"/>
      <c r="LSN51"/>
      <c r="LSO51"/>
      <c r="LSP51"/>
      <c r="LSQ51"/>
      <c r="LSR51"/>
      <c r="LSS51"/>
      <c r="LST51"/>
      <c r="LSU51"/>
      <c r="LSV51"/>
      <c r="LSW51"/>
      <c r="LSX51"/>
      <c r="LSY51"/>
      <c r="LSZ51"/>
      <c r="LTA51"/>
      <c r="LTB51"/>
      <c r="LTC51"/>
      <c r="LTD51"/>
      <c r="LTE51"/>
      <c r="LTF51"/>
      <c r="LTG51"/>
      <c r="LTH51"/>
      <c r="LTI51"/>
      <c r="LTJ51"/>
      <c r="LTK51"/>
      <c r="LTL51"/>
      <c r="LTM51"/>
      <c r="LTN51"/>
      <c r="LTO51"/>
      <c r="LTP51"/>
      <c r="LTQ51"/>
      <c r="LTR51"/>
      <c r="LTS51"/>
      <c r="LTT51"/>
      <c r="LTU51"/>
      <c r="LTV51"/>
      <c r="LTW51"/>
      <c r="LTX51"/>
      <c r="LTY51"/>
      <c r="LTZ51"/>
      <c r="LUA51"/>
      <c r="LUB51"/>
      <c r="LUC51"/>
      <c r="LUD51"/>
      <c r="LUE51"/>
      <c r="LUF51"/>
      <c r="LUG51"/>
      <c r="LUH51"/>
      <c r="LUI51"/>
      <c r="LUJ51"/>
      <c r="LUK51"/>
      <c r="LUL51"/>
      <c r="LUM51"/>
      <c r="LUN51"/>
      <c r="LUO51"/>
      <c r="LUP51"/>
      <c r="LUQ51"/>
      <c r="LUR51"/>
      <c r="LUS51"/>
      <c r="LUT51"/>
      <c r="LUU51"/>
      <c r="LUV51"/>
      <c r="LUW51"/>
      <c r="LUX51"/>
      <c r="LUY51"/>
      <c r="LUZ51"/>
      <c r="LVA51"/>
      <c r="LVB51"/>
      <c r="LVC51"/>
      <c r="LVD51"/>
      <c r="LVE51"/>
      <c r="LVF51"/>
      <c r="LVG51"/>
      <c r="LVH51"/>
      <c r="LVI51"/>
      <c r="LVJ51"/>
      <c r="LVK51"/>
      <c r="LVL51"/>
      <c r="LVM51"/>
      <c r="LVN51"/>
      <c r="LVO51"/>
      <c r="LVP51"/>
      <c r="LVQ51"/>
      <c r="LVR51"/>
      <c r="LVS51"/>
      <c r="LVT51"/>
      <c r="LVU51"/>
      <c r="LVV51"/>
      <c r="LVW51"/>
      <c r="LVX51"/>
      <c r="LVY51"/>
      <c r="LVZ51"/>
      <c r="LWA51"/>
      <c r="LWB51"/>
      <c r="LWC51"/>
      <c r="LWD51"/>
      <c r="LWE51"/>
      <c r="LWF51"/>
      <c r="LWG51"/>
      <c r="LWH51"/>
      <c r="LWI51"/>
      <c r="LWJ51"/>
      <c r="LWK51"/>
      <c r="LWL51"/>
      <c r="LWM51"/>
      <c r="LWN51"/>
      <c r="LWO51"/>
      <c r="LWP51"/>
      <c r="LWQ51"/>
      <c r="LWR51"/>
      <c r="LWS51"/>
      <c r="LWT51"/>
      <c r="LWU51"/>
      <c r="LWV51"/>
      <c r="LWW51"/>
      <c r="LWX51"/>
      <c r="LWY51"/>
      <c r="LWZ51"/>
      <c r="LXA51"/>
      <c r="LXB51"/>
      <c r="LXC51"/>
      <c r="LXD51"/>
      <c r="LXE51"/>
      <c r="LXF51"/>
      <c r="LXG51"/>
      <c r="LXH51"/>
      <c r="LXI51"/>
      <c r="LXJ51"/>
      <c r="LXK51"/>
      <c r="LXL51"/>
      <c r="LXM51"/>
      <c r="LXN51"/>
      <c r="LXO51"/>
      <c r="LXP51"/>
      <c r="LXQ51"/>
      <c r="LXR51"/>
      <c r="LXS51"/>
      <c r="LXT51"/>
      <c r="LXU51"/>
      <c r="LXV51"/>
      <c r="LXW51"/>
      <c r="LXX51"/>
      <c r="LXY51"/>
      <c r="LXZ51"/>
      <c r="LYA51"/>
      <c r="LYB51"/>
      <c r="LYC51"/>
      <c r="LYD51"/>
      <c r="LYE51"/>
      <c r="LYF51"/>
      <c r="LYG51"/>
      <c r="LYH51"/>
      <c r="LYI51"/>
      <c r="LYJ51"/>
      <c r="LYK51"/>
      <c r="LYL51"/>
      <c r="LYM51"/>
      <c r="LYN51"/>
      <c r="LYO51"/>
      <c r="LYP51"/>
      <c r="LYQ51"/>
      <c r="LYR51"/>
      <c r="LYS51"/>
      <c r="LYT51"/>
      <c r="LYU51"/>
      <c r="LYV51"/>
      <c r="LYW51"/>
      <c r="LYX51"/>
      <c r="LYY51"/>
      <c r="LYZ51"/>
      <c r="LZA51"/>
      <c r="LZB51"/>
      <c r="LZC51"/>
      <c r="LZD51"/>
      <c r="LZE51"/>
      <c r="LZF51"/>
      <c r="LZG51"/>
      <c r="LZH51"/>
      <c r="LZI51"/>
      <c r="LZJ51"/>
      <c r="LZK51"/>
      <c r="LZL51"/>
      <c r="LZM51"/>
      <c r="LZN51"/>
      <c r="LZO51"/>
      <c r="LZP51"/>
      <c r="LZQ51"/>
      <c r="LZR51"/>
      <c r="LZS51"/>
      <c r="LZT51"/>
      <c r="LZU51"/>
      <c r="LZV51"/>
      <c r="LZW51"/>
      <c r="LZX51"/>
      <c r="LZY51"/>
      <c r="LZZ51"/>
      <c r="MAA51"/>
      <c r="MAB51"/>
      <c r="MAC51"/>
      <c r="MAD51"/>
      <c r="MAE51"/>
      <c r="MAF51"/>
      <c r="MAG51"/>
      <c r="MAH51"/>
      <c r="MAI51"/>
      <c r="MAJ51"/>
      <c r="MAK51"/>
      <c r="MAL51"/>
      <c r="MAM51"/>
      <c r="MAN51"/>
      <c r="MAO51"/>
      <c r="MAP51"/>
      <c r="MAQ51"/>
      <c r="MAR51"/>
      <c r="MAS51"/>
      <c r="MAT51"/>
      <c r="MAU51"/>
      <c r="MAV51"/>
      <c r="MAW51"/>
      <c r="MAX51"/>
      <c r="MAY51"/>
      <c r="MAZ51"/>
      <c r="MBA51"/>
      <c r="MBB51"/>
      <c r="MBC51"/>
      <c r="MBD51"/>
      <c r="MBE51"/>
      <c r="MBF51"/>
      <c r="MBG51"/>
      <c r="MBH51"/>
      <c r="MBI51"/>
      <c r="MBJ51"/>
      <c r="MBK51"/>
      <c r="MBL51"/>
      <c r="MBM51"/>
      <c r="MBN51"/>
      <c r="MBO51"/>
      <c r="MBP51"/>
      <c r="MBQ51"/>
      <c r="MBR51"/>
      <c r="MBS51"/>
      <c r="MBT51"/>
      <c r="MBU51"/>
      <c r="MBV51"/>
      <c r="MBW51"/>
      <c r="MBX51"/>
      <c r="MBY51"/>
      <c r="MBZ51"/>
      <c r="MCA51"/>
      <c r="MCB51"/>
      <c r="MCC51"/>
      <c r="MCD51"/>
      <c r="MCE51"/>
      <c r="MCF51"/>
      <c r="MCG51"/>
      <c r="MCH51"/>
      <c r="MCI51"/>
      <c r="MCJ51"/>
      <c r="MCK51"/>
      <c r="MCL51"/>
      <c r="MCM51"/>
      <c r="MCN51"/>
      <c r="MCO51"/>
      <c r="MCP51"/>
      <c r="MCQ51"/>
      <c r="MCR51"/>
      <c r="MCS51"/>
      <c r="MCT51"/>
      <c r="MCU51"/>
      <c r="MCV51"/>
      <c r="MCW51"/>
      <c r="MCX51"/>
      <c r="MCY51"/>
      <c r="MCZ51"/>
      <c r="MDA51"/>
      <c r="MDB51"/>
      <c r="MDC51"/>
      <c r="MDD51"/>
      <c r="MDE51"/>
      <c r="MDF51"/>
      <c r="MDG51"/>
      <c r="MDH51"/>
      <c r="MDI51"/>
      <c r="MDJ51"/>
      <c r="MDK51"/>
      <c r="MDL51"/>
      <c r="MDM51"/>
      <c r="MDN51"/>
      <c r="MDO51"/>
      <c r="MDP51"/>
      <c r="MDQ51"/>
      <c r="MDR51"/>
      <c r="MDS51"/>
      <c r="MDT51"/>
      <c r="MDU51"/>
      <c r="MDV51"/>
      <c r="MDW51"/>
      <c r="MDX51"/>
      <c r="MDY51"/>
      <c r="MDZ51"/>
      <c r="MEA51"/>
      <c r="MEB51"/>
      <c r="MEC51"/>
      <c r="MED51"/>
      <c r="MEE51"/>
      <c r="MEF51"/>
      <c r="MEG51"/>
      <c r="MEH51"/>
      <c r="MEI51"/>
      <c r="MEJ51"/>
      <c r="MEK51"/>
      <c r="MEL51"/>
      <c r="MEM51"/>
      <c r="MEN51"/>
      <c r="MEO51"/>
      <c r="MEP51"/>
      <c r="MEQ51"/>
      <c r="MER51"/>
      <c r="MES51"/>
      <c r="MET51"/>
      <c r="MEU51"/>
      <c r="MEV51"/>
      <c r="MEW51"/>
      <c r="MEX51"/>
      <c r="MEY51"/>
      <c r="MEZ51"/>
      <c r="MFA51"/>
      <c r="MFB51"/>
      <c r="MFC51"/>
      <c r="MFD51"/>
      <c r="MFE51"/>
      <c r="MFF51"/>
      <c r="MFG51"/>
      <c r="MFH51"/>
      <c r="MFI51"/>
      <c r="MFJ51"/>
      <c r="MFK51"/>
      <c r="MFL51"/>
      <c r="MFM51"/>
      <c r="MFN51"/>
      <c r="MFO51"/>
      <c r="MFP51"/>
      <c r="MFQ51"/>
      <c r="MFR51"/>
      <c r="MFS51"/>
      <c r="MFT51"/>
      <c r="MFU51"/>
      <c r="MFV51"/>
      <c r="MFW51"/>
      <c r="MFX51"/>
      <c r="MFY51"/>
      <c r="MFZ51"/>
      <c r="MGA51"/>
      <c r="MGB51"/>
      <c r="MGC51"/>
      <c r="MGD51"/>
      <c r="MGE51"/>
      <c r="MGF51"/>
      <c r="MGG51"/>
      <c r="MGH51"/>
      <c r="MGI51"/>
      <c r="MGJ51"/>
      <c r="MGK51"/>
      <c r="MGL51"/>
      <c r="MGM51"/>
      <c r="MGN51"/>
      <c r="MGO51"/>
      <c r="MGP51"/>
      <c r="MGQ51"/>
      <c r="MGR51"/>
      <c r="MGS51"/>
      <c r="MGT51"/>
      <c r="MGU51"/>
      <c r="MGV51"/>
      <c r="MGW51"/>
      <c r="MGX51"/>
      <c r="MGY51"/>
      <c r="MGZ51"/>
      <c r="MHA51"/>
      <c r="MHB51"/>
      <c r="MHC51"/>
      <c r="MHD51"/>
      <c r="MHE51"/>
      <c r="MHF51"/>
      <c r="MHG51"/>
      <c r="MHH51"/>
      <c r="MHI51"/>
      <c r="MHJ51"/>
      <c r="MHK51"/>
      <c r="MHL51"/>
      <c r="MHM51"/>
      <c r="MHN51"/>
      <c r="MHO51"/>
      <c r="MHP51"/>
      <c r="MHQ51"/>
      <c r="MHR51"/>
      <c r="MHS51"/>
      <c r="MHT51"/>
      <c r="MHU51"/>
      <c r="MHV51"/>
      <c r="MHW51"/>
      <c r="MHX51"/>
      <c r="MHY51"/>
      <c r="MHZ51"/>
      <c r="MIA51"/>
      <c r="MIB51"/>
      <c r="MIC51"/>
      <c r="MID51"/>
      <c r="MIE51"/>
      <c r="MIF51"/>
      <c r="MIG51"/>
      <c r="MIH51"/>
      <c r="MII51"/>
      <c r="MIJ51"/>
      <c r="MIK51"/>
      <c r="MIL51"/>
      <c r="MIM51"/>
      <c r="MIN51"/>
      <c r="MIO51"/>
      <c r="MIP51"/>
      <c r="MIQ51"/>
      <c r="MIR51"/>
      <c r="MIS51"/>
      <c r="MIT51"/>
      <c r="MIU51"/>
      <c r="MIV51"/>
      <c r="MIW51"/>
      <c r="MIX51"/>
      <c r="MIY51"/>
      <c r="MIZ51"/>
      <c r="MJA51"/>
      <c r="MJB51"/>
      <c r="MJC51"/>
      <c r="MJD51"/>
      <c r="MJE51"/>
      <c r="MJF51"/>
      <c r="MJG51"/>
      <c r="MJH51"/>
      <c r="MJI51"/>
      <c r="MJJ51"/>
      <c r="MJK51"/>
      <c r="MJL51"/>
      <c r="MJM51"/>
      <c r="MJN51"/>
      <c r="MJO51"/>
      <c r="MJP51"/>
      <c r="MJQ51"/>
      <c r="MJR51"/>
      <c r="MJS51"/>
      <c r="MJT51"/>
      <c r="MJU51"/>
      <c r="MJV51"/>
      <c r="MJW51"/>
      <c r="MJX51"/>
      <c r="MJY51"/>
      <c r="MJZ51"/>
      <c r="MKA51"/>
      <c r="MKB51"/>
      <c r="MKC51"/>
      <c r="MKD51"/>
      <c r="MKE51"/>
      <c r="MKF51"/>
      <c r="MKG51"/>
      <c r="MKH51"/>
      <c r="MKI51"/>
      <c r="MKJ51"/>
      <c r="MKK51"/>
      <c r="MKL51"/>
      <c r="MKM51"/>
      <c r="MKN51"/>
      <c r="MKO51"/>
      <c r="MKP51"/>
      <c r="MKQ51"/>
      <c r="MKR51"/>
      <c r="MKS51"/>
      <c r="MKT51"/>
      <c r="MKU51"/>
      <c r="MKV51"/>
      <c r="MKW51"/>
      <c r="MKX51"/>
      <c r="MKY51"/>
      <c r="MKZ51"/>
      <c r="MLA51"/>
      <c r="MLB51"/>
      <c r="MLC51"/>
      <c r="MLD51"/>
      <c r="MLE51"/>
      <c r="MLF51"/>
      <c r="MLG51"/>
      <c r="MLH51"/>
      <c r="MLI51"/>
      <c r="MLJ51"/>
      <c r="MLK51"/>
      <c r="MLL51"/>
      <c r="MLM51"/>
      <c r="MLN51"/>
      <c r="MLO51"/>
      <c r="MLP51"/>
      <c r="MLQ51"/>
      <c r="MLR51"/>
      <c r="MLS51"/>
      <c r="MLT51"/>
      <c r="MLU51"/>
      <c r="MLV51"/>
      <c r="MLW51"/>
      <c r="MLX51"/>
      <c r="MLY51"/>
      <c r="MLZ51"/>
      <c r="MMA51"/>
      <c r="MMB51"/>
      <c r="MMC51"/>
      <c r="MMD51"/>
      <c r="MME51"/>
      <c r="MMF51"/>
      <c r="MMG51"/>
      <c r="MMH51"/>
      <c r="MMI51"/>
      <c r="MMJ51"/>
      <c r="MMK51"/>
      <c r="MML51"/>
      <c r="MMM51"/>
      <c r="MMN51"/>
      <c r="MMO51"/>
      <c r="MMP51"/>
      <c r="MMQ51"/>
      <c r="MMR51"/>
      <c r="MMS51"/>
      <c r="MMT51"/>
      <c r="MMU51"/>
      <c r="MMV51"/>
      <c r="MMW51"/>
      <c r="MMX51"/>
      <c r="MMY51"/>
      <c r="MMZ51"/>
      <c r="MNA51"/>
      <c r="MNB51"/>
      <c r="MNC51"/>
      <c r="MND51"/>
      <c r="MNE51"/>
      <c r="MNF51"/>
      <c r="MNG51"/>
      <c r="MNH51"/>
      <c r="MNI51"/>
      <c r="MNJ51"/>
      <c r="MNK51"/>
      <c r="MNL51"/>
      <c r="MNM51"/>
      <c r="MNN51"/>
      <c r="MNO51"/>
      <c r="MNP51"/>
      <c r="MNQ51"/>
      <c r="MNR51"/>
      <c r="MNS51"/>
      <c r="MNT51"/>
      <c r="MNU51"/>
      <c r="MNV51"/>
      <c r="MNW51"/>
      <c r="MNX51"/>
      <c r="MNY51"/>
      <c r="MNZ51"/>
      <c r="MOA51"/>
      <c r="MOB51"/>
      <c r="MOC51"/>
      <c r="MOD51"/>
      <c r="MOE51"/>
      <c r="MOF51"/>
      <c r="MOG51"/>
      <c r="MOH51"/>
      <c r="MOI51"/>
      <c r="MOJ51"/>
      <c r="MOK51"/>
      <c r="MOL51"/>
      <c r="MOM51"/>
      <c r="MON51"/>
      <c r="MOO51"/>
      <c r="MOP51"/>
      <c r="MOQ51"/>
      <c r="MOR51"/>
      <c r="MOS51"/>
      <c r="MOT51"/>
      <c r="MOU51"/>
      <c r="MOV51"/>
      <c r="MOW51"/>
      <c r="MOX51"/>
      <c r="MOY51"/>
      <c r="MOZ51"/>
      <c r="MPA51"/>
      <c r="MPB51"/>
      <c r="MPC51"/>
      <c r="MPD51"/>
      <c r="MPE51"/>
      <c r="MPF51"/>
      <c r="MPG51"/>
      <c r="MPH51"/>
      <c r="MPI51"/>
      <c r="MPJ51"/>
      <c r="MPK51"/>
      <c r="MPL51"/>
      <c r="MPM51"/>
      <c r="MPN51"/>
      <c r="MPO51"/>
      <c r="MPP51"/>
      <c r="MPQ51"/>
      <c r="MPR51"/>
      <c r="MPS51"/>
      <c r="MPT51"/>
      <c r="MPU51"/>
      <c r="MPV51"/>
      <c r="MPW51"/>
      <c r="MPX51"/>
      <c r="MPY51"/>
      <c r="MPZ51"/>
      <c r="MQA51"/>
      <c r="MQB51"/>
      <c r="MQC51"/>
      <c r="MQD51"/>
      <c r="MQE51"/>
      <c r="MQF51"/>
      <c r="MQG51"/>
      <c r="MQH51"/>
      <c r="MQI51"/>
      <c r="MQJ51"/>
      <c r="MQK51"/>
      <c r="MQL51"/>
      <c r="MQM51"/>
      <c r="MQN51"/>
      <c r="MQO51"/>
      <c r="MQP51"/>
      <c r="MQQ51"/>
      <c r="MQR51"/>
      <c r="MQS51"/>
      <c r="MQT51"/>
      <c r="MQU51"/>
      <c r="MQV51"/>
      <c r="MQW51"/>
      <c r="MQX51"/>
      <c r="MQY51"/>
      <c r="MQZ51"/>
      <c r="MRA51"/>
      <c r="MRB51"/>
      <c r="MRC51"/>
      <c r="MRD51"/>
      <c r="MRE51"/>
      <c r="MRF51"/>
      <c r="MRG51"/>
      <c r="MRH51"/>
      <c r="MRI51"/>
      <c r="MRJ51"/>
      <c r="MRK51"/>
      <c r="MRL51"/>
      <c r="MRM51"/>
      <c r="MRN51"/>
      <c r="MRO51"/>
      <c r="MRP51"/>
      <c r="MRQ51"/>
      <c r="MRR51"/>
      <c r="MRS51"/>
      <c r="MRT51"/>
      <c r="MRU51"/>
      <c r="MRV51"/>
      <c r="MRW51"/>
      <c r="MRX51"/>
      <c r="MRY51"/>
      <c r="MRZ51"/>
      <c r="MSA51"/>
      <c r="MSB51"/>
      <c r="MSC51"/>
      <c r="MSD51"/>
      <c r="MSE51"/>
      <c r="MSF51"/>
      <c r="MSG51"/>
      <c r="MSH51"/>
      <c r="MSI51"/>
      <c r="MSJ51"/>
      <c r="MSK51"/>
      <c r="MSL51"/>
      <c r="MSM51"/>
      <c r="MSN51"/>
      <c r="MSO51"/>
      <c r="MSP51"/>
      <c r="MSQ51"/>
      <c r="MSR51"/>
      <c r="MSS51"/>
      <c r="MST51"/>
      <c r="MSU51"/>
      <c r="MSV51"/>
      <c r="MSW51"/>
      <c r="MSX51"/>
      <c r="MSY51"/>
      <c r="MSZ51"/>
      <c r="MTA51"/>
      <c r="MTB51"/>
      <c r="MTC51"/>
      <c r="MTD51"/>
      <c r="MTE51"/>
      <c r="MTF51"/>
      <c r="MTG51"/>
      <c r="MTH51"/>
      <c r="MTI51"/>
      <c r="MTJ51"/>
      <c r="MTK51"/>
      <c r="MTL51"/>
      <c r="MTM51"/>
      <c r="MTN51"/>
      <c r="MTO51"/>
      <c r="MTP51"/>
      <c r="MTQ51"/>
      <c r="MTR51"/>
      <c r="MTS51"/>
      <c r="MTT51"/>
      <c r="MTU51"/>
      <c r="MTV51"/>
      <c r="MTW51"/>
      <c r="MTX51"/>
      <c r="MTY51"/>
      <c r="MTZ51"/>
      <c r="MUA51"/>
      <c r="MUB51"/>
      <c r="MUC51"/>
      <c r="MUD51"/>
      <c r="MUE51"/>
      <c r="MUF51"/>
      <c r="MUG51"/>
      <c r="MUH51"/>
      <c r="MUI51"/>
      <c r="MUJ51"/>
      <c r="MUK51"/>
      <c r="MUL51"/>
      <c r="MUM51"/>
      <c r="MUN51"/>
      <c r="MUO51"/>
      <c r="MUP51"/>
      <c r="MUQ51"/>
      <c r="MUR51"/>
      <c r="MUS51"/>
      <c r="MUT51"/>
      <c r="MUU51"/>
      <c r="MUV51"/>
      <c r="MUW51"/>
      <c r="MUX51"/>
      <c r="MUY51"/>
      <c r="MUZ51"/>
      <c r="MVA51"/>
      <c r="MVB51"/>
      <c r="MVC51"/>
      <c r="MVD51"/>
      <c r="MVE51"/>
      <c r="MVF51"/>
      <c r="MVG51"/>
      <c r="MVH51"/>
      <c r="MVI51"/>
      <c r="MVJ51"/>
      <c r="MVK51"/>
      <c r="MVL51"/>
      <c r="MVM51"/>
      <c r="MVN51"/>
      <c r="MVO51"/>
      <c r="MVP51"/>
      <c r="MVQ51"/>
      <c r="MVR51"/>
      <c r="MVS51"/>
      <c r="MVT51"/>
      <c r="MVU51"/>
      <c r="MVV51"/>
      <c r="MVW51"/>
      <c r="MVX51"/>
      <c r="MVY51"/>
      <c r="MVZ51"/>
      <c r="MWA51"/>
      <c r="MWB51"/>
      <c r="MWC51"/>
      <c r="MWD51"/>
      <c r="MWE51"/>
      <c r="MWF51"/>
      <c r="MWG51"/>
      <c r="MWH51"/>
      <c r="MWI51"/>
      <c r="MWJ51"/>
      <c r="MWK51"/>
      <c r="MWL51"/>
      <c r="MWM51"/>
      <c r="MWN51"/>
      <c r="MWO51"/>
      <c r="MWP51"/>
      <c r="MWQ51"/>
      <c r="MWR51"/>
      <c r="MWS51"/>
      <c r="MWT51"/>
      <c r="MWU51"/>
      <c r="MWV51"/>
      <c r="MWW51"/>
      <c r="MWX51"/>
      <c r="MWY51"/>
      <c r="MWZ51"/>
      <c r="MXA51"/>
      <c r="MXB51"/>
      <c r="MXC51"/>
      <c r="MXD51"/>
      <c r="MXE51"/>
      <c r="MXF51"/>
      <c r="MXG51"/>
      <c r="MXH51"/>
      <c r="MXI51"/>
      <c r="MXJ51"/>
      <c r="MXK51"/>
      <c r="MXL51"/>
      <c r="MXM51"/>
      <c r="MXN51"/>
      <c r="MXO51"/>
      <c r="MXP51"/>
      <c r="MXQ51"/>
      <c r="MXR51"/>
      <c r="MXS51"/>
      <c r="MXT51"/>
      <c r="MXU51"/>
      <c r="MXV51"/>
      <c r="MXW51"/>
      <c r="MXX51"/>
      <c r="MXY51"/>
      <c r="MXZ51"/>
      <c r="MYA51"/>
      <c r="MYB51"/>
      <c r="MYC51"/>
      <c r="MYD51"/>
      <c r="MYE51"/>
      <c r="MYF51"/>
      <c r="MYG51"/>
      <c r="MYH51"/>
      <c r="MYI51"/>
      <c r="MYJ51"/>
      <c r="MYK51"/>
      <c r="MYL51"/>
      <c r="MYM51"/>
      <c r="MYN51"/>
      <c r="MYO51"/>
      <c r="MYP51"/>
      <c r="MYQ51"/>
      <c r="MYR51"/>
      <c r="MYS51"/>
      <c r="MYT51"/>
      <c r="MYU51"/>
      <c r="MYV51"/>
      <c r="MYW51"/>
      <c r="MYX51"/>
      <c r="MYY51"/>
      <c r="MYZ51"/>
      <c r="MZA51"/>
      <c r="MZB51"/>
      <c r="MZC51"/>
      <c r="MZD51"/>
      <c r="MZE51"/>
      <c r="MZF51"/>
      <c r="MZG51"/>
      <c r="MZH51"/>
      <c r="MZI51"/>
      <c r="MZJ51"/>
      <c r="MZK51"/>
      <c r="MZL51"/>
      <c r="MZM51"/>
      <c r="MZN51"/>
      <c r="MZO51"/>
      <c r="MZP51"/>
      <c r="MZQ51"/>
      <c r="MZR51"/>
      <c r="MZS51"/>
      <c r="MZT51"/>
      <c r="MZU51"/>
      <c r="MZV51"/>
      <c r="MZW51"/>
      <c r="MZX51"/>
      <c r="MZY51"/>
      <c r="MZZ51"/>
      <c r="NAA51"/>
      <c r="NAB51"/>
      <c r="NAC51"/>
      <c r="NAD51"/>
      <c r="NAE51"/>
      <c r="NAF51"/>
      <c r="NAG51"/>
      <c r="NAH51"/>
      <c r="NAI51"/>
      <c r="NAJ51"/>
      <c r="NAK51"/>
      <c r="NAL51"/>
      <c r="NAM51"/>
      <c r="NAN51"/>
      <c r="NAO51"/>
      <c r="NAP51"/>
      <c r="NAQ51"/>
      <c r="NAR51"/>
      <c r="NAS51"/>
      <c r="NAT51"/>
      <c r="NAU51"/>
      <c r="NAV51"/>
      <c r="NAW51"/>
      <c r="NAX51"/>
      <c r="NAY51"/>
      <c r="NAZ51"/>
      <c r="NBA51"/>
      <c r="NBB51"/>
      <c r="NBC51"/>
      <c r="NBD51"/>
      <c r="NBE51"/>
      <c r="NBF51"/>
      <c r="NBG51"/>
      <c r="NBH51"/>
      <c r="NBI51"/>
      <c r="NBJ51"/>
      <c r="NBK51"/>
      <c r="NBL51"/>
      <c r="NBM51"/>
      <c r="NBN51"/>
      <c r="NBO51"/>
      <c r="NBP51"/>
      <c r="NBQ51"/>
      <c r="NBR51"/>
      <c r="NBS51"/>
      <c r="NBT51"/>
      <c r="NBU51"/>
      <c r="NBV51"/>
      <c r="NBW51"/>
      <c r="NBX51"/>
      <c r="NBY51"/>
      <c r="NBZ51"/>
      <c r="NCA51"/>
      <c r="NCB51"/>
      <c r="NCC51"/>
      <c r="NCD51"/>
      <c r="NCE51"/>
      <c r="NCF51"/>
      <c r="NCG51"/>
      <c r="NCH51"/>
      <c r="NCI51"/>
      <c r="NCJ51"/>
      <c r="NCK51"/>
      <c r="NCL51"/>
      <c r="NCM51"/>
      <c r="NCN51"/>
      <c r="NCO51"/>
      <c r="NCP51"/>
      <c r="NCQ51"/>
      <c r="NCR51"/>
      <c r="NCS51"/>
      <c r="NCT51"/>
      <c r="NCU51"/>
      <c r="NCV51"/>
      <c r="NCW51"/>
      <c r="NCX51"/>
      <c r="NCY51"/>
      <c r="NCZ51"/>
      <c r="NDA51"/>
      <c r="NDB51"/>
      <c r="NDC51"/>
      <c r="NDD51"/>
      <c r="NDE51"/>
      <c r="NDF51"/>
      <c r="NDG51"/>
      <c r="NDH51"/>
      <c r="NDI51"/>
      <c r="NDJ51"/>
      <c r="NDK51"/>
      <c r="NDL51"/>
      <c r="NDM51"/>
      <c r="NDN51"/>
      <c r="NDO51"/>
      <c r="NDP51"/>
      <c r="NDQ51"/>
      <c r="NDR51"/>
      <c r="NDS51"/>
      <c r="NDT51"/>
      <c r="NDU51"/>
      <c r="NDV51"/>
      <c r="NDW51"/>
      <c r="NDX51"/>
      <c r="NDY51"/>
      <c r="NDZ51"/>
      <c r="NEA51"/>
      <c r="NEB51"/>
      <c r="NEC51"/>
      <c r="NED51"/>
      <c r="NEE51"/>
      <c r="NEF51"/>
      <c r="NEG51"/>
      <c r="NEH51"/>
      <c r="NEI51"/>
      <c r="NEJ51"/>
      <c r="NEK51"/>
      <c r="NEL51"/>
      <c r="NEM51"/>
      <c r="NEN51"/>
      <c r="NEO51"/>
      <c r="NEP51"/>
      <c r="NEQ51"/>
      <c r="NER51"/>
      <c r="NES51"/>
      <c r="NET51"/>
      <c r="NEU51"/>
      <c r="NEV51"/>
      <c r="NEW51"/>
      <c r="NEX51"/>
      <c r="NEY51"/>
      <c r="NEZ51"/>
      <c r="NFA51"/>
      <c r="NFB51"/>
      <c r="NFC51"/>
      <c r="NFD51"/>
      <c r="NFE51"/>
      <c r="NFF51"/>
      <c r="NFG51"/>
      <c r="NFH51"/>
      <c r="NFI51"/>
      <c r="NFJ51"/>
      <c r="NFK51"/>
      <c r="NFL51"/>
      <c r="NFM51"/>
      <c r="NFN51"/>
      <c r="NFO51"/>
      <c r="NFP51"/>
      <c r="NFQ51"/>
      <c r="NFR51"/>
      <c r="NFS51"/>
      <c r="NFT51"/>
      <c r="NFU51"/>
      <c r="NFV51"/>
      <c r="NFW51"/>
      <c r="NFX51"/>
      <c r="NFY51"/>
      <c r="NFZ51"/>
      <c r="NGA51"/>
      <c r="NGB51"/>
      <c r="NGC51"/>
      <c r="NGD51"/>
      <c r="NGE51"/>
      <c r="NGF51"/>
      <c r="NGG51"/>
      <c r="NGH51"/>
      <c r="NGI51"/>
      <c r="NGJ51"/>
      <c r="NGK51"/>
      <c r="NGL51"/>
      <c r="NGM51"/>
      <c r="NGN51"/>
      <c r="NGO51"/>
      <c r="NGP51"/>
      <c r="NGQ51"/>
      <c r="NGR51"/>
      <c r="NGS51"/>
      <c r="NGT51"/>
      <c r="NGU51"/>
      <c r="NGV51"/>
      <c r="NGW51"/>
      <c r="NGX51"/>
      <c r="NGY51"/>
      <c r="NGZ51"/>
      <c r="NHA51"/>
      <c r="NHB51"/>
      <c r="NHC51"/>
      <c r="NHD51"/>
      <c r="NHE51"/>
      <c r="NHF51"/>
      <c r="NHG51"/>
      <c r="NHH51"/>
      <c r="NHI51"/>
      <c r="NHJ51"/>
      <c r="NHK51"/>
      <c r="NHL51"/>
      <c r="NHM51"/>
      <c r="NHN51"/>
      <c r="NHO51"/>
      <c r="NHP51"/>
      <c r="NHQ51"/>
      <c r="NHR51"/>
      <c r="NHS51"/>
      <c r="NHT51"/>
      <c r="NHU51"/>
      <c r="NHV51"/>
      <c r="NHW51"/>
      <c r="NHX51"/>
      <c r="NHY51"/>
      <c r="NHZ51"/>
      <c r="NIA51"/>
      <c r="NIB51"/>
      <c r="NIC51"/>
      <c r="NID51"/>
      <c r="NIE51"/>
      <c r="NIF51"/>
      <c r="NIG51"/>
      <c r="NIH51"/>
      <c r="NII51"/>
      <c r="NIJ51"/>
      <c r="NIK51"/>
      <c r="NIL51"/>
      <c r="NIM51"/>
      <c r="NIN51"/>
      <c r="NIO51"/>
      <c r="NIP51"/>
      <c r="NIQ51"/>
      <c r="NIR51"/>
      <c r="NIS51"/>
      <c r="NIT51"/>
      <c r="NIU51"/>
      <c r="NIV51"/>
      <c r="NIW51"/>
      <c r="NIX51"/>
      <c r="NIY51"/>
      <c r="NIZ51"/>
      <c r="NJA51"/>
      <c r="NJB51"/>
      <c r="NJC51"/>
      <c r="NJD51"/>
      <c r="NJE51"/>
      <c r="NJF51"/>
      <c r="NJG51"/>
      <c r="NJH51"/>
      <c r="NJI51"/>
      <c r="NJJ51"/>
      <c r="NJK51"/>
      <c r="NJL51"/>
      <c r="NJM51"/>
      <c r="NJN51"/>
      <c r="NJO51"/>
      <c r="NJP51"/>
      <c r="NJQ51"/>
      <c r="NJR51"/>
      <c r="NJS51"/>
      <c r="NJT51"/>
      <c r="NJU51"/>
      <c r="NJV51"/>
      <c r="NJW51"/>
      <c r="NJX51"/>
      <c r="NJY51"/>
      <c r="NJZ51"/>
      <c r="NKA51"/>
      <c r="NKB51"/>
      <c r="NKC51"/>
      <c r="NKD51"/>
      <c r="NKE51"/>
      <c r="NKF51"/>
      <c r="NKG51"/>
      <c r="NKH51"/>
      <c r="NKI51"/>
      <c r="NKJ51"/>
      <c r="NKK51"/>
      <c r="NKL51"/>
      <c r="NKM51"/>
      <c r="NKN51"/>
      <c r="NKO51"/>
      <c r="NKP51"/>
      <c r="NKQ51"/>
      <c r="NKR51"/>
      <c r="NKS51"/>
      <c r="NKT51"/>
      <c r="NKU51"/>
      <c r="NKV51"/>
      <c r="NKW51"/>
      <c r="NKX51"/>
      <c r="NKY51"/>
      <c r="NKZ51"/>
      <c r="NLA51"/>
      <c r="NLB51"/>
      <c r="NLC51"/>
      <c r="NLD51"/>
      <c r="NLE51"/>
      <c r="NLF51"/>
      <c r="NLG51"/>
      <c r="NLH51"/>
      <c r="NLI51"/>
      <c r="NLJ51"/>
      <c r="NLK51"/>
      <c r="NLL51"/>
      <c r="NLM51"/>
      <c r="NLN51"/>
      <c r="NLO51"/>
      <c r="NLP51"/>
      <c r="NLQ51"/>
      <c r="NLR51"/>
      <c r="NLS51"/>
      <c r="NLT51"/>
      <c r="NLU51"/>
      <c r="NLV51"/>
      <c r="NLW51"/>
      <c r="NLX51"/>
      <c r="NLY51"/>
      <c r="NLZ51"/>
      <c r="NMA51"/>
      <c r="NMB51"/>
      <c r="NMC51"/>
      <c r="NMD51"/>
      <c r="NME51"/>
      <c r="NMF51"/>
      <c r="NMG51"/>
      <c r="NMH51"/>
      <c r="NMI51"/>
      <c r="NMJ51"/>
      <c r="NMK51"/>
      <c r="NML51"/>
      <c r="NMM51"/>
      <c r="NMN51"/>
      <c r="NMO51"/>
      <c r="NMP51"/>
      <c r="NMQ51"/>
      <c r="NMR51"/>
      <c r="NMS51"/>
      <c r="NMT51"/>
      <c r="NMU51"/>
      <c r="NMV51"/>
      <c r="NMW51"/>
      <c r="NMX51"/>
      <c r="NMY51"/>
      <c r="NMZ51"/>
      <c r="NNA51"/>
      <c r="NNB51"/>
      <c r="NNC51"/>
      <c r="NND51"/>
      <c r="NNE51"/>
      <c r="NNF51"/>
      <c r="NNG51"/>
      <c r="NNH51"/>
      <c r="NNI51"/>
      <c r="NNJ51"/>
      <c r="NNK51"/>
      <c r="NNL51"/>
      <c r="NNM51"/>
      <c r="NNN51"/>
      <c r="NNO51"/>
      <c r="NNP51"/>
      <c r="NNQ51"/>
      <c r="NNR51"/>
      <c r="NNS51"/>
      <c r="NNT51"/>
      <c r="NNU51"/>
      <c r="NNV51"/>
      <c r="NNW51"/>
      <c r="NNX51"/>
      <c r="NNY51"/>
      <c r="NNZ51"/>
      <c r="NOA51"/>
      <c r="NOB51"/>
      <c r="NOC51"/>
      <c r="NOD51"/>
      <c r="NOE51"/>
      <c r="NOF51"/>
      <c r="NOG51"/>
      <c r="NOH51"/>
      <c r="NOI51"/>
      <c r="NOJ51"/>
      <c r="NOK51"/>
      <c r="NOL51"/>
      <c r="NOM51"/>
      <c r="NON51"/>
      <c r="NOO51"/>
      <c r="NOP51"/>
      <c r="NOQ51"/>
      <c r="NOR51"/>
      <c r="NOS51"/>
      <c r="NOT51"/>
      <c r="NOU51"/>
      <c r="NOV51"/>
      <c r="NOW51"/>
      <c r="NOX51"/>
      <c r="NOY51"/>
      <c r="NOZ51"/>
      <c r="NPA51"/>
      <c r="NPB51"/>
      <c r="NPC51"/>
      <c r="NPD51"/>
      <c r="NPE51"/>
      <c r="NPF51"/>
      <c r="NPG51"/>
      <c r="NPH51"/>
      <c r="NPI51"/>
      <c r="NPJ51"/>
      <c r="NPK51"/>
      <c r="NPL51"/>
      <c r="NPM51"/>
      <c r="NPN51"/>
      <c r="NPO51"/>
      <c r="NPP51"/>
      <c r="NPQ51"/>
      <c r="NPR51"/>
      <c r="NPS51"/>
      <c r="NPT51"/>
      <c r="NPU51"/>
      <c r="NPV51"/>
      <c r="NPW51"/>
      <c r="NPX51"/>
      <c r="NPY51"/>
      <c r="NPZ51"/>
      <c r="NQA51"/>
      <c r="NQB51"/>
      <c r="NQC51"/>
      <c r="NQD51"/>
      <c r="NQE51"/>
      <c r="NQF51"/>
      <c r="NQG51"/>
      <c r="NQH51"/>
      <c r="NQI51"/>
      <c r="NQJ51"/>
      <c r="NQK51"/>
      <c r="NQL51"/>
      <c r="NQM51"/>
      <c r="NQN51"/>
      <c r="NQO51"/>
      <c r="NQP51"/>
      <c r="NQQ51"/>
      <c r="NQR51"/>
      <c r="NQS51"/>
      <c r="NQT51"/>
      <c r="NQU51"/>
      <c r="NQV51"/>
      <c r="NQW51"/>
      <c r="NQX51"/>
      <c r="NQY51"/>
      <c r="NQZ51"/>
      <c r="NRA51"/>
      <c r="NRB51"/>
      <c r="NRC51"/>
      <c r="NRD51"/>
      <c r="NRE51"/>
      <c r="NRF51"/>
      <c r="NRG51"/>
      <c r="NRH51"/>
      <c r="NRI51"/>
      <c r="NRJ51"/>
      <c r="NRK51"/>
      <c r="NRL51"/>
      <c r="NRM51"/>
      <c r="NRN51"/>
      <c r="NRO51"/>
      <c r="NRP51"/>
      <c r="NRQ51"/>
      <c r="NRR51"/>
      <c r="NRS51"/>
      <c r="NRT51"/>
      <c r="NRU51"/>
      <c r="NRV51"/>
      <c r="NRW51"/>
      <c r="NRX51"/>
      <c r="NRY51"/>
      <c r="NRZ51"/>
      <c r="NSA51"/>
      <c r="NSB51"/>
      <c r="NSC51"/>
      <c r="NSD51"/>
      <c r="NSE51"/>
      <c r="NSF51"/>
      <c r="NSG51"/>
      <c r="NSH51"/>
      <c r="NSI51"/>
      <c r="NSJ51"/>
      <c r="NSK51"/>
      <c r="NSL51"/>
      <c r="NSM51"/>
      <c r="NSN51"/>
      <c r="NSO51"/>
      <c r="NSP51"/>
      <c r="NSQ51"/>
      <c r="NSR51"/>
      <c r="NSS51"/>
      <c r="NST51"/>
      <c r="NSU51"/>
      <c r="NSV51"/>
      <c r="NSW51"/>
      <c r="NSX51"/>
      <c r="NSY51"/>
      <c r="NSZ51"/>
      <c r="NTA51"/>
      <c r="NTB51"/>
      <c r="NTC51"/>
      <c r="NTD51"/>
      <c r="NTE51"/>
      <c r="NTF51"/>
      <c r="NTG51"/>
      <c r="NTH51"/>
      <c r="NTI51"/>
      <c r="NTJ51"/>
      <c r="NTK51"/>
      <c r="NTL51"/>
      <c r="NTM51"/>
      <c r="NTN51"/>
      <c r="NTO51"/>
      <c r="NTP51"/>
      <c r="NTQ51"/>
      <c r="NTR51"/>
      <c r="NTS51"/>
      <c r="NTT51"/>
      <c r="NTU51"/>
      <c r="NTV51"/>
      <c r="NTW51"/>
      <c r="NTX51"/>
      <c r="NTY51"/>
      <c r="NTZ51"/>
      <c r="NUA51"/>
      <c r="NUB51"/>
      <c r="NUC51"/>
      <c r="NUD51"/>
      <c r="NUE51"/>
      <c r="NUF51"/>
      <c r="NUG51"/>
      <c r="NUH51"/>
      <c r="NUI51"/>
      <c r="NUJ51"/>
      <c r="NUK51"/>
      <c r="NUL51"/>
      <c r="NUM51"/>
      <c r="NUN51"/>
      <c r="NUO51"/>
      <c r="NUP51"/>
      <c r="NUQ51"/>
      <c r="NUR51"/>
      <c r="NUS51"/>
      <c r="NUT51"/>
      <c r="NUU51"/>
      <c r="NUV51"/>
      <c r="NUW51"/>
      <c r="NUX51"/>
      <c r="NUY51"/>
      <c r="NUZ51"/>
      <c r="NVA51"/>
      <c r="NVB51"/>
      <c r="NVC51"/>
      <c r="NVD51"/>
      <c r="NVE51"/>
      <c r="NVF51"/>
      <c r="NVG51"/>
      <c r="NVH51"/>
      <c r="NVI51"/>
      <c r="NVJ51"/>
      <c r="NVK51"/>
      <c r="NVL51"/>
      <c r="NVM51"/>
      <c r="NVN51"/>
      <c r="NVO51"/>
      <c r="NVP51"/>
      <c r="NVQ51"/>
      <c r="NVR51"/>
      <c r="NVS51"/>
      <c r="NVT51"/>
      <c r="NVU51"/>
      <c r="NVV51"/>
      <c r="NVW51"/>
      <c r="NVX51"/>
      <c r="NVY51"/>
      <c r="NVZ51"/>
      <c r="NWA51"/>
      <c r="NWB51"/>
      <c r="NWC51"/>
      <c r="NWD51"/>
      <c r="NWE51"/>
      <c r="NWF51"/>
      <c r="NWG51"/>
      <c r="NWH51"/>
      <c r="NWI51"/>
      <c r="NWJ51"/>
      <c r="NWK51"/>
      <c r="NWL51"/>
      <c r="NWM51"/>
      <c r="NWN51"/>
      <c r="NWO51"/>
      <c r="NWP51"/>
      <c r="NWQ51"/>
      <c r="NWR51"/>
      <c r="NWS51"/>
      <c r="NWT51"/>
      <c r="NWU51"/>
      <c r="NWV51"/>
      <c r="NWW51"/>
      <c r="NWX51"/>
      <c r="NWY51"/>
      <c r="NWZ51"/>
      <c r="NXA51"/>
      <c r="NXB51"/>
      <c r="NXC51"/>
      <c r="NXD51"/>
      <c r="NXE51"/>
      <c r="NXF51"/>
      <c r="NXG51"/>
      <c r="NXH51"/>
      <c r="NXI51"/>
      <c r="NXJ51"/>
      <c r="NXK51"/>
      <c r="NXL51"/>
      <c r="NXM51"/>
      <c r="NXN51"/>
      <c r="NXO51"/>
      <c r="NXP51"/>
      <c r="NXQ51"/>
      <c r="NXR51"/>
      <c r="NXS51"/>
      <c r="NXT51"/>
      <c r="NXU51"/>
      <c r="NXV51"/>
      <c r="NXW51"/>
      <c r="NXX51"/>
      <c r="NXY51"/>
      <c r="NXZ51"/>
      <c r="NYA51"/>
      <c r="NYB51"/>
      <c r="NYC51"/>
      <c r="NYD51"/>
      <c r="NYE51"/>
      <c r="NYF51"/>
      <c r="NYG51"/>
      <c r="NYH51"/>
      <c r="NYI51"/>
      <c r="NYJ51"/>
      <c r="NYK51"/>
      <c r="NYL51"/>
      <c r="NYM51"/>
      <c r="NYN51"/>
      <c r="NYO51"/>
      <c r="NYP51"/>
      <c r="NYQ51"/>
      <c r="NYR51"/>
      <c r="NYS51"/>
      <c r="NYT51"/>
      <c r="NYU51"/>
      <c r="NYV51"/>
      <c r="NYW51"/>
      <c r="NYX51"/>
      <c r="NYY51"/>
      <c r="NYZ51"/>
      <c r="NZA51"/>
      <c r="NZB51"/>
      <c r="NZC51"/>
      <c r="NZD51"/>
      <c r="NZE51"/>
      <c r="NZF51"/>
      <c r="NZG51"/>
      <c r="NZH51"/>
      <c r="NZI51"/>
      <c r="NZJ51"/>
      <c r="NZK51"/>
      <c r="NZL51"/>
      <c r="NZM51"/>
      <c r="NZN51"/>
      <c r="NZO51"/>
      <c r="NZP51"/>
      <c r="NZQ51"/>
      <c r="NZR51"/>
      <c r="NZS51"/>
      <c r="NZT51"/>
      <c r="NZU51"/>
      <c r="NZV51"/>
      <c r="NZW51"/>
      <c r="NZX51"/>
      <c r="NZY51"/>
      <c r="NZZ51"/>
      <c r="OAA51"/>
      <c r="OAB51"/>
      <c r="OAC51"/>
      <c r="OAD51"/>
      <c r="OAE51"/>
      <c r="OAF51"/>
      <c r="OAG51"/>
      <c r="OAH51"/>
      <c r="OAI51"/>
      <c r="OAJ51"/>
      <c r="OAK51"/>
      <c r="OAL51"/>
      <c r="OAM51"/>
      <c r="OAN51"/>
      <c r="OAO51"/>
      <c r="OAP51"/>
      <c r="OAQ51"/>
      <c r="OAR51"/>
      <c r="OAS51"/>
      <c r="OAT51"/>
      <c r="OAU51"/>
      <c r="OAV51"/>
      <c r="OAW51"/>
      <c r="OAX51"/>
      <c r="OAY51"/>
      <c r="OAZ51"/>
      <c r="OBA51"/>
      <c r="OBB51"/>
      <c r="OBC51"/>
      <c r="OBD51"/>
      <c r="OBE51"/>
      <c r="OBF51"/>
      <c r="OBG51"/>
      <c r="OBH51"/>
      <c r="OBI51"/>
      <c r="OBJ51"/>
      <c r="OBK51"/>
      <c r="OBL51"/>
      <c r="OBM51"/>
      <c r="OBN51"/>
      <c r="OBO51"/>
      <c r="OBP51"/>
      <c r="OBQ51"/>
      <c r="OBR51"/>
      <c r="OBS51"/>
      <c r="OBT51"/>
      <c r="OBU51"/>
      <c r="OBV51"/>
      <c r="OBW51"/>
      <c r="OBX51"/>
      <c r="OBY51"/>
      <c r="OBZ51"/>
      <c r="OCA51"/>
      <c r="OCB51"/>
      <c r="OCC51"/>
      <c r="OCD51"/>
      <c r="OCE51"/>
      <c r="OCF51"/>
      <c r="OCG51"/>
      <c r="OCH51"/>
      <c r="OCI51"/>
      <c r="OCJ51"/>
      <c r="OCK51"/>
      <c r="OCL51"/>
      <c r="OCM51"/>
      <c r="OCN51"/>
      <c r="OCO51"/>
      <c r="OCP51"/>
      <c r="OCQ51"/>
      <c r="OCR51"/>
      <c r="OCS51"/>
      <c r="OCT51"/>
      <c r="OCU51"/>
      <c r="OCV51"/>
      <c r="OCW51"/>
      <c r="OCX51"/>
      <c r="OCY51"/>
      <c r="OCZ51"/>
      <c r="ODA51"/>
      <c r="ODB51"/>
      <c r="ODC51"/>
      <c r="ODD51"/>
      <c r="ODE51"/>
      <c r="ODF51"/>
      <c r="ODG51"/>
      <c r="ODH51"/>
      <c r="ODI51"/>
      <c r="ODJ51"/>
      <c r="ODK51"/>
      <c r="ODL51"/>
      <c r="ODM51"/>
      <c r="ODN51"/>
      <c r="ODO51"/>
      <c r="ODP51"/>
      <c r="ODQ51"/>
      <c r="ODR51"/>
      <c r="ODS51"/>
      <c r="ODT51"/>
      <c r="ODU51"/>
      <c r="ODV51"/>
      <c r="ODW51"/>
      <c r="ODX51"/>
      <c r="ODY51"/>
      <c r="ODZ51"/>
      <c r="OEA51"/>
      <c r="OEB51"/>
      <c r="OEC51"/>
      <c r="OED51"/>
      <c r="OEE51"/>
      <c r="OEF51"/>
      <c r="OEG51"/>
      <c r="OEH51"/>
      <c r="OEI51"/>
      <c r="OEJ51"/>
      <c r="OEK51"/>
      <c r="OEL51"/>
      <c r="OEM51"/>
      <c r="OEN51"/>
      <c r="OEO51"/>
      <c r="OEP51"/>
      <c r="OEQ51"/>
      <c r="OER51"/>
      <c r="OES51"/>
      <c r="OET51"/>
      <c r="OEU51"/>
      <c r="OEV51"/>
      <c r="OEW51"/>
      <c r="OEX51"/>
      <c r="OEY51"/>
      <c r="OEZ51"/>
      <c r="OFA51"/>
      <c r="OFB51"/>
      <c r="OFC51"/>
      <c r="OFD51"/>
      <c r="OFE51"/>
      <c r="OFF51"/>
      <c r="OFG51"/>
      <c r="OFH51"/>
      <c r="OFI51"/>
      <c r="OFJ51"/>
      <c r="OFK51"/>
      <c r="OFL51"/>
      <c r="OFM51"/>
      <c r="OFN51"/>
      <c r="OFO51"/>
      <c r="OFP51"/>
      <c r="OFQ51"/>
      <c r="OFR51"/>
      <c r="OFS51"/>
      <c r="OFT51"/>
      <c r="OFU51"/>
      <c r="OFV51"/>
      <c r="OFW51"/>
      <c r="OFX51"/>
      <c r="OFY51"/>
      <c r="OFZ51"/>
      <c r="OGA51"/>
      <c r="OGB51"/>
      <c r="OGC51"/>
      <c r="OGD51"/>
      <c r="OGE51"/>
      <c r="OGF51"/>
      <c r="OGG51"/>
      <c r="OGH51"/>
      <c r="OGI51"/>
      <c r="OGJ51"/>
      <c r="OGK51"/>
      <c r="OGL51"/>
      <c r="OGM51"/>
      <c r="OGN51"/>
      <c r="OGO51"/>
      <c r="OGP51"/>
      <c r="OGQ51"/>
      <c r="OGR51"/>
      <c r="OGS51"/>
      <c r="OGT51"/>
      <c r="OGU51"/>
      <c r="OGV51"/>
      <c r="OGW51"/>
      <c r="OGX51"/>
      <c r="OGY51"/>
      <c r="OGZ51"/>
      <c r="OHA51"/>
      <c r="OHB51"/>
      <c r="OHC51"/>
      <c r="OHD51"/>
      <c r="OHE51"/>
      <c r="OHF51"/>
      <c r="OHG51"/>
      <c r="OHH51"/>
      <c r="OHI51"/>
      <c r="OHJ51"/>
      <c r="OHK51"/>
      <c r="OHL51"/>
      <c r="OHM51"/>
      <c r="OHN51"/>
      <c r="OHO51"/>
      <c r="OHP51"/>
      <c r="OHQ51"/>
      <c r="OHR51"/>
      <c r="OHS51"/>
      <c r="OHT51"/>
      <c r="OHU51"/>
      <c r="OHV51"/>
      <c r="OHW51"/>
      <c r="OHX51"/>
      <c r="OHY51"/>
      <c r="OHZ51"/>
      <c r="OIA51"/>
      <c r="OIB51"/>
      <c r="OIC51"/>
      <c r="OID51"/>
      <c r="OIE51"/>
      <c r="OIF51"/>
      <c r="OIG51"/>
      <c r="OIH51"/>
      <c r="OII51"/>
      <c r="OIJ51"/>
      <c r="OIK51"/>
      <c r="OIL51"/>
      <c r="OIM51"/>
      <c r="OIN51"/>
      <c r="OIO51"/>
      <c r="OIP51"/>
      <c r="OIQ51"/>
      <c r="OIR51"/>
      <c r="OIS51"/>
      <c r="OIT51"/>
      <c r="OIU51"/>
      <c r="OIV51"/>
      <c r="OIW51"/>
      <c r="OIX51"/>
      <c r="OIY51"/>
      <c r="OIZ51"/>
      <c r="OJA51"/>
      <c r="OJB51"/>
      <c r="OJC51"/>
      <c r="OJD51"/>
      <c r="OJE51"/>
      <c r="OJF51"/>
      <c r="OJG51"/>
      <c r="OJH51"/>
      <c r="OJI51"/>
      <c r="OJJ51"/>
      <c r="OJK51"/>
      <c r="OJL51"/>
      <c r="OJM51"/>
      <c r="OJN51"/>
      <c r="OJO51"/>
      <c r="OJP51"/>
      <c r="OJQ51"/>
      <c r="OJR51"/>
      <c r="OJS51"/>
      <c r="OJT51"/>
      <c r="OJU51"/>
      <c r="OJV51"/>
      <c r="OJW51"/>
      <c r="OJX51"/>
      <c r="OJY51"/>
      <c r="OJZ51"/>
      <c r="OKA51"/>
      <c r="OKB51"/>
      <c r="OKC51"/>
      <c r="OKD51"/>
      <c r="OKE51"/>
      <c r="OKF51"/>
      <c r="OKG51"/>
      <c r="OKH51"/>
      <c r="OKI51"/>
      <c r="OKJ51"/>
      <c r="OKK51"/>
      <c r="OKL51"/>
      <c r="OKM51"/>
      <c r="OKN51"/>
      <c r="OKO51"/>
      <c r="OKP51"/>
      <c r="OKQ51"/>
      <c r="OKR51"/>
      <c r="OKS51"/>
      <c r="OKT51"/>
      <c r="OKU51"/>
      <c r="OKV51"/>
      <c r="OKW51"/>
      <c r="OKX51"/>
      <c r="OKY51"/>
      <c r="OKZ51"/>
      <c r="OLA51"/>
      <c r="OLB51"/>
      <c r="OLC51"/>
      <c r="OLD51"/>
      <c r="OLE51"/>
      <c r="OLF51"/>
      <c r="OLG51"/>
      <c r="OLH51"/>
      <c r="OLI51"/>
      <c r="OLJ51"/>
      <c r="OLK51"/>
      <c r="OLL51"/>
      <c r="OLM51"/>
      <c r="OLN51"/>
      <c r="OLO51"/>
      <c r="OLP51"/>
      <c r="OLQ51"/>
      <c r="OLR51"/>
      <c r="OLS51"/>
      <c r="OLT51"/>
      <c r="OLU51"/>
      <c r="OLV51"/>
      <c r="OLW51"/>
      <c r="OLX51"/>
      <c r="OLY51"/>
      <c r="OLZ51"/>
      <c r="OMA51"/>
      <c r="OMB51"/>
      <c r="OMC51"/>
      <c r="OMD51"/>
      <c r="OME51"/>
      <c r="OMF51"/>
      <c r="OMG51"/>
      <c r="OMH51"/>
      <c r="OMI51"/>
      <c r="OMJ51"/>
      <c r="OMK51"/>
      <c r="OML51"/>
      <c r="OMM51"/>
      <c r="OMN51"/>
      <c r="OMO51"/>
      <c r="OMP51"/>
      <c r="OMQ51"/>
      <c r="OMR51"/>
      <c r="OMS51"/>
      <c r="OMT51"/>
      <c r="OMU51"/>
      <c r="OMV51"/>
      <c r="OMW51"/>
      <c r="OMX51"/>
      <c r="OMY51"/>
      <c r="OMZ51"/>
      <c r="ONA51"/>
      <c r="ONB51"/>
      <c r="ONC51"/>
      <c r="OND51"/>
      <c r="ONE51"/>
      <c r="ONF51"/>
      <c r="ONG51"/>
      <c r="ONH51"/>
      <c r="ONI51"/>
      <c r="ONJ51"/>
      <c r="ONK51"/>
      <c r="ONL51"/>
      <c r="ONM51"/>
      <c r="ONN51"/>
      <c r="ONO51"/>
      <c r="ONP51"/>
      <c r="ONQ51"/>
      <c r="ONR51"/>
      <c r="ONS51"/>
      <c r="ONT51"/>
      <c r="ONU51"/>
      <c r="ONV51"/>
      <c r="ONW51"/>
      <c r="ONX51"/>
      <c r="ONY51"/>
      <c r="ONZ51"/>
      <c r="OOA51"/>
      <c r="OOB51"/>
      <c r="OOC51"/>
      <c r="OOD51"/>
      <c r="OOE51"/>
      <c r="OOF51"/>
      <c r="OOG51"/>
      <c r="OOH51"/>
      <c r="OOI51"/>
      <c r="OOJ51"/>
      <c r="OOK51"/>
      <c r="OOL51"/>
      <c r="OOM51"/>
      <c r="OON51"/>
      <c r="OOO51"/>
      <c r="OOP51"/>
      <c r="OOQ51"/>
      <c r="OOR51"/>
      <c r="OOS51"/>
      <c r="OOT51"/>
      <c r="OOU51"/>
      <c r="OOV51"/>
      <c r="OOW51"/>
      <c r="OOX51"/>
      <c r="OOY51"/>
      <c r="OOZ51"/>
      <c r="OPA51"/>
      <c r="OPB51"/>
      <c r="OPC51"/>
      <c r="OPD51"/>
      <c r="OPE51"/>
      <c r="OPF51"/>
      <c r="OPG51"/>
      <c r="OPH51"/>
      <c r="OPI51"/>
      <c r="OPJ51"/>
      <c r="OPK51"/>
      <c r="OPL51"/>
      <c r="OPM51"/>
      <c r="OPN51"/>
      <c r="OPO51"/>
      <c r="OPP51"/>
      <c r="OPQ51"/>
      <c r="OPR51"/>
      <c r="OPS51"/>
      <c r="OPT51"/>
      <c r="OPU51"/>
      <c r="OPV51"/>
      <c r="OPW51"/>
      <c r="OPX51"/>
      <c r="OPY51"/>
      <c r="OPZ51"/>
      <c r="OQA51"/>
      <c r="OQB51"/>
      <c r="OQC51"/>
      <c r="OQD51"/>
      <c r="OQE51"/>
      <c r="OQF51"/>
      <c r="OQG51"/>
      <c r="OQH51"/>
      <c r="OQI51"/>
      <c r="OQJ51"/>
      <c r="OQK51"/>
      <c r="OQL51"/>
      <c r="OQM51"/>
      <c r="OQN51"/>
      <c r="OQO51"/>
      <c r="OQP51"/>
      <c r="OQQ51"/>
      <c r="OQR51"/>
      <c r="OQS51"/>
      <c r="OQT51"/>
      <c r="OQU51"/>
      <c r="OQV51"/>
      <c r="OQW51"/>
      <c r="OQX51"/>
      <c r="OQY51"/>
      <c r="OQZ51"/>
      <c r="ORA51"/>
      <c r="ORB51"/>
      <c r="ORC51"/>
      <c r="ORD51"/>
      <c r="ORE51"/>
      <c r="ORF51"/>
      <c r="ORG51"/>
      <c r="ORH51"/>
      <c r="ORI51"/>
      <c r="ORJ51"/>
      <c r="ORK51"/>
      <c r="ORL51"/>
      <c r="ORM51"/>
      <c r="ORN51"/>
      <c r="ORO51"/>
      <c r="ORP51"/>
      <c r="ORQ51"/>
      <c r="ORR51"/>
      <c r="ORS51"/>
      <c r="ORT51"/>
      <c r="ORU51"/>
      <c r="ORV51"/>
      <c r="ORW51"/>
      <c r="ORX51"/>
      <c r="ORY51"/>
      <c r="ORZ51"/>
      <c r="OSA51"/>
      <c r="OSB51"/>
      <c r="OSC51"/>
      <c r="OSD51"/>
      <c r="OSE51"/>
      <c r="OSF51"/>
      <c r="OSG51"/>
      <c r="OSH51"/>
      <c r="OSI51"/>
      <c r="OSJ51"/>
      <c r="OSK51"/>
      <c r="OSL51"/>
      <c r="OSM51"/>
      <c r="OSN51"/>
      <c r="OSO51"/>
      <c r="OSP51"/>
      <c r="OSQ51"/>
      <c r="OSR51"/>
      <c r="OSS51"/>
      <c r="OST51"/>
      <c r="OSU51"/>
      <c r="OSV51"/>
      <c r="OSW51"/>
      <c r="OSX51"/>
      <c r="OSY51"/>
      <c r="OSZ51"/>
      <c r="OTA51"/>
      <c r="OTB51"/>
      <c r="OTC51"/>
      <c r="OTD51"/>
      <c r="OTE51"/>
      <c r="OTF51"/>
      <c r="OTG51"/>
      <c r="OTH51"/>
      <c r="OTI51"/>
      <c r="OTJ51"/>
      <c r="OTK51"/>
      <c r="OTL51"/>
      <c r="OTM51"/>
      <c r="OTN51"/>
      <c r="OTO51"/>
      <c r="OTP51"/>
      <c r="OTQ51"/>
      <c r="OTR51"/>
      <c r="OTS51"/>
      <c r="OTT51"/>
      <c r="OTU51"/>
      <c r="OTV51"/>
      <c r="OTW51"/>
      <c r="OTX51"/>
      <c r="OTY51"/>
      <c r="OTZ51"/>
      <c r="OUA51"/>
      <c r="OUB51"/>
      <c r="OUC51"/>
      <c r="OUD51"/>
      <c r="OUE51"/>
      <c r="OUF51"/>
      <c r="OUG51"/>
      <c r="OUH51"/>
      <c r="OUI51"/>
      <c r="OUJ51"/>
      <c r="OUK51"/>
      <c r="OUL51"/>
      <c r="OUM51"/>
      <c r="OUN51"/>
      <c r="OUO51"/>
      <c r="OUP51"/>
      <c r="OUQ51"/>
      <c r="OUR51"/>
      <c r="OUS51"/>
      <c r="OUT51"/>
      <c r="OUU51"/>
      <c r="OUV51"/>
      <c r="OUW51"/>
      <c r="OUX51"/>
      <c r="OUY51"/>
      <c r="OUZ51"/>
      <c r="OVA51"/>
      <c r="OVB51"/>
      <c r="OVC51"/>
      <c r="OVD51"/>
      <c r="OVE51"/>
      <c r="OVF51"/>
      <c r="OVG51"/>
      <c r="OVH51"/>
      <c r="OVI51"/>
      <c r="OVJ51"/>
      <c r="OVK51"/>
      <c r="OVL51"/>
      <c r="OVM51"/>
      <c r="OVN51"/>
      <c r="OVO51"/>
      <c r="OVP51"/>
      <c r="OVQ51"/>
      <c r="OVR51"/>
      <c r="OVS51"/>
      <c r="OVT51"/>
      <c r="OVU51"/>
      <c r="OVV51"/>
      <c r="OVW51"/>
      <c r="OVX51"/>
      <c r="OVY51"/>
      <c r="OVZ51"/>
      <c r="OWA51"/>
      <c r="OWB51"/>
      <c r="OWC51"/>
      <c r="OWD51"/>
      <c r="OWE51"/>
      <c r="OWF51"/>
      <c r="OWG51"/>
      <c r="OWH51"/>
      <c r="OWI51"/>
      <c r="OWJ51"/>
      <c r="OWK51"/>
      <c r="OWL51"/>
      <c r="OWM51"/>
      <c r="OWN51"/>
      <c r="OWO51"/>
      <c r="OWP51"/>
      <c r="OWQ51"/>
      <c r="OWR51"/>
      <c r="OWS51"/>
      <c r="OWT51"/>
      <c r="OWU51"/>
      <c r="OWV51"/>
      <c r="OWW51"/>
      <c r="OWX51"/>
      <c r="OWY51"/>
      <c r="OWZ51"/>
      <c r="OXA51"/>
      <c r="OXB51"/>
      <c r="OXC51"/>
      <c r="OXD51"/>
      <c r="OXE51"/>
      <c r="OXF51"/>
      <c r="OXG51"/>
      <c r="OXH51"/>
      <c r="OXI51"/>
      <c r="OXJ51"/>
      <c r="OXK51"/>
      <c r="OXL51"/>
      <c r="OXM51"/>
      <c r="OXN51"/>
      <c r="OXO51"/>
      <c r="OXP51"/>
      <c r="OXQ51"/>
      <c r="OXR51"/>
      <c r="OXS51"/>
      <c r="OXT51"/>
      <c r="OXU51"/>
      <c r="OXV51"/>
      <c r="OXW51"/>
      <c r="OXX51"/>
      <c r="OXY51"/>
      <c r="OXZ51"/>
      <c r="OYA51"/>
      <c r="OYB51"/>
      <c r="OYC51"/>
      <c r="OYD51"/>
      <c r="OYE51"/>
      <c r="OYF51"/>
      <c r="OYG51"/>
      <c r="OYH51"/>
      <c r="OYI51"/>
      <c r="OYJ51"/>
      <c r="OYK51"/>
      <c r="OYL51"/>
      <c r="OYM51"/>
      <c r="OYN51"/>
      <c r="OYO51"/>
      <c r="OYP51"/>
      <c r="OYQ51"/>
      <c r="OYR51"/>
      <c r="OYS51"/>
      <c r="OYT51"/>
      <c r="OYU51"/>
      <c r="OYV51"/>
      <c r="OYW51"/>
      <c r="OYX51"/>
      <c r="OYY51"/>
      <c r="OYZ51"/>
      <c r="OZA51"/>
      <c r="OZB51"/>
      <c r="OZC51"/>
      <c r="OZD51"/>
      <c r="OZE51"/>
      <c r="OZF51"/>
      <c r="OZG51"/>
      <c r="OZH51"/>
      <c r="OZI51"/>
      <c r="OZJ51"/>
      <c r="OZK51"/>
      <c r="OZL51"/>
      <c r="OZM51"/>
      <c r="OZN51"/>
      <c r="OZO51"/>
      <c r="OZP51"/>
      <c r="OZQ51"/>
      <c r="OZR51"/>
      <c r="OZS51"/>
      <c r="OZT51"/>
      <c r="OZU51"/>
      <c r="OZV51"/>
      <c r="OZW51"/>
      <c r="OZX51"/>
      <c r="OZY51"/>
      <c r="OZZ51"/>
      <c r="PAA51"/>
      <c r="PAB51"/>
      <c r="PAC51"/>
      <c r="PAD51"/>
      <c r="PAE51"/>
      <c r="PAF51"/>
      <c r="PAG51"/>
      <c r="PAH51"/>
      <c r="PAI51"/>
      <c r="PAJ51"/>
      <c r="PAK51"/>
      <c r="PAL51"/>
      <c r="PAM51"/>
      <c r="PAN51"/>
      <c r="PAO51"/>
      <c r="PAP51"/>
      <c r="PAQ51"/>
      <c r="PAR51"/>
      <c r="PAS51"/>
      <c r="PAT51"/>
      <c r="PAU51"/>
      <c r="PAV51"/>
      <c r="PAW51"/>
      <c r="PAX51"/>
      <c r="PAY51"/>
      <c r="PAZ51"/>
      <c r="PBA51"/>
      <c r="PBB51"/>
      <c r="PBC51"/>
      <c r="PBD51"/>
      <c r="PBE51"/>
      <c r="PBF51"/>
      <c r="PBG51"/>
      <c r="PBH51"/>
      <c r="PBI51"/>
      <c r="PBJ51"/>
      <c r="PBK51"/>
      <c r="PBL51"/>
      <c r="PBM51"/>
      <c r="PBN51"/>
      <c r="PBO51"/>
      <c r="PBP51"/>
      <c r="PBQ51"/>
      <c r="PBR51"/>
      <c r="PBS51"/>
      <c r="PBT51"/>
      <c r="PBU51"/>
      <c r="PBV51"/>
      <c r="PBW51"/>
      <c r="PBX51"/>
      <c r="PBY51"/>
      <c r="PBZ51"/>
      <c r="PCA51"/>
      <c r="PCB51"/>
      <c r="PCC51"/>
      <c r="PCD51"/>
      <c r="PCE51"/>
      <c r="PCF51"/>
      <c r="PCG51"/>
      <c r="PCH51"/>
      <c r="PCI51"/>
      <c r="PCJ51"/>
      <c r="PCK51"/>
      <c r="PCL51"/>
      <c r="PCM51"/>
      <c r="PCN51"/>
      <c r="PCO51"/>
      <c r="PCP51"/>
      <c r="PCQ51"/>
      <c r="PCR51"/>
      <c r="PCS51"/>
      <c r="PCT51"/>
      <c r="PCU51"/>
      <c r="PCV51"/>
      <c r="PCW51"/>
      <c r="PCX51"/>
      <c r="PCY51"/>
      <c r="PCZ51"/>
      <c r="PDA51"/>
      <c r="PDB51"/>
      <c r="PDC51"/>
      <c r="PDD51"/>
      <c r="PDE51"/>
      <c r="PDF51"/>
      <c r="PDG51"/>
      <c r="PDH51"/>
      <c r="PDI51"/>
      <c r="PDJ51"/>
      <c r="PDK51"/>
      <c r="PDL51"/>
      <c r="PDM51"/>
      <c r="PDN51"/>
      <c r="PDO51"/>
      <c r="PDP51"/>
      <c r="PDQ51"/>
      <c r="PDR51"/>
      <c r="PDS51"/>
      <c r="PDT51"/>
      <c r="PDU51"/>
      <c r="PDV51"/>
      <c r="PDW51"/>
      <c r="PDX51"/>
      <c r="PDY51"/>
      <c r="PDZ51"/>
      <c r="PEA51"/>
      <c r="PEB51"/>
      <c r="PEC51"/>
      <c r="PED51"/>
      <c r="PEE51"/>
      <c r="PEF51"/>
      <c r="PEG51"/>
      <c r="PEH51"/>
      <c r="PEI51"/>
      <c r="PEJ51"/>
      <c r="PEK51"/>
      <c r="PEL51"/>
      <c r="PEM51"/>
      <c r="PEN51"/>
      <c r="PEO51"/>
      <c r="PEP51"/>
      <c r="PEQ51"/>
      <c r="PER51"/>
      <c r="PES51"/>
      <c r="PET51"/>
      <c r="PEU51"/>
      <c r="PEV51"/>
      <c r="PEW51"/>
      <c r="PEX51"/>
      <c r="PEY51"/>
      <c r="PEZ51"/>
      <c r="PFA51"/>
      <c r="PFB51"/>
      <c r="PFC51"/>
      <c r="PFD51"/>
      <c r="PFE51"/>
      <c r="PFF51"/>
      <c r="PFG51"/>
      <c r="PFH51"/>
      <c r="PFI51"/>
      <c r="PFJ51"/>
      <c r="PFK51"/>
      <c r="PFL51"/>
      <c r="PFM51"/>
      <c r="PFN51"/>
      <c r="PFO51"/>
      <c r="PFP51"/>
      <c r="PFQ51"/>
      <c r="PFR51"/>
      <c r="PFS51"/>
      <c r="PFT51"/>
      <c r="PFU51"/>
      <c r="PFV51"/>
      <c r="PFW51"/>
      <c r="PFX51"/>
      <c r="PFY51"/>
      <c r="PFZ51"/>
      <c r="PGA51"/>
      <c r="PGB51"/>
      <c r="PGC51"/>
      <c r="PGD51"/>
      <c r="PGE51"/>
      <c r="PGF51"/>
      <c r="PGG51"/>
      <c r="PGH51"/>
      <c r="PGI51"/>
      <c r="PGJ51"/>
      <c r="PGK51"/>
      <c r="PGL51"/>
      <c r="PGM51"/>
      <c r="PGN51"/>
      <c r="PGO51"/>
      <c r="PGP51"/>
      <c r="PGQ51"/>
      <c r="PGR51"/>
      <c r="PGS51"/>
      <c r="PGT51"/>
      <c r="PGU51"/>
      <c r="PGV51"/>
      <c r="PGW51"/>
      <c r="PGX51"/>
      <c r="PGY51"/>
      <c r="PGZ51"/>
      <c r="PHA51"/>
      <c r="PHB51"/>
      <c r="PHC51"/>
      <c r="PHD51"/>
      <c r="PHE51"/>
      <c r="PHF51"/>
      <c r="PHG51"/>
      <c r="PHH51"/>
      <c r="PHI51"/>
      <c r="PHJ51"/>
      <c r="PHK51"/>
      <c r="PHL51"/>
      <c r="PHM51"/>
      <c r="PHN51"/>
      <c r="PHO51"/>
      <c r="PHP51"/>
      <c r="PHQ51"/>
      <c r="PHR51"/>
      <c r="PHS51"/>
      <c r="PHT51"/>
      <c r="PHU51"/>
      <c r="PHV51"/>
      <c r="PHW51"/>
      <c r="PHX51"/>
      <c r="PHY51"/>
      <c r="PHZ51"/>
      <c r="PIA51"/>
      <c r="PIB51"/>
      <c r="PIC51"/>
      <c r="PID51"/>
      <c r="PIE51"/>
      <c r="PIF51"/>
      <c r="PIG51"/>
      <c r="PIH51"/>
      <c r="PII51"/>
      <c r="PIJ51"/>
      <c r="PIK51"/>
      <c r="PIL51"/>
      <c r="PIM51"/>
      <c r="PIN51"/>
      <c r="PIO51"/>
      <c r="PIP51"/>
      <c r="PIQ51"/>
      <c r="PIR51"/>
      <c r="PIS51"/>
      <c r="PIT51"/>
      <c r="PIU51"/>
      <c r="PIV51"/>
      <c r="PIW51"/>
      <c r="PIX51"/>
      <c r="PIY51"/>
      <c r="PIZ51"/>
      <c r="PJA51"/>
      <c r="PJB51"/>
      <c r="PJC51"/>
      <c r="PJD51"/>
      <c r="PJE51"/>
      <c r="PJF51"/>
      <c r="PJG51"/>
      <c r="PJH51"/>
      <c r="PJI51"/>
      <c r="PJJ51"/>
      <c r="PJK51"/>
      <c r="PJL51"/>
      <c r="PJM51"/>
      <c r="PJN51"/>
      <c r="PJO51"/>
      <c r="PJP51"/>
      <c r="PJQ51"/>
      <c r="PJR51"/>
      <c r="PJS51"/>
      <c r="PJT51"/>
      <c r="PJU51"/>
      <c r="PJV51"/>
      <c r="PJW51"/>
      <c r="PJX51"/>
      <c r="PJY51"/>
      <c r="PJZ51"/>
      <c r="PKA51"/>
      <c r="PKB51"/>
      <c r="PKC51"/>
      <c r="PKD51"/>
      <c r="PKE51"/>
      <c r="PKF51"/>
      <c r="PKG51"/>
      <c r="PKH51"/>
      <c r="PKI51"/>
      <c r="PKJ51"/>
      <c r="PKK51"/>
      <c r="PKL51"/>
      <c r="PKM51"/>
      <c r="PKN51"/>
      <c r="PKO51"/>
      <c r="PKP51"/>
      <c r="PKQ51"/>
      <c r="PKR51"/>
      <c r="PKS51"/>
      <c r="PKT51"/>
      <c r="PKU51"/>
      <c r="PKV51"/>
      <c r="PKW51"/>
      <c r="PKX51"/>
      <c r="PKY51"/>
      <c r="PKZ51"/>
      <c r="PLA51"/>
      <c r="PLB51"/>
      <c r="PLC51"/>
      <c r="PLD51"/>
      <c r="PLE51"/>
      <c r="PLF51"/>
      <c r="PLG51"/>
      <c r="PLH51"/>
      <c r="PLI51"/>
      <c r="PLJ51"/>
      <c r="PLK51"/>
      <c r="PLL51"/>
      <c r="PLM51"/>
      <c r="PLN51"/>
      <c r="PLO51"/>
      <c r="PLP51"/>
      <c r="PLQ51"/>
      <c r="PLR51"/>
      <c r="PLS51"/>
      <c r="PLT51"/>
      <c r="PLU51"/>
      <c r="PLV51"/>
      <c r="PLW51"/>
      <c r="PLX51"/>
      <c r="PLY51"/>
      <c r="PLZ51"/>
      <c r="PMA51"/>
      <c r="PMB51"/>
      <c r="PMC51"/>
      <c r="PMD51"/>
      <c r="PME51"/>
      <c r="PMF51"/>
      <c r="PMG51"/>
      <c r="PMH51"/>
      <c r="PMI51"/>
      <c r="PMJ51"/>
      <c r="PMK51"/>
      <c r="PML51"/>
      <c r="PMM51"/>
      <c r="PMN51"/>
      <c r="PMO51"/>
      <c r="PMP51"/>
      <c r="PMQ51"/>
      <c r="PMR51"/>
      <c r="PMS51"/>
      <c r="PMT51"/>
      <c r="PMU51"/>
      <c r="PMV51"/>
      <c r="PMW51"/>
      <c r="PMX51"/>
      <c r="PMY51"/>
      <c r="PMZ51"/>
      <c r="PNA51"/>
      <c r="PNB51"/>
      <c r="PNC51"/>
      <c r="PND51"/>
      <c r="PNE51"/>
      <c r="PNF51"/>
      <c r="PNG51"/>
      <c r="PNH51"/>
      <c r="PNI51"/>
      <c r="PNJ51"/>
      <c r="PNK51"/>
      <c r="PNL51"/>
      <c r="PNM51"/>
      <c r="PNN51"/>
      <c r="PNO51"/>
      <c r="PNP51"/>
      <c r="PNQ51"/>
      <c r="PNR51"/>
      <c r="PNS51"/>
      <c r="PNT51"/>
      <c r="PNU51"/>
      <c r="PNV51"/>
      <c r="PNW51"/>
      <c r="PNX51"/>
      <c r="PNY51"/>
      <c r="PNZ51"/>
      <c r="POA51"/>
      <c r="POB51"/>
      <c r="POC51"/>
      <c r="POD51"/>
      <c r="POE51"/>
      <c r="POF51"/>
      <c r="POG51"/>
      <c r="POH51"/>
      <c r="POI51"/>
      <c r="POJ51"/>
      <c r="POK51"/>
      <c r="POL51"/>
      <c r="POM51"/>
      <c r="PON51"/>
      <c r="POO51"/>
      <c r="POP51"/>
      <c r="POQ51"/>
      <c r="POR51"/>
      <c r="POS51"/>
      <c r="POT51"/>
      <c r="POU51"/>
      <c r="POV51"/>
      <c r="POW51"/>
      <c r="POX51"/>
      <c r="POY51"/>
      <c r="POZ51"/>
      <c r="PPA51"/>
      <c r="PPB51"/>
      <c r="PPC51"/>
      <c r="PPD51"/>
      <c r="PPE51"/>
      <c r="PPF51"/>
      <c r="PPG51"/>
      <c r="PPH51"/>
      <c r="PPI51"/>
      <c r="PPJ51"/>
      <c r="PPK51"/>
      <c r="PPL51"/>
      <c r="PPM51"/>
      <c r="PPN51"/>
      <c r="PPO51"/>
      <c r="PPP51"/>
      <c r="PPQ51"/>
      <c r="PPR51"/>
      <c r="PPS51"/>
      <c r="PPT51"/>
      <c r="PPU51"/>
      <c r="PPV51"/>
      <c r="PPW51"/>
      <c r="PPX51"/>
      <c r="PPY51"/>
      <c r="PPZ51"/>
      <c r="PQA51"/>
      <c r="PQB51"/>
      <c r="PQC51"/>
      <c r="PQD51"/>
      <c r="PQE51"/>
      <c r="PQF51"/>
      <c r="PQG51"/>
      <c r="PQH51"/>
      <c r="PQI51"/>
      <c r="PQJ51"/>
      <c r="PQK51"/>
      <c r="PQL51"/>
      <c r="PQM51"/>
      <c r="PQN51"/>
      <c r="PQO51"/>
      <c r="PQP51"/>
      <c r="PQQ51"/>
      <c r="PQR51"/>
      <c r="PQS51"/>
      <c r="PQT51"/>
      <c r="PQU51"/>
      <c r="PQV51"/>
      <c r="PQW51"/>
      <c r="PQX51"/>
      <c r="PQY51"/>
      <c r="PQZ51"/>
      <c r="PRA51"/>
      <c r="PRB51"/>
      <c r="PRC51"/>
      <c r="PRD51"/>
      <c r="PRE51"/>
      <c r="PRF51"/>
      <c r="PRG51"/>
      <c r="PRH51"/>
      <c r="PRI51"/>
      <c r="PRJ51"/>
      <c r="PRK51"/>
      <c r="PRL51"/>
      <c r="PRM51"/>
      <c r="PRN51"/>
      <c r="PRO51"/>
      <c r="PRP51"/>
      <c r="PRQ51"/>
      <c r="PRR51"/>
      <c r="PRS51"/>
      <c r="PRT51"/>
      <c r="PRU51"/>
      <c r="PRV51"/>
      <c r="PRW51"/>
      <c r="PRX51"/>
      <c r="PRY51"/>
      <c r="PRZ51"/>
      <c r="PSA51"/>
      <c r="PSB51"/>
      <c r="PSC51"/>
      <c r="PSD51"/>
      <c r="PSE51"/>
      <c r="PSF51"/>
      <c r="PSG51"/>
      <c r="PSH51"/>
      <c r="PSI51"/>
      <c r="PSJ51"/>
      <c r="PSK51"/>
      <c r="PSL51"/>
      <c r="PSM51"/>
      <c r="PSN51"/>
      <c r="PSO51"/>
      <c r="PSP51"/>
      <c r="PSQ51"/>
      <c r="PSR51"/>
      <c r="PSS51"/>
      <c r="PST51"/>
      <c r="PSU51"/>
      <c r="PSV51"/>
      <c r="PSW51"/>
      <c r="PSX51"/>
      <c r="PSY51"/>
      <c r="PSZ51"/>
      <c r="PTA51"/>
      <c r="PTB51"/>
      <c r="PTC51"/>
      <c r="PTD51"/>
      <c r="PTE51"/>
      <c r="PTF51"/>
      <c r="PTG51"/>
      <c r="PTH51"/>
      <c r="PTI51"/>
      <c r="PTJ51"/>
      <c r="PTK51"/>
      <c r="PTL51"/>
      <c r="PTM51"/>
      <c r="PTN51"/>
      <c r="PTO51"/>
      <c r="PTP51"/>
      <c r="PTQ51"/>
      <c r="PTR51"/>
      <c r="PTS51"/>
      <c r="PTT51"/>
      <c r="PTU51"/>
      <c r="PTV51"/>
      <c r="PTW51"/>
      <c r="PTX51"/>
      <c r="PTY51"/>
      <c r="PTZ51"/>
      <c r="PUA51"/>
      <c r="PUB51"/>
      <c r="PUC51"/>
      <c r="PUD51"/>
      <c r="PUE51"/>
      <c r="PUF51"/>
      <c r="PUG51"/>
      <c r="PUH51"/>
      <c r="PUI51"/>
      <c r="PUJ51"/>
      <c r="PUK51"/>
      <c r="PUL51"/>
      <c r="PUM51"/>
      <c r="PUN51"/>
      <c r="PUO51"/>
      <c r="PUP51"/>
      <c r="PUQ51"/>
      <c r="PUR51"/>
      <c r="PUS51"/>
      <c r="PUT51"/>
      <c r="PUU51"/>
      <c r="PUV51"/>
      <c r="PUW51"/>
      <c r="PUX51"/>
      <c r="PUY51"/>
      <c r="PUZ51"/>
      <c r="PVA51"/>
      <c r="PVB51"/>
      <c r="PVC51"/>
      <c r="PVD51"/>
      <c r="PVE51"/>
      <c r="PVF51"/>
      <c r="PVG51"/>
      <c r="PVH51"/>
      <c r="PVI51"/>
      <c r="PVJ51"/>
      <c r="PVK51"/>
      <c r="PVL51"/>
      <c r="PVM51"/>
      <c r="PVN51"/>
      <c r="PVO51"/>
      <c r="PVP51"/>
      <c r="PVQ51"/>
      <c r="PVR51"/>
      <c r="PVS51"/>
      <c r="PVT51"/>
      <c r="PVU51"/>
      <c r="PVV51"/>
      <c r="PVW51"/>
      <c r="PVX51"/>
      <c r="PVY51"/>
      <c r="PVZ51"/>
      <c r="PWA51"/>
      <c r="PWB51"/>
      <c r="PWC51"/>
      <c r="PWD51"/>
      <c r="PWE51"/>
      <c r="PWF51"/>
      <c r="PWG51"/>
      <c r="PWH51"/>
      <c r="PWI51"/>
      <c r="PWJ51"/>
      <c r="PWK51"/>
      <c r="PWL51"/>
      <c r="PWM51"/>
      <c r="PWN51"/>
      <c r="PWO51"/>
      <c r="PWP51"/>
      <c r="PWQ51"/>
      <c r="PWR51"/>
      <c r="PWS51"/>
      <c r="PWT51"/>
      <c r="PWU51"/>
      <c r="PWV51"/>
      <c r="PWW51"/>
      <c r="PWX51"/>
      <c r="PWY51"/>
      <c r="PWZ51"/>
      <c r="PXA51"/>
      <c r="PXB51"/>
      <c r="PXC51"/>
      <c r="PXD51"/>
      <c r="PXE51"/>
      <c r="PXF51"/>
      <c r="PXG51"/>
      <c r="PXH51"/>
      <c r="PXI51"/>
      <c r="PXJ51"/>
      <c r="PXK51"/>
      <c r="PXL51"/>
      <c r="PXM51"/>
      <c r="PXN51"/>
      <c r="PXO51"/>
      <c r="PXP51"/>
      <c r="PXQ51"/>
      <c r="PXR51"/>
      <c r="PXS51"/>
      <c r="PXT51"/>
      <c r="PXU51"/>
      <c r="PXV51"/>
      <c r="PXW51"/>
      <c r="PXX51"/>
      <c r="PXY51"/>
      <c r="PXZ51"/>
      <c r="PYA51"/>
      <c r="PYB51"/>
      <c r="PYC51"/>
      <c r="PYD51"/>
      <c r="PYE51"/>
      <c r="PYF51"/>
      <c r="PYG51"/>
      <c r="PYH51"/>
      <c r="PYI51"/>
      <c r="PYJ51"/>
      <c r="PYK51"/>
      <c r="PYL51"/>
      <c r="PYM51"/>
      <c r="PYN51"/>
      <c r="PYO51"/>
      <c r="PYP51"/>
      <c r="PYQ51"/>
      <c r="PYR51"/>
      <c r="PYS51"/>
      <c r="PYT51"/>
      <c r="PYU51"/>
      <c r="PYV51"/>
      <c r="PYW51"/>
      <c r="PYX51"/>
      <c r="PYY51"/>
      <c r="PYZ51"/>
      <c r="PZA51"/>
      <c r="PZB51"/>
      <c r="PZC51"/>
      <c r="PZD51"/>
      <c r="PZE51"/>
      <c r="PZF51"/>
      <c r="PZG51"/>
      <c r="PZH51"/>
      <c r="PZI51"/>
      <c r="PZJ51"/>
      <c r="PZK51"/>
      <c r="PZL51"/>
      <c r="PZM51"/>
      <c r="PZN51"/>
      <c r="PZO51"/>
      <c r="PZP51"/>
      <c r="PZQ51"/>
      <c r="PZR51"/>
      <c r="PZS51"/>
      <c r="PZT51"/>
      <c r="PZU51"/>
      <c r="PZV51"/>
      <c r="PZW51"/>
      <c r="PZX51"/>
      <c r="PZY51"/>
      <c r="PZZ51"/>
      <c r="QAA51"/>
      <c r="QAB51"/>
      <c r="QAC51"/>
      <c r="QAD51"/>
      <c r="QAE51"/>
      <c r="QAF51"/>
      <c r="QAG51"/>
      <c r="QAH51"/>
      <c r="QAI51"/>
      <c r="QAJ51"/>
      <c r="QAK51"/>
      <c r="QAL51"/>
      <c r="QAM51"/>
      <c r="QAN51"/>
      <c r="QAO51"/>
      <c r="QAP51"/>
      <c r="QAQ51"/>
      <c r="QAR51"/>
      <c r="QAS51"/>
      <c r="QAT51"/>
      <c r="QAU51"/>
      <c r="QAV51"/>
      <c r="QAW51"/>
      <c r="QAX51"/>
      <c r="QAY51"/>
      <c r="QAZ51"/>
      <c r="QBA51"/>
      <c r="QBB51"/>
      <c r="QBC51"/>
      <c r="QBD51"/>
      <c r="QBE51"/>
      <c r="QBF51"/>
      <c r="QBG51"/>
      <c r="QBH51"/>
      <c r="QBI51"/>
      <c r="QBJ51"/>
      <c r="QBK51"/>
      <c r="QBL51"/>
      <c r="QBM51"/>
      <c r="QBN51"/>
      <c r="QBO51"/>
      <c r="QBP51"/>
      <c r="QBQ51"/>
      <c r="QBR51"/>
      <c r="QBS51"/>
      <c r="QBT51"/>
      <c r="QBU51"/>
      <c r="QBV51"/>
      <c r="QBW51"/>
      <c r="QBX51"/>
      <c r="QBY51"/>
      <c r="QBZ51"/>
      <c r="QCA51"/>
      <c r="QCB51"/>
      <c r="QCC51"/>
      <c r="QCD51"/>
      <c r="QCE51"/>
      <c r="QCF51"/>
      <c r="QCG51"/>
      <c r="QCH51"/>
      <c r="QCI51"/>
      <c r="QCJ51"/>
      <c r="QCK51"/>
      <c r="QCL51"/>
      <c r="QCM51"/>
      <c r="QCN51"/>
      <c r="QCO51"/>
      <c r="QCP51"/>
      <c r="QCQ51"/>
      <c r="QCR51"/>
      <c r="QCS51"/>
      <c r="QCT51"/>
      <c r="QCU51"/>
      <c r="QCV51"/>
      <c r="QCW51"/>
      <c r="QCX51"/>
      <c r="QCY51"/>
      <c r="QCZ51"/>
      <c r="QDA51"/>
      <c r="QDB51"/>
      <c r="QDC51"/>
      <c r="QDD51"/>
      <c r="QDE51"/>
      <c r="QDF51"/>
      <c r="QDG51"/>
      <c r="QDH51"/>
      <c r="QDI51"/>
      <c r="QDJ51"/>
      <c r="QDK51"/>
      <c r="QDL51"/>
      <c r="QDM51"/>
      <c r="QDN51"/>
      <c r="QDO51"/>
      <c r="QDP51"/>
      <c r="QDQ51"/>
      <c r="QDR51"/>
      <c r="QDS51"/>
      <c r="QDT51"/>
      <c r="QDU51"/>
      <c r="QDV51"/>
      <c r="QDW51"/>
      <c r="QDX51"/>
      <c r="QDY51"/>
      <c r="QDZ51"/>
      <c r="QEA51"/>
      <c r="QEB51"/>
      <c r="QEC51"/>
      <c r="QED51"/>
      <c r="QEE51"/>
      <c r="QEF51"/>
      <c r="QEG51"/>
      <c r="QEH51"/>
      <c r="QEI51"/>
      <c r="QEJ51"/>
      <c r="QEK51"/>
      <c r="QEL51"/>
      <c r="QEM51"/>
      <c r="QEN51"/>
      <c r="QEO51"/>
      <c r="QEP51"/>
      <c r="QEQ51"/>
      <c r="QER51"/>
      <c r="QES51"/>
      <c r="QET51"/>
      <c r="QEU51"/>
      <c r="QEV51"/>
      <c r="QEW51"/>
      <c r="QEX51"/>
      <c r="QEY51"/>
      <c r="QEZ51"/>
      <c r="QFA51"/>
      <c r="QFB51"/>
      <c r="QFC51"/>
      <c r="QFD51"/>
      <c r="QFE51"/>
      <c r="QFF51"/>
      <c r="QFG51"/>
      <c r="QFH51"/>
      <c r="QFI51"/>
      <c r="QFJ51"/>
      <c r="QFK51"/>
      <c r="QFL51"/>
      <c r="QFM51"/>
      <c r="QFN51"/>
      <c r="QFO51"/>
      <c r="QFP51"/>
      <c r="QFQ51"/>
      <c r="QFR51"/>
      <c r="QFS51"/>
      <c r="QFT51"/>
      <c r="QFU51"/>
      <c r="QFV51"/>
      <c r="QFW51"/>
      <c r="QFX51"/>
      <c r="QFY51"/>
      <c r="QFZ51"/>
      <c r="QGA51"/>
      <c r="QGB51"/>
      <c r="QGC51"/>
      <c r="QGD51"/>
      <c r="QGE51"/>
      <c r="QGF51"/>
      <c r="QGG51"/>
      <c r="QGH51"/>
      <c r="QGI51"/>
      <c r="QGJ51"/>
      <c r="QGK51"/>
      <c r="QGL51"/>
      <c r="QGM51"/>
      <c r="QGN51"/>
      <c r="QGO51"/>
      <c r="QGP51"/>
      <c r="QGQ51"/>
      <c r="QGR51"/>
      <c r="QGS51"/>
      <c r="QGT51"/>
      <c r="QGU51"/>
      <c r="QGV51"/>
      <c r="QGW51"/>
      <c r="QGX51"/>
      <c r="QGY51"/>
      <c r="QGZ51"/>
      <c r="QHA51"/>
      <c r="QHB51"/>
      <c r="QHC51"/>
      <c r="QHD51"/>
      <c r="QHE51"/>
      <c r="QHF51"/>
      <c r="QHG51"/>
      <c r="QHH51"/>
      <c r="QHI51"/>
      <c r="QHJ51"/>
      <c r="QHK51"/>
      <c r="QHL51"/>
      <c r="QHM51"/>
      <c r="QHN51"/>
      <c r="QHO51"/>
      <c r="QHP51"/>
      <c r="QHQ51"/>
      <c r="QHR51"/>
      <c r="QHS51"/>
      <c r="QHT51"/>
      <c r="QHU51"/>
      <c r="QHV51"/>
      <c r="QHW51"/>
      <c r="QHX51"/>
      <c r="QHY51"/>
      <c r="QHZ51"/>
      <c r="QIA51"/>
      <c r="QIB51"/>
      <c r="QIC51"/>
      <c r="QID51"/>
      <c r="QIE51"/>
      <c r="QIF51"/>
      <c r="QIG51"/>
      <c r="QIH51"/>
      <c r="QII51"/>
      <c r="QIJ51"/>
      <c r="QIK51"/>
      <c r="QIL51"/>
      <c r="QIM51"/>
      <c r="QIN51"/>
      <c r="QIO51"/>
      <c r="QIP51"/>
      <c r="QIQ51"/>
      <c r="QIR51"/>
      <c r="QIS51"/>
      <c r="QIT51"/>
      <c r="QIU51"/>
      <c r="QIV51"/>
      <c r="QIW51"/>
      <c r="QIX51"/>
      <c r="QIY51"/>
      <c r="QIZ51"/>
      <c r="QJA51"/>
      <c r="QJB51"/>
      <c r="QJC51"/>
      <c r="QJD51"/>
      <c r="QJE51"/>
      <c r="QJF51"/>
      <c r="QJG51"/>
      <c r="QJH51"/>
      <c r="QJI51"/>
      <c r="QJJ51"/>
      <c r="QJK51"/>
      <c r="QJL51"/>
      <c r="QJM51"/>
      <c r="QJN51"/>
      <c r="QJO51"/>
      <c r="QJP51"/>
      <c r="QJQ51"/>
      <c r="QJR51"/>
      <c r="QJS51"/>
      <c r="QJT51"/>
      <c r="QJU51"/>
      <c r="QJV51"/>
      <c r="QJW51"/>
      <c r="QJX51"/>
      <c r="QJY51"/>
      <c r="QJZ51"/>
      <c r="QKA51"/>
      <c r="QKB51"/>
      <c r="QKC51"/>
      <c r="QKD51"/>
      <c r="QKE51"/>
      <c r="QKF51"/>
      <c r="QKG51"/>
      <c r="QKH51"/>
      <c r="QKI51"/>
      <c r="QKJ51"/>
      <c r="QKK51"/>
      <c r="QKL51"/>
      <c r="QKM51"/>
      <c r="QKN51"/>
      <c r="QKO51"/>
      <c r="QKP51"/>
      <c r="QKQ51"/>
      <c r="QKR51"/>
      <c r="QKS51"/>
      <c r="QKT51"/>
      <c r="QKU51"/>
      <c r="QKV51"/>
      <c r="QKW51"/>
      <c r="QKX51"/>
      <c r="QKY51"/>
      <c r="QKZ51"/>
      <c r="QLA51"/>
      <c r="QLB51"/>
      <c r="QLC51"/>
      <c r="QLD51"/>
      <c r="QLE51"/>
      <c r="QLF51"/>
      <c r="QLG51"/>
      <c r="QLH51"/>
      <c r="QLI51"/>
      <c r="QLJ51"/>
      <c r="QLK51"/>
      <c r="QLL51"/>
      <c r="QLM51"/>
      <c r="QLN51"/>
      <c r="QLO51"/>
      <c r="QLP51"/>
      <c r="QLQ51"/>
      <c r="QLR51"/>
      <c r="QLS51"/>
      <c r="QLT51"/>
      <c r="QLU51"/>
      <c r="QLV51"/>
      <c r="QLW51"/>
      <c r="QLX51"/>
      <c r="QLY51"/>
      <c r="QLZ51"/>
      <c r="QMA51"/>
      <c r="QMB51"/>
      <c r="QMC51"/>
      <c r="QMD51"/>
      <c r="QME51"/>
      <c r="QMF51"/>
      <c r="QMG51"/>
      <c r="QMH51"/>
      <c r="QMI51"/>
      <c r="QMJ51"/>
      <c r="QMK51"/>
      <c r="QML51"/>
      <c r="QMM51"/>
      <c r="QMN51"/>
      <c r="QMO51"/>
      <c r="QMP51"/>
      <c r="QMQ51"/>
      <c r="QMR51"/>
      <c r="QMS51"/>
      <c r="QMT51"/>
      <c r="QMU51"/>
      <c r="QMV51"/>
      <c r="QMW51"/>
      <c r="QMX51"/>
      <c r="QMY51"/>
      <c r="QMZ51"/>
      <c r="QNA51"/>
      <c r="QNB51"/>
      <c r="QNC51"/>
      <c r="QND51"/>
      <c r="QNE51"/>
      <c r="QNF51"/>
      <c r="QNG51"/>
      <c r="QNH51"/>
      <c r="QNI51"/>
      <c r="QNJ51"/>
      <c r="QNK51"/>
      <c r="QNL51"/>
      <c r="QNM51"/>
      <c r="QNN51"/>
      <c r="QNO51"/>
      <c r="QNP51"/>
      <c r="QNQ51"/>
      <c r="QNR51"/>
      <c r="QNS51"/>
      <c r="QNT51"/>
      <c r="QNU51"/>
      <c r="QNV51"/>
      <c r="QNW51"/>
      <c r="QNX51"/>
      <c r="QNY51"/>
      <c r="QNZ51"/>
      <c r="QOA51"/>
      <c r="QOB51"/>
      <c r="QOC51"/>
      <c r="QOD51"/>
      <c r="QOE51"/>
      <c r="QOF51"/>
      <c r="QOG51"/>
      <c r="QOH51"/>
      <c r="QOI51"/>
      <c r="QOJ51"/>
      <c r="QOK51"/>
      <c r="QOL51"/>
      <c r="QOM51"/>
      <c r="QON51"/>
      <c r="QOO51"/>
      <c r="QOP51"/>
      <c r="QOQ51"/>
      <c r="QOR51"/>
      <c r="QOS51"/>
      <c r="QOT51"/>
      <c r="QOU51"/>
      <c r="QOV51"/>
      <c r="QOW51"/>
      <c r="QOX51"/>
      <c r="QOY51"/>
      <c r="QOZ51"/>
      <c r="QPA51"/>
      <c r="QPB51"/>
      <c r="QPC51"/>
      <c r="QPD51"/>
      <c r="QPE51"/>
      <c r="QPF51"/>
      <c r="QPG51"/>
      <c r="QPH51"/>
      <c r="QPI51"/>
      <c r="QPJ51"/>
      <c r="QPK51"/>
      <c r="QPL51"/>
      <c r="QPM51"/>
      <c r="QPN51"/>
      <c r="QPO51"/>
      <c r="QPP51"/>
      <c r="QPQ51"/>
      <c r="QPR51"/>
      <c r="QPS51"/>
      <c r="QPT51"/>
      <c r="QPU51"/>
      <c r="QPV51"/>
      <c r="QPW51"/>
      <c r="QPX51"/>
      <c r="QPY51"/>
      <c r="QPZ51"/>
      <c r="QQA51"/>
      <c r="QQB51"/>
      <c r="QQC51"/>
      <c r="QQD51"/>
      <c r="QQE51"/>
      <c r="QQF51"/>
      <c r="QQG51"/>
      <c r="QQH51"/>
      <c r="QQI51"/>
      <c r="QQJ51"/>
      <c r="QQK51"/>
      <c r="QQL51"/>
      <c r="QQM51"/>
      <c r="QQN51"/>
      <c r="QQO51"/>
      <c r="QQP51"/>
      <c r="QQQ51"/>
      <c r="QQR51"/>
      <c r="QQS51"/>
      <c r="QQT51"/>
      <c r="QQU51"/>
      <c r="QQV51"/>
      <c r="QQW51"/>
      <c r="QQX51"/>
      <c r="QQY51"/>
      <c r="QQZ51"/>
      <c r="QRA51"/>
      <c r="QRB51"/>
      <c r="QRC51"/>
      <c r="QRD51"/>
      <c r="QRE51"/>
      <c r="QRF51"/>
      <c r="QRG51"/>
      <c r="QRH51"/>
      <c r="QRI51"/>
      <c r="QRJ51"/>
      <c r="QRK51"/>
      <c r="QRL51"/>
      <c r="QRM51"/>
      <c r="QRN51"/>
      <c r="QRO51"/>
      <c r="QRP51"/>
      <c r="QRQ51"/>
      <c r="QRR51"/>
      <c r="QRS51"/>
      <c r="QRT51"/>
      <c r="QRU51"/>
      <c r="QRV51"/>
      <c r="QRW51"/>
      <c r="QRX51"/>
      <c r="QRY51"/>
      <c r="QRZ51"/>
      <c r="QSA51"/>
      <c r="QSB51"/>
      <c r="QSC51"/>
      <c r="QSD51"/>
      <c r="QSE51"/>
      <c r="QSF51"/>
      <c r="QSG51"/>
      <c r="QSH51"/>
      <c r="QSI51"/>
      <c r="QSJ51"/>
      <c r="QSK51"/>
      <c r="QSL51"/>
      <c r="QSM51"/>
      <c r="QSN51"/>
      <c r="QSO51"/>
      <c r="QSP51"/>
      <c r="QSQ51"/>
      <c r="QSR51"/>
      <c r="QSS51"/>
      <c r="QST51"/>
      <c r="QSU51"/>
      <c r="QSV51"/>
      <c r="QSW51"/>
      <c r="QSX51"/>
      <c r="QSY51"/>
      <c r="QSZ51"/>
      <c r="QTA51"/>
      <c r="QTB51"/>
      <c r="QTC51"/>
      <c r="QTD51"/>
      <c r="QTE51"/>
      <c r="QTF51"/>
      <c r="QTG51"/>
      <c r="QTH51"/>
      <c r="QTI51"/>
      <c r="QTJ51"/>
      <c r="QTK51"/>
      <c r="QTL51"/>
      <c r="QTM51"/>
      <c r="QTN51"/>
      <c r="QTO51"/>
      <c r="QTP51"/>
      <c r="QTQ51"/>
      <c r="QTR51"/>
      <c r="QTS51"/>
      <c r="QTT51"/>
      <c r="QTU51"/>
      <c r="QTV51"/>
      <c r="QTW51"/>
      <c r="QTX51"/>
      <c r="QTY51"/>
      <c r="QTZ51"/>
      <c r="QUA51"/>
      <c r="QUB51"/>
      <c r="QUC51"/>
      <c r="QUD51"/>
      <c r="QUE51"/>
      <c r="QUF51"/>
      <c r="QUG51"/>
      <c r="QUH51"/>
      <c r="QUI51"/>
      <c r="QUJ51"/>
      <c r="QUK51"/>
      <c r="QUL51"/>
      <c r="QUM51"/>
      <c r="QUN51"/>
      <c r="QUO51"/>
      <c r="QUP51"/>
      <c r="QUQ51"/>
      <c r="QUR51"/>
      <c r="QUS51"/>
      <c r="QUT51"/>
      <c r="QUU51"/>
      <c r="QUV51"/>
      <c r="QUW51"/>
      <c r="QUX51"/>
      <c r="QUY51"/>
      <c r="QUZ51"/>
      <c r="QVA51"/>
      <c r="QVB51"/>
      <c r="QVC51"/>
      <c r="QVD51"/>
      <c r="QVE51"/>
      <c r="QVF51"/>
      <c r="QVG51"/>
      <c r="QVH51"/>
      <c r="QVI51"/>
      <c r="QVJ51"/>
      <c r="QVK51"/>
      <c r="QVL51"/>
      <c r="QVM51"/>
      <c r="QVN51"/>
      <c r="QVO51"/>
      <c r="QVP51"/>
      <c r="QVQ51"/>
      <c r="QVR51"/>
      <c r="QVS51"/>
      <c r="QVT51"/>
      <c r="QVU51"/>
      <c r="QVV51"/>
      <c r="QVW51"/>
      <c r="QVX51"/>
      <c r="QVY51"/>
      <c r="QVZ51"/>
      <c r="QWA51"/>
      <c r="QWB51"/>
      <c r="QWC51"/>
      <c r="QWD51"/>
      <c r="QWE51"/>
      <c r="QWF51"/>
      <c r="QWG51"/>
      <c r="QWH51"/>
      <c r="QWI51"/>
      <c r="QWJ51"/>
      <c r="QWK51"/>
      <c r="QWL51"/>
      <c r="QWM51"/>
      <c r="QWN51"/>
      <c r="QWO51"/>
      <c r="QWP51"/>
      <c r="QWQ51"/>
      <c r="QWR51"/>
      <c r="QWS51"/>
      <c r="QWT51"/>
      <c r="QWU51"/>
      <c r="QWV51"/>
      <c r="QWW51"/>
      <c r="QWX51"/>
      <c r="QWY51"/>
      <c r="QWZ51"/>
      <c r="QXA51"/>
      <c r="QXB51"/>
      <c r="QXC51"/>
      <c r="QXD51"/>
      <c r="QXE51"/>
      <c r="QXF51"/>
      <c r="QXG51"/>
      <c r="QXH51"/>
      <c r="QXI51"/>
      <c r="QXJ51"/>
      <c r="QXK51"/>
      <c r="QXL51"/>
      <c r="QXM51"/>
      <c r="QXN51"/>
      <c r="QXO51"/>
      <c r="QXP51"/>
      <c r="QXQ51"/>
      <c r="QXR51"/>
      <c r="QXS51"/>
      <c r="QXT51"/>
      <c r="QXU51"/>
      <c r="QXV51"/>
      <c r="QXW51"/>
      <c r="QXX51"/>
      <c r="QXY51"/>
      <c r="QXZ51"/>
      <c r="QYA51"/>
      <c r="QYB51"/>
      <c r="QYC51"/>
      <c r="QYD51"/>
      <c r="QYE51"/>
      <c r="QYF51"/>
      <c r="QYG51"/>
      <c r="QYH51"/>
      <c r="QYI51"/>
      <c r="QYJ51"/>
      <c r="QYK51"/>
      <c r="QYL51"/>
      <c r="QYM51"/>
      <c r="QYN51"/>
      <c r="QYO51"/>
      <c r="QYP51"/>
      <c r="QYQ51"/>
      <c r="QYR51"/>
      <c r="QYS51"/>
      <c r="QYT51"/>
      <c r="QYU51"/>
      <c r="QYV51"/>
      <c r="QYW51"/>
      <c r="QYX51"/>
      <c r="QYY51"/>
      <c r="QYZ51"/>
      <c r="QZA51"/>
      <c r="QZB51"/>
      <c r="QZC51"/>
      <c r="QZD51"/>
      <c r="QZE51"/>
      <c r="QZF51"/>
      <c r="QZG51"/>
      <c r="QZH51"/>
      <c r="QZI51"/>
      <c r="QZJ51"/>
      <c r="QZK51"/>
      <c r="QZL51"/>
      <c r="QZM51"/>
      <c r="QZN51"/>
      <c r="QZO51"/>
      <c r="QZP51"/>
      <c r="QZQ51"/>
      <c r="QZR51"/>
      <c r="QZS51"/>
      <c r="QZT51"/>
      <c r="QZU51"/>
      <c r="QZV51"/>
      <c r="QZW51"/>
      <c r="QZX51"/>
      <c r="QZY51"/>
      <c r="QZZ51"/>
      <c r="RAA51"/>
      <c r="RAB51"/>
      <c r="RAC51"/>
      <c r="RAD51"/>
      <c r="RAE51"/>
      <c r="RAF51"/>
      <c r="RAG51"/>
      <c r="RAH51"/>
      <c r="RAI51"/>
      <c r="RAJ51"/>
      <c r="RAK51"/>
      <c r="RAL51"/>
      <c r="RAM51"/>
      <c r="RAN51"/>
      <c r="RAO51"/>
      <c r="RAP51"/>
      <c r="RAQ51"/>
      <c r="RAR51"/>
      <c r="RAS51"/>
      <c r="RAT51"/>
      <c r="RAU51"/>
      <c r="RAV51"/>
      <c r="RAW51"/>
      <c r="RAX51"/>
      <c r="RAY51"/>
      <c r="RAZ51"/>
      <c r="RBA51"/>
      <c r="RBB51"/>
      <c r="RBC51"/>
      <c r="RBD51"/>
      <c r="RBE51"/>
      <c r="RBF51"/>
      <c r="RBG51"/>
      <c r="RBH51"/>
      <c r="RBI51"/>
      <c r="RBJ51"/>
      <c r="RBK51"/>
      <c r="RBL51"/>
      <c r="RBM51"/>
      <c r="RBN51"/>
      <c r="RBO51"/>
      <c r="RBP51"/>
      <c r="RBQ51"/>
      <c r="RBR51"/>
      <c r="RBS51"/>
      <c r="RBT51"/>
      <c r="RBU51"/>
      <c r="RBV51"/>
      <c r="RBW51"/>
      <c r="RBX51"/>
      <c r="RBY51"/>
      <c r="RBZ51"/>
      <c r="RCA51"/>
      <c r="RCB51"/>
      <c r="RCC51"/>
      <c r="RCD51"/>
      <c r="RCE51"/>
      <c r="RCF51"/>
      <c r="RCG51"/>
      <c r="RCH51"/>
      <c r="RCI51"/>
      <c r="RCJ51"/>
      <c r="RCK51"/>
      <c r="RCL51"/>
      <c r="RCM51"/>
      <c r="RCN51"/>
      <c r="RCO51"/>
      <c r="RCP51"/>
      <c r="RCQ51"/>
      <c r="RCR51"/>
      <c r="RCS51"/>
      <c r="RCT51"/>
      <c r="RCU51"/>
      <c r="RCV51"/>
      <c r="RCW51"/>
      <c r="RCX51"/>
      <c r="RCY51"/>
      <c r="RCZ51"/>
      <c r="RDA51"/>
      <c r="RDB51"/>
      <c r="RDC51"/>
      <c r="RDD51"/>
      <c r="RDE51"/>
      <c r="RDF51"/>
      <c r="RDG51"/>
      <c r="RDH51"/>
      <c r="RDI51"/>
      <c r="RDJ51"/>
      <c r="RDK51"/>
      <c r="RDL51"/>
      <c r="RDM51"/>
      <c r="RDN51"/>
      <c r="RDO51"/>
      <c r="RDP51"/>
      <c r="RDQ51"/>
      <c r="RDR51"/>
      <c r="RDS51"/>
      <c r="RDT51"/>
      <c r="RDU51"/>
      <c r="RDV51"/>
      <c r="RDW51"/>
      <c r="RDX51"/>
      <c r="RDY51"/>
      <c r="RDZ51"/>
      <c r="REA51"/>
      <c r="REB51"/>
      <c r="REC51"/>
      <c r="RED51"/>
      <c r="REE51"/>
      <c r="REF51"/>
      <c r="REG51"/>
      <c r="REH51"/>
      <c r="REI51"/>
      <c r="REJ51"/>
      <c r="REK51"/>
      <c r="REL51"/>
      <c r="REM51"/>
      <c r="REN51"/>
      <c r="REO51"/>
      <c r="REP51"/>
      <c r="REQ51"/>
      <c r="RER51"/>
      <c r="RES51"/>
      <c r="RET51"/>
      <c r="REU51"/>
      <c r="REV51"/>
      <c r="REW51"/>
      <c r="REX51"/>
      <c r="REY51"/>
      <c r="REZ51"/>
      <c r="RFA51"/>
      <c r="RFB51"/>
      <c r="RFC51"/>
      <c r="RFD51"/>
      <c r="RFE51"/>
      <c r="RFF51"/>
      <c r="RFG51"/>
      <c r="RFH51"/>
      <c r="RFI51"/>
      <c r="RFJ51"/>
      <c r="RFK51"/>
      <c r="RFL51"/>
      <c r="RFM51"/>
      <c r="RFN51"/>
      <c r="RFO51"/>
      <c r="RFP51"/>
      <c r="RFQ51"/>
      <c r="RFR51"/>
      <c r="RFS51"/>
      <c r="RFT51"/>
      <c r="RFU51"/>
      <c r="RFV51"/>
      <c r="RFW51"/>
      <c r="RFX51"/>
      <c r="RFY51"/>
      <c r="RFZ51"/>
      <c r="RGA51"/>
      <c r="RGB51"/>
      <c r="RGC51"/>
      <c r="RGD51"/>
      <c r="RGE51"/>
      <c r="RGF51"/>
      <c r="RGG51"/>
      <c r="RGH51"/>
      <c r="RGI51"/>
      <c r="RGJ51"/>
      <c r="RGK51"/>
      <c r="RGL51"/>
      <c r="RGM51"/>
      <c r="RGN51"/>
      <c r="RGO51"/>
      <c r="RGP51"/>
      <c r="RGQ51"/>
      <c r="RGR51"/>
      <c r="RGS51"/>
      <c r="RGT51"/>
      <c r="RGU51"/>
      <c r="RGV51"/>
      <c r="RGW51"/>
      <c r="RGX51"/>
      <c r="RGY51"/>
      <c r="RGZ51"/>
      <c r="RHA51"/>
      <c r="RHB51"/>
      <c r="RHC51"/>
      <c r="RHD51"/>
      <c r="RHE51"/>
      <c r="RHF51"/>
      <c r="RHG51"/>
      <c r="RHH51"/>
      <c r="RHI51"/>
      <c r="RHJ51"/>
      <c r="RHK51"/>
      <c r="RHL51"/>
      <c r="RHM51"/>
      <c r="RHN51"/>
      <c r="RHO51"/>
      <c r="RHP51"/>
      <c r="RHQ51"/>
      <c r="RHR51"/>
      <c r="RHS51"/>
      <c r="RHT51"/>
      <c r="RHU51"/>
      <c r="RHV51"/>
      <c r="RHW51"/>
      <c r="RHX51"/>
      <c r="RHY51"/>
      <c r="RHZ51"/>
      <c r="RIA51"/>
      <c r="RIB51"/>
      <c r="RIC51"/>
      <c r="RID51"/>
      <c r="RIE51"/>
      <c r="RIF51"/>
      <c r="RIG51"/>
      <c r="RIH51"/>
      <c r="RII51"/>
      <c r="RIJ51"/>
      <c r="RIK51"/>
      <c r="RIL51"/>
      <c r="RIM51"/>
      <c r="RIN51"/>
      <c r="RIO51"/>
      <c r="RIP51"/>
      <c r="RIQ51"/>
      <c r="RIR51"/>
      <c r="RIS51"/>
      <c r="RIT51"/>
      <c r="RIU51"/>
      <c r="RIV51"/>
      <c r="RIW51"/>
      <c r="RIX51"/>
      <c r="RIY51"/>
      <c r="RIZ51"/>
      <c r="RJA51"/>
      <c r="RJB51"/>
      <c r="RJC51"/>
      <c r="RJD51"/>
      <c r="RJE51"/>
      <c r="RJF51"/>
      <c r="RJG51"/>
      <c r="RJH51"/>
      <c r="RJI51"/>
      <c r="RJJ51"/>
      <c r="RJK51"/>
      <c r="RJL51"/>
      <c r="RJM51"/>
      <c r="RJN51"/>
      <c r="RJO51"/>
      <c r="RJP51"/>
      <c r="RJQ51"/>
      <c r="RJR51"/>
      <c r="RJS51"/>
      <c r="RJT51"/>
      <c r="RJU51"/>
      <c r="RJV51"/>
      <c r="RJW51"/>
      <c r="RJX51"/>
      <c r="RJY51"/>
      <c r="RJZ51"/>
      <c r="RKA51"/>
      <c r="RKB51"/>
      <c r="RKC51"/>
      <c r="RKD51"/>
      <c r="RKE51"/>
      <c r="RKF51"/>
      <c r="RKG51"/>
      <c r="RKH51"/>
      <c r="RKI51"/>
      <c r="RKJ51"/>
      <c r="RKK51"/>
      <c r="RKL51"/>
      <c r="RKM51"/>
      <c r="RKN51"/>
      <c r="RKO51"/>
      <c r="RKP51"/>
      <c r="RKQ51"/>
      <c r="RKR51"/>
      <c r="RKS51"/>
      <c r="RKT51"/>
      <c r="RKU51"/>
      <c r="RKV51"/>
      <c r="RKW51"/>
      <c r="RKX51"/>
      <c r="RKY51"/>
      <c r="RKZ51"/>
      <c r="RLA51"/>
      <c r="RLB51"/>
      <c r="RLC51"/>
      <c r="RLD51"/>
      <c r="RLE51"/>
      <c r="RLF51"/>
      <c r="RLG51"/>
      <c r="RLH51"/>
      <c r="RLI51"/>
      <c r="RLJ51"/>
      <c r="RLK51"/>
      <c r="RLL51"/>
      <c r="RLM51"/>
      <c r="RLN51"/>
      <c r="RLO51"/>
      <c r="RLP51"/>
      <c r="RLQ51"/>
      <c r="RLR51"/>
      <c r="RLS51"/>
      <c r="RLT51"/>
      <c r="RLU51"/>
      <c r="RLV51"/>
      <c r="RLW51"/>
      <c r="RLX51"/>
      <c r="RLY51"/>
      <c r="RLZ51"/>
      <c r="RMA51"/>
      <c r="RMB51"/>
      <c r="RMC51"/>
      <c r="RMD51"/>
      <c r="RME51"/>
      <c r="RMF51"/>
      <c r="RMG51"/>
      <c r="RMH51"/>
      <c r="RMI51"/>
      <c r="RMJ51"/>
      <c r="RMK51"/>
      <c r="RML51"/>
      <c r="RMM51"/>
      <c r="RMN51"/>
      <c r="RMO51"/>
      <c r="RMP51"/>
      <c r="RMQ51"/>
      <c r="RMR51"/>
      <c r="RMS51"/>
      <c r="RMT51"/>
      <c r="RMU51"/>
      <c r="RMV51"/>
      <c r="RMW51"/>
      <c r="RMX51"/>
      <c r="RMY51"/>
      <c r="RMZ51"/>
      <c r="RNA51"/>
      <c r="RNB51"/>
      <c r="RNC51"/>
      <c r="RND51"/>
      <c r="RNE51"/>
      <c r="RNF51"/>
      <c r="RNG51"/>
      <c r="RNH51"/>
      <c r="RNI51"/>
      <c r="RNJ51"/>
      <c r="RNK51"/>
      <c r="RNL51"/>
      <c r="RNM51"/>
      <c r="RNN51"/>
      <c r="RNO51"/>
      <c r="RNP51"/>
      <c r="RNQ51"/>
      <c r="RNR51"/>
      <c r="RNS51"/>
      <c r="RNT51"/>
      <c r="RNU51"/>
      <c r="RNV51"/>
      <c r="RNW51"/>
      <c r="RNX51"/>
      <c r="RNY51"/>
      <c r="RNZ51"/>
      <c r="ROA51"/>
      <c r="ROB51"/>
      <c r="ROC51"/>
      <c r="ROD51"/>
      <c r="ROE51"/>
      <c r="ROF51"/>
      <c r="ROG51"/>
      <c r="ROH51"/>
      <c r="ROI51"/>
      <c r="ROJ51"/>
      <c r="ROK51"/>
      <c r="ROL51"/>
      <c r="ROM51"/>
      <c r="RON51"/>
      <c r="ROO51"/>
      <c r="ROP51"/>
      <c r="ROQ51"/>
      <c r="ROR51"/>
      <c r="ROS51"/>
      <c r="ROT51"/>
      <c r="ROU51"/>
      <c r="ROV51"/>
      <c r="ROW51"/>
      <c r="ROX51"/>
      <c r="ROY51"/>
      <c r="ROZ51"/>
      <c r="RPA51"/>
      <c r="RPB51"/>
      <c r="RPC51"/>
      <c r="RPD51"/>
      <c r="RPE51"/>
      <c r="RPF51"/>
      <c r="RPG51"/>
      <c r="RPH51"/>
      <c r="RPI51"/>
      <c r="RPJ51"/>
      <c r="RPK51"/>
      <c r="RPL51"/>
      <c r="RPM51"/>
      <c r="RPN51"/>
      <c r="RPO51"/>
      <c r="RPP51"/>
      <c r="RPQ51"/>
      <c r="RPR51"/>
      <c r="RPS51"/>
      <c r="RPT51"/>
      <c r="RPU51"/>
      <c r="RPV51"/>
      <c r="RPW51"/>
      <c r="RPX51"/>
      <c r="RPY51"/>
      <c r="RPZ51"/>
      <c r="RQA51"/>
      <c r="RQB51"/>
      <c r="RQC51"/>
      <c r="RQD51"/>
      <c r="RQE51"/>
      <c r="RQF51"/>
      <c r="RQG51"/>
      <c r="RQH51"/>
      <c r="RQI51"/>
      <c r="RQJ51"/>
      <c r="RQK51"/>
      <c r="RQL51"/>
      <c r="RQM51"/>
      <c r="RQN51"/>
      <c r="RQO51"/>
      <c r="RQP51"/>
      <c r="RQQ51"/>
      <c r="RQR51"/>
      <c r="RQS51"/>
      <c r="RQT51"/>
      <c r="RQU51"/>
      <c r="RQV51"/>
      <c r="RQW51"/>
      <c r="RQX51"/>
      <c r="RQY51"/>
      <c r="RQZ51"/>
      <c r="RRA51"/>
      <c r="RRB51"/>
      <c r="RRC51"/>
      <c r="RRD51"/>
      <c r="RRE51"/>
      <c r="RRF51"/>
      <c r="RRG51"/>
      <c r="RRH51"/>
      <c r="RRI51"/>
      <c r="RRJ51"/>
      <c r="RRK51"/>
      <c r="RRL51"/>
      <c r="RRM51"/>
      <c r="RRN51"/>
      <c r="RRO51"/>
      <c r="RRP51"/>
      <c r="RRQ51"/>
      <c r="RRR51"/>
      <c r="RRS51"/>
      <c r="RRT51"/>
      <c r="RRU51"/>
      <c r="RRV51"/>
      <c r="RRW51"/>
      <c r="RRX51"/>
      <c r="RRY51"/>
      <c r="RRZ51"/>
      <c r="RSA51"/>
      <c r="RSB51"/>
      <c r="RSC51"/>
      <c r="RSD51"/>
      <c r="RSE51"/>
      <c r="RSF51"/>
      <c r="RSG51"/>
      <c r="RSH51"/>
      <c r="RSI51"/>
      <c r="RSJ51"/>
      <c r="RSK51"/>
      <c r="RSL51"/>
      <c r="RSM51"/>
      <c r="RSN51"/>
      <c r="RSO51"/>
      <c r="RSP51"/>
      <c r="RSQ51"/>
      <c r="RSR51"/>
      <c r="RSS51"/>
      <c r="RST51"/>
      <c r="RSU51"/>
      <c r="RSV51"/>
      <c r="RSW51"/>
      <c r="RSX51"/>
      <c r="RSY51"/>
      <c r="RSZ51"/>
      <c r="RTA51"/>
      <c r="RTB51"/>
      <c r="RTC51"/>
      <c r="RTD51"/>
      <c r="RTE51"/>
      <c r="RTF51"/>
      <c r="RTG51"/>
      <c r="RTH51"/>
      <c r="RTI51"/>
      <c r="RTJ51"/>
      <c r="RTK51"/>
      <c r="RTL51"/>
      <c r="RTM51"/>
      <c r="RTN51"/>
      <c r="RTO51"/>
      <c r="RTP51"/>
      <c r="RTQ51"/>
      <c r="RTR51"/>
      <c r="RTS51"/>
      <c r="RTT51"/>
      <c r="RTU51"/>
      <c r="RTV51"/>
      <c r="RTW51"/>
      <c r="RTX51"/>
      <c r="RTY51"/>
      <c r="RTZ51"/>
      <c r="RUA51"/>
      <c r="RUB51"/>
      <c r="RUC51"/>
      <c r="RUD51"/>
      <c r="RUE51"/>
      <c r="RUF51"/>
      <c r="RUG51"/>
      <c r="RUH51"/>
      <c r="RUI51"/>
      <c r="RUJ51"/>
      <c r="RUK51"/>
      <c r="RUL51"/>
      <c r="RUM51"/>
      <c r="RUN51"/>
      <c r="RUO51"/>
      <c r="RUP51"/>
      <c r="RUQ51"/>
      <c r="RUR51"/>
      <c r="RUS51"/>
      <c r="RUT51"/>
      <c r="RUU51"/>
      <c r="RUV51"/>
      <c r="RUW51"/>
      <c r="RUX51"/>
      <c r="RUY51"/>
      <c r="RUZ51"/>
      <c r="RVA51"/>
      <c r="RVB51"/>
      <c r="RVC51"/>
      <c r="RVD51"/>
      <c r="RVE51"/>
      <c r="RVF51"/>
      <c r="RVG51"/>
      <c r="RVH51"/>
      <c r="RVI51"/>
      <c r="RVJ51"/>
      <c r="RVK51"/>
      <c r="RVL51"/>
      <c r="RVM51"/>
      <c r="RVN51"/>
      <c r="RVO51"/>
      <c r="RVP51"/>
      <c r="RVQ51"/>
      <c r="RVR51"/>
      <c r="RVS51"/>
      <c r="RVT51"/>
      <c r="RVU51"/>
      <c r="RVV51"/>
      <c r="RVW51"/>
      <c r="RVX51"/>
      <c r="RVY51"/>
      <c r="RVZ51"/>
      <c r="RWA51"/>
      <c r="RWB51"/>
      <c r="RWC51"/>
      <c r="RWD51"/>
      <c r="RWE51"/>
      <c r="RWF51"/>
      <c r="RWG51"/>
      <c r="RWH51"/>
      <c r="RWI51"/>
      <c r="RWJ51"/>
      <c r="RWK51"/>
      <c r="RWL51"/>
      <c r="RWM51"/>
      <c r="RWN51"/>
      <c r="RWO51"/>
      <c r="RWP51"/>
      <c r="RWQ51"/>
      <c r="RWR51"/>
      <c r="RWS51"/>
      <c r="RWT51"/>
      <c r="RWU51"/>
      <c r="RWV51"/>
      <c r="RWW51"/>
      <c r="RWX51"/>
      <c r="RWY51"/>
      <c r="RWZ51"/>
      <c r="RXA51"/>
      <c r="RXB51"/>
      <c r="RXC51"/>
      <c r="RXD51"/>
      <c r="RXE51"/>
      <c r="RXF51"/>
      <c r="RXG51"/>
      <c r="RXH51"/>
      <c r="RXI51"/>
      <c r="RXJ51"/>
      <c r="RXK51"/>
      <c r="RXL51"/>
      <c r="RXM51"/>
      <c r="RXN51"/>
      <c r="RXO51"/>
      <c r="RXP51"/>
      <c r="RXQ51"/>
      <c r="RXR51"/>
      <c r="RXS51"/>
      <c r="RXT51"/>
      <c r="RXU51"/>
      <c r="RXV51"/>
      <c r="RXW51"/>
      <c r="RXX51"/>
      <c r="RXY51"/>
      <c r="RXZ51"/>
      <c r="RYA51"/>
      <c r="RYB51"/>
      <c r="RYC51"/>
      <c r="RYD51"/>
      <c r="RYE51"/>
      <c r="RYF51"/>
      <c r="RYG51"/>
      <c r="RYH51"/>
      <c r="RYI51"/>
      <c r="RYJ51"/>
      <c r="RYK51"/>
      <c r="RYL51"/>
      <c r="RYM51"/>
      <c r="RYN51"/>
      <c r="RYO51"/>
      <c r="RYP51"/>
      <c r="RYQ51"/>
      <c r="RYR51"/>
      <c r="RYS51"/>
      <c r="RYT51"/>
      <c r="RYU51"/>
      <c r="RYV51"/>
      <c r="RYW51"/>
      <c r="RYX51"/>
      <c r="RYY51"/>
      <c r="RYZ51"/>
      <c r="RZA51"/>
      <c r="RZB51"/>
      <c r="RZC51"/>
      <c r="RZD51"/>
      <c r="RZE51"/>
      <c r="RZF51"/>
      <c r="RZG51"/>
      <c r="RZH51"/>
      <c r="RZI51"/>
      <c r="RZJ51"/>
      <c r="RZK51"/>
      <c r="RZL51"/>
      <c r="RZM51"/>
      <c r="RZN51"/>
      <c r="RZO51"/>
      <c r="RZP51"/>
      <c r="RZQ51"/>
      <c r="RZR51"/>
      <c r="RZS51"/>
      <c r="RZT51"/>
      <c r="RZU51"/>
      <c r="RZV51"/>
      <c r="RZW51"/>
      <c r="RZX51"/>
      <c r="RZY51"/>
      <c r="RZZ51"/>
      <c r="SAA51"/>
      <c r="SAB51"/>
      <c r="SAC51"/>
      <c r="SAD51"/>
      <c r="SAE51"/>
      <c r="SAF51"/>
      <c r="SAG51"/>
      <c r="SAH51"/>
      <c r="SAI51"/>
      <c r="SAJ51"/>
      <c r="SAK51"/>
      <c r="SAL51"/>
      <c r="SAM51"/>
      <c r="SAN51"/>
      <c r="SAO51"/>
      <c r="SAP51"/>
      <c r="SAQ51"/>
      <c r="SAR51"/>
      <c r="SAS51"/>
      <c r="SAT51"/>
      <c r="SAU51"/>
      <c r="SAV51"/>
      <c r="SAW51"/>
      <c r="SAX51"/>
      <c r="SAY51"/>
      <c r="SAZ51"/>
      <c r="SBA51"/>
      <c r="SBB51"/>
      <c r="SBC51"/>
      <c r="SBD51"/>
      <c r="SBE51"/>
      <c r="SBF51"/>
      <c r="SBG51"/>
      <c r="SBH51"/>
      <c r="SBI51"/>
      <c r="SBJ51"/>
      <c r="SBK51"/>
      <c r="SBL51"/>
      <c r="SBM51"/>
      <c r="SBN51"/>
      <c r="SBO51"/>
      <c r="SBP51"/>
      <c r="SBQ51"/>
      <c r="SBR51"/>
      <c r="SBS51"/>
      <c r="SBT51"/>
      <c r="SBU51"/>
      <c r="SBV51"/>
      <c r="SBW51"/>
      <c r="SBX51"/>
      <c r="SBY51"/>
      <c r="SBZ51"/>
      <c r="SCA51"/>
      <c r="SCB51"/>
      <c r="SCC51"/>
      <c r="SCD51"/>
      <c r="SCE51"/>
      <c r="SCF51"/>
      <c r="SCG51"/>
      <c r="SCH51"/>
      <c r="SCI51"/>
      <c r="SCJ51"/>
      <c r="SCK51"/>
      <c r="SCL51"/>
      <c r="SCM51"/>
      <c r="SCN51"/>
      <c r="SCO51"/>
      <c r="SCP51"/>
      <c r="SCQ51"/>
      <c r="SCR51"/>
      <c r="SCS51"/>
      <c r="SCT51"/>
      <c r="SCU51"/>
      <c r="SCV51"/>
      <c r="SCW51"/>
      <c r="SCX51"/>
      <c r="SCY51"/>
      <c r="SCZ51"/>
      <c r="SDA51"/>
      <c r="SDB51"/>
      <c r="SDC51"/>
      <c r="SDD51"/>
      <c r="SDE51"/>
      <c r="SDF51"/>
      <c r="SDG51"/>
      <c r="SDH51"/>
      <c r="SDI51"/>
      <c r="SDJ51"/>
      <c r="SDK51"/>
      <c r="SDL51"/>
      <c r="SDM51"/>
      <c r="SDN51"/>
      <c r="SDO51"/>
      <c r="SDP51"/>
      <c r="SDQ51"/>
      <c r="SDR51"/>
      <c r="SDS51"/>
      <c r="SDT51"/>
      <c r="SDU51"/>
      <c r="SDV51"/>
      <c r="SDW51"/>
      <c r="SDX51"/>
      <c r="SDY51"/>
      <c r="SDZ51"/>
      <c r="SEA51"/>
      <c r="SEB51"/>
      <c r="SEC51"/>
      <c r="SED51"/>
      <c r="SEE51"/>
      <c r="SEF51"/>
      <c r="SEG51"/>
      <c r="SEH51"/>
      <c r="SEI51"/>
      <c r="SEJ51"/>
      <c r="SEK51"/>
      <c r="SEL51"/>
      <c r="SEM51"/>
      <c r="SEN51"/>
      <c r="SEO51"/>
      <c r="SEP51"/>
      <c r="SEQ51"/>
      <c r="SER51"/>
      <c r="SES51"/>
      <c r="SET51"/>
      <c r="SEU51"/>
      <c r="SEV51"/>
      <c r="SEW51"/>
      <c r="SEX51"/>
      <c r="SEY51"/>
      <c r="SEZ51"/>
      <c r="SFA51"/>
      <c r="SFB51"/>
      <c r="SFC51"/>
      <c r="SFD51"/>
      <c r="SFE51"/>
      <c r="SFF51"/>
      <c r="SFG51"/>
      <c r="SFH51"/>
      <c r="SFI51"/>
      <c r="SFJ51"/>
      <c r="SFK51"/>
      <c r="SFL51"/>
      <c r="SFM51"/>
      <c r="SFN51"/>
      <c r="SFO51"/>
      <c r="SFP51"/>
      <c r="SFQ51"/>
      <c r="SFR51"/>
      <c r="SFS51"/>
      <c r="SFT51"/>
      <c r="SFU51"/>
      <c r="SFV51"/>
      <c r="SFW51"/>
      <c r="SFX51"/>
      <c r="SFY51"/>
      <c r="SFZ51"/>
      <c r="SGA51"/>
      <c r="SGB51"/>
      <c r="SGC51"/>
      <c r="SGD51"/>
      <c r="SGE51"/>
      <c r="SGF51"/>
      <c r="SGG51"/>
      <c r="SGH51"/>
      <c r="SGI51"/>
      <c r="SGJ51"/>
      <c r="SGK51"/>
      <c r="SGL51"/>
      <c r="SGM51"/>
      <c r="SGN51"/>
      <c r="SGO51"/>
      <c r="SGP51"/>
      <c r="SGQ51"/>
      <c r="SGR51"/>
      <c r="SGS51"/>
      <c r="SGT51"/>
      <c r="SGU51"/>
      <c r="SGV51"/>
      <c r="SGW51"/>
      <c r="SGX51"/>
      <c r="SGY51"/>
      <c r="SGZ51"/>
      <c r="SHA51"/>
      <c r="SHB51"/>
      <c r="SHC51"/>
      <c r="SHD51"/>
      <c r="SHE51"/>
      <c r="SHF51"/>
      <c r="SHG51"/>
      <c r="SHH51"/>
      <c r="SHI51"/>
      <c r="SHJ51"/>
      <c r="SHK51"/>
      <c r="SHL51"/>
      <c r="SHM51"/>
      <c r="SHN51"/>
      <c r="SHO51"/>
      <c r="SHP51"/>
      <c r="SHQ51"/>
      <c r="SHR51"/>
      <c r="SHS51"/>
      <c r="SHT51"/>
      <c r="SHU51"/>
      <c r="SHV51"/>
      <c r="SHW51"/>
      <c r="SHX51"/>
      <c r="SHY51"/>
      <c r="SHZ51"/>
      <c r="SIA51"/>
      <c r="SIB51"/>
      <c r="SIC51"/>
      <c r="SID51"/>
      <c r="SIE51"/>
      <c r="SIF51"/>
      <c r="SIG51"/>
      <c r="SIH51"/>
      <c r="SII51"/>
      <c r="SIJ51"/>
      <c r="SIK51"/>
      <c r="SIL51"/>
      <c r="SIM51"/>
      <c r="SIN51"/>
      <c r="SIO51"/>
      <c r="SIP51"/>
      <c r="SIQ51"/>
      <c r="SIR51"/>
      <c r="SIS51"/>
      <c r="SIT51"/>
      <c r="SIU51"/>
      <c r="SIV51"/>
      <c r="SIW51"/>
      <c r="SIX51"/>
      <c r="SIY51"/>
      <c r="SIZ51"/>
      <c r="SJA51"/>
      <c r="SJB51"/>
      <c r="SJC51"/>
      <c r="SJD51"/>
      <c r="SJE51"/>
      <c r="SJF51"/>
      <c r="SJG51"/>
      <c r="SJH51"/>
      <c r="SJI51"/>
      <c r="SJJ51"/>
      <c r="SJK51"/>
      <c r="SJL51"/>
      <c r="SJM51"/>
      <c r="SJN51"/>
      <c r="SJO51"/>
      <c r="SJP51"/>
      <c r="SJQ51"/>
      <c r="SJR51"/>
      <c r="SJS51"/>
      <c r="SJT51"/>
      <c r="SJU51"/>
      <c r="SJV51"/>
      <c r="SJW51"/>
      <c r="SJX51"/>
      <c r="SJY51"/>
      <c r="SJZ51"/>
      <c r="SKA51"/>
      <c r="SKB51"/>
      <c r="SKC51"/>
      <c r="SKD51"/>
      <c r="SKE51"/>
      <c r="SKF51"/>
      <c r="SKG51"/>
      <c r="SKH51"/>
      <c r="SKI51"/>
      <c r="SKJ51"/>
      <c r="SKK51"/>
      <c r="SKL51"/>
      <c r="SKM51"/>
      <c r="SKN51"/>
      <c r="SKO51"/>
      <c r="SKP51"/>
      <c r="SKQ51"/>
      <c r="SKR51"/>
      <c r="SKS51"/>
      <c r="SKT51"/>
      <c r="SKU51"/>
      <c r="SKV51"/>
      <c r="SKW51"/>
      <c r="SKX51"/>
      <c r="SKY51"/>
      <c r="SKZ51"/>
      <c r="SLA51"/>
      <c r="SLB51"/>
      <c r="SLC51"/>
      <c r="SLD51"/>
      <c r="SLE51"/>
      <c r="SLF51"/>
      <c r="SLG51"/>
      <c r="SLH51"/>
      <c r="SLI51"/>
      <c r="SLJ51"/>
      <c r="SLK51"/>
      <c r="SLL51"/>
      <c r="SLM51"/>
      <c r="SLN51"/>
      <c r="SLO51"/>
      <c r="SLP51"/>
      <c r="SLQ51"/>
      <c r="SLR51"/>
      <c r="SLS51"/>
      <c r="SLT51"/>
      <c r="SLU51"/>
      <c r="SLV51"/>
      <c r="SLW51"/>
      <c r="SLX51"/>
      <c r="SLY51"/>
      <c r="SLZ51"/>
      <c r="SMA51"/>
      <c r="SMB51"/>
      <c r="SMC51"/>
      <c r="SMD51"/>
      <c r="SME51"/>
      <c r="SMF51"/>
      <c r="SMG51"/>
      <c r="SMH51"/>
      <c r="SMI51"/>
      <c r="SMJ51"/>
      <c r="SMK51"/>
      <c r="SML51"/>
      <c r="SMM51"/>
      <c r="SMN51"/>
      <c r="SMO51"/>
      <c r="SMP51"/>
      <c r="SMQ51"/>
      <c r="SMR51"/>
      <c r="SMS51"/>
      <c r="SMT51"/>
      <c r="SMU51"/>
      <c r="SMV51"/>
      <c r="SMW51"/>
      <c r="SMX51"/>
      <c r="SMY51"/>
      <c r="SMZ51"/>
      <c r="SNA51"/>
      <c r="SNB51"/>
      <c r="SNC51"/>
      <c r="SND51"/>
      <c r="SNE51"/>
      <c r="SNF51"/>
      <c r="SNG51"/>
      <c r="SNH51"/>
      <c r="SNI51"/>
      <c r="SNJ51"/>
      <c r="SNK51"/>
      <c r="SNL51"/>
      <c r="SNM51"/>
      <c r="SNN51"/>
      <c r="SNO51"/>
      <c r="SNP51"/>
      <c r="SNQ51"/>
      <c r="SNR51"/>
      <c r="SNS51"/>
      <c r="SNT51"/>
      <c r="SNU51"/>
      <c r="SNV51"/>
      <c r="SNW51"/>
      <c r="SNX51"/>
      <c r="SNY51"/>
      <c r="SNZ51"/>
      <c r="SOA51"/>
      <c r="SOB51"/>
      <c r="SOC51"/>
      <c r="SOD51"/>
      <c r="SOE51"/>
      <c r="SOF51"/>
      <c r="SOG51"/>
      <c r="SOH51"/>
      <c r="SOI51"/>
      <c r="SOJ51"/>
      <c r="SOK51"/>
      <c r="SOL51"/>
      <c r="SOM51"/>
      <c r="SON51"/>
      <c r="SOO51"/>
      <c r="SOP51"/>
      <c r="SOQ51"/>
      <c r="SOR51"/>
      <c r="SOS51"/>
      <c r="SOT51"/>
      <c r="SOU51"/>
      <c r="SOV51"/>
      <c r="SOW51"/>
      <c r="SOX51"/>
      <c r="SOY51"/>
      <c r="SOZ51"/>
      <c r="SPA51"/>
      <c r="SPB51"/>
      <c r="SPC51"/>
      <c r="SPD51"/>
      <c r="SPE51"/>
      <c r="SPF51"/>
      <c r="SPG51"/>
      <c r="SPH51"/>
      <c r="SPI51"/>
      <c r="SPJ51"/>
      <c r="SPK51"/>
      <c r="SPL51"/>
      <c r="SPM51"/>
      <c r="SPN51"/>
      <c r="SPO51"/>
      <c r="SPP51"/>
      <c r="SPQ51"/>
      <c r="SPR51"/>
      <c r="SPS51"/>
      <c r="SPT51"/>
      <c r="SPU51"/>
      <c r="SPV51"/>
      <c r="SPW51"/>
      <c r="SPX51"/>
      <c r="SPY51"/>
      <c r="SPZ51"/>
      <c r="SQA51"/>
      <c r="SQB51"/>
      <c r="SQC51"/>
      <c r="SQD51"/>
      <c r="SQE51"/>
      <c r="SQF51"/>
      <c r="SQG51"/>
      <c r="SQH51"/>
      <c r="SQI51"/>
      <c r="SQJ51"/>
      <c r="SQK51"/>
      <c r="SQL51"/>
      <c r="SQM51"/>
      <c r="SQN51"/>
      <c r="SQO51"/>
      <c r="SQP51"/>
      <c r="SQQ51"/>
      <c r="SQR51"/>
      <c r="SQS51"/>
      <c r="SQT51"/>
      <c r="SQU51"/>
      <c r="SQV51"/>
      <c r="SQW51"/>
      <c r="SQX51"/>
      <c r="SQY51"/>
      <c r="SQZ51"/>
      <c r="SRA51"/>
      <c r="SRB51"/>
      <c r="SRC51"/>
      <c r="SRD51"/>
      <c r="SRE51"/>
      <c r="SRF51"/>
      <c r="SRG51"/>
      <c r="SRH51"/>
      <c r="SRI51"/>
      <c r="SRJ51"/>
      <c r="SRK51"/>
      <c r="SRL51"/>
      <c r="SRM51"/>
      <c r="SRN51"/>
      <c r="SRO51"/>
      <c r="SRP51"/>
      <c r="SRQ51"/>
      <c r="SRR51"/>
      <c r="SRS51"/>
      <c r="SRT51"/>
      <c r="SRU51"/>
      <c r="SRV51"/>
      <c r="SRW51"/>
      <c r="SRX51"/>
      <c r="SRY51"/>
      <c r="SRZ51"/>
      <c r="SSA51"/>
      <c r="SSB51"/>
      <c r="SSC51"/>
      <c r="SSD51"/>
      <c r="SSE51"/>
      <c r="SSF51"/>
      <c r="SSG51"/>
      <c r="SSH51"/>
      <c r="SSI51"/>
      <c r="SSJ51"/>
      <c r="SSK51"/>
      <c r="SSL51"/>
      <c r="SSM51"/>
      <c r="SSN51"/>
      <c r="SSO51"/>
      <c r="SSP51"/>
      <c r="SSQ51"/>
      <c r="SSR51"/>
      <c r="SSS51"/>
      <c r="SST51"/>
      <c r="SSU51"/>
      <c r="SSV51"/>
      <c r="SSW51"/>
      <c r="SSX51"/>
      <c r="SSY51"/>
      <c r="SSZ51"/>
      <c r="STA51"/>
      <c r="STB51"/>
      <c r="STC51"/>
      <c r="STD51"/>
      <c r="STE51"/>
      <c r="STF51"/>
      <c r="STG51"/>
      <c r="STH51"/>
      <c r="STI51"/>
      <c r="STJ51"/>
      <c r="STK51"/>
      <c r="STL51"/>
      <c r="STM51"/>
      <c r="STN51"/>
      <c r="STO51"/>
      <c r="STP51"/>
      <c r="STQ51"/>
      <c r="STR51"/>
      <c r="STS51"/>
      <c r="STT51"/>
      <c r="STU51"/>
      <c r="STV51"/>
      <c r="STW51"/>
      <c r="STX51"/>
      <c r="STY51"/>
      <c r="STZ51"/>
      <c r="SUA51"/>
      <c r="SUB51"/>
      <c r="SUC51"/>
      <c r="SUD51"/>
      <c r="SUE51"/>
      <c r="SUF51"/>
      <c r="SUG51"/>
      <c r="SUH51"/>
      <c r="SUI51"/>
      <c r="SUJ51"/>
      <c r="SUK51"/>
      <c r="SUL51"/>
      <c r="SUM51"/>
      <c r="SUN51"/>
      <c r="SUO51"/>
      <c r="SUP51"/>
      <c r="SUQ51"/>
      <c r="SUR51"/>
      <c r="SUS51"/>
      <c r="SUT51"/>
      <c r="SUU51"/>
      <c r="SUV51"/>
      <c r="SUW51"/>
      <c r="SUX51"/>
      <c r="SUY51"/>
      <c r="SUZ51"/>
      <c r="SVA51"/>
      <c r="SVB51"/>
      <c r="SVC51"/>
      <c r="SVD51"/>
      <c r="SVE51"/>
      <c r="SVF51"/>
      <c r="SVG51"/>
      <c r="SVH51"/>
      <c r="SVI51"/>
      <c r="SVJ51"/>
      <c r="SVK51"/>
      <c r="SVL51"/>
      <c r="SVM51"/>
      <c r="SVN51"/>
      <c r="SVO51"/>
      <c r="SVP51"/>
      <c r="SVQ51"/>
      <c r="SVR51"/>
      <c r="SVS51"/>
      <c r="SVT51"/>
      <c r="SVU51"/>
      <c r="SVV51"/>
      <c r="SVW51"/>
      <c r="SVX51"/>
      <c r="SVY51"/>
      <c r="SVZ51"/>
      <c r="SWA51"/>
      <c r="SWB51"/>
      <c r="SWC51"/>
      <c r="SWD51"/>
      <c r="SWE51"/>
      <c r="SWF51"/>
      <c r="SWG51"/>
      <c r="SWH51"/>
      <c r="SWI51"/>
      <c r="SWJ51"/>
      <c r="SWK51"/>
      <c r="SWL51"/>
      <c r="SWM51"/>
      <c r="SWN51"/>
      <c r="SWO51"/>
      <c r="SWP51"/>
      <c r="SWQ51"/>
      <c r="SWR51"/>
      <c r="SWS51"/>
      <c r="SWT51"/>
      <c r="SWU51"/>
      <c r="SWV51"/>
      <c r="SWW51"/>
      <c r="SWX51"/>
      <c r="SWY51"/>
      <c r="SWZ51"/>
      <c r="SXA51"/>
      <c r="SXB51"/>
      <c r="SXC51"/>
      <c r="SXD51"/>
      <c r="SXE51"/>
      <c r="SXF51"/>
      <c r="SXG51"/>
      <c r="SXH51"/>
      <c r="SXI51"/>
      <c r="SXJ51"/>
      <c r="SXK51"/>
      <c r="SXL51"/>
      <c r="SXM51"/>
      <c r="SXN51"/>
      <c r="SXO51"/>
      <c r="SXP51"/>
      <c r="SXQ51"/>
      <c r="SXR51"/>
      <c r="SXS51"/>
      <c r="SXT51"/>
      <c r="SXU51"/>
      <c r="SXV51"/>
      <c r="SXW51"/>
      <c r="SXX51"/>
      <c r="SXY51"/>
      <c r="SXZ51"/>
      <c r="SYA51"/>
      <c r="SYB51"/>
      <c r="SYC51"/>
      <c r="SYD51"/>
      <c r="SYE51"/>
      <c r="SYF51"/>
      <c r="SYG51"/>
      <c r="SYH51"/>
      <c r="SYI51"/>
      <c r="SYJ51"/>
      <c r="SYK51"/>
      <c r="SYL51"/>
      <c r="SYM51"/>
      <c r="SYN51"/>
      <c r="SYO51"/>
      <c r="SYP51"/>
      <c r="SYQ51"/>
      <c r="SYR51"/>
      <c r="SYS51"/>
      <c r="SYT51"/>
      <c r="SYU51"/>
      <c r="SYV51"/>
      <c r="SYW51"/>
      <c r="SYX51"/>
      <c r="SYY51"/>
      <c r="SYZ51"/>
      <c r="SZA51"/>
      <c r="SZB51"/>
      <c r="SZC51"/>
      <c r="SZD51"/>
      <c r="SZE51"/>
      <c r="SZF51"/>
      <c r="SZG51"/>
      <c r="SZH51"/>
      <c r="SZI51"/>
      <c r="SZJ51"/>
      <c r="SZK51"/>
      <c r="SZL51"/>
      <c r="SZM51"/>
      <c r="SZN51"/>
      <c r="SZO51"/>
      <c r="SZP51"/>
      <c r="SZQ51"/>
      <c r="SZR51"/>
      <c r="SZS51"/>
      <c r="SZT51"/>
      <c r="SZU51"/>
      <c r="SZV51"/>
      <c r="SZW51"/>
      <c r="SZX51"/>
      <c r="SZY51"/>
      <c r="SZZ51"/>
      <c r="TAA51"/>
      <c r="TAB51"/>
      <c r="TAC51"/>
      <c r="TAD51"/>
      <c r="TAE51"/>
      <c r="TAF51"/>
      <c r="TAG51"/>
      <c r="TAH51"/>
      <c r="TAI51"/>
      <c r="TAJ51"/>
      <c r="TAK51"/>
      <c r="TAL51"/>
      <c r="TAM51"/>
      <c r="TAN51"/>
      <c r="TAO51"/>
      <c r="TAP51"/>
      <c r="TAQ51"/>
      <c r="TAR51"/>
      <c r="TAS51"/>
      <c r="TAT51"/>
      <c r="TAU51"/>
      <c r="TAV51"/>
      <c r="TAW51"/>
      <c r="TAX51"/>
      <c r="TAY51"/>
      <c r="TAZ51"/>
      <c r="TBA51"/>
      <c r="TBB51"/>
      <c r="TBC51"/>
      <c r="TBD51"/>
      <c r="TBE51"/>
      <c r="TBF51"/>
      <c r="TBG51"/>
      <c r="TBH51"/>
      <c r="TBI51"/>
      <c r="TBJ51"/>
      <c r="TBK51"/>
      <c r="TBL51"/>
      <c r="TBM51"/>
      <c r="TBN51"/>
      <c r="TBO51"/>
      <c r="TBP51"/>
      <c r="TBQ51"/>
      <c r="TBR51"/>
      <c r="TBS51"/>
      <c r="TBT51"/>
      <c r="TBU51"/>
      <c r="TBV51"/>
      <c r="TBW51"/>
      <c r="TBX51"/>
      <c r="TBY51"/>
      <c r="TBZ51"/>
      <c r="TCA51"/>
      <c r="TCB51"/>
      <c r="TCC51"/>
      <c r="TCD51"/>
      <c r="TCE51"/>
      <c r="TCF51"/>
      <c r="TCG51"/>
      <c r="TCH51"/>
      <c r="TCI51"/>
      <c r="TCJ51"/>
      <c r="TCK51"/>
      <c r="TCL51"/>
      <c r="TCM51"/>
      <c r="TCN51"/>
      <c r="TCO51"/>
      <c r="TCP51"/>
      <c r="TCQ51"/>
      <c r="TCR51"/>
      <c r="TCS51"/>
      <c r="TCT51"/>
      <c r="TCU51"/>
      <c r="TCV51"/>
      <c r="TCW51"/>
      <c r="TCX51"/>
      <c r="TCY51"/>
      <c r="TCZ51"/>
      <c r="TDA51"/>
      <c r="TDB51"/>
      <c r="TDC51"/>
      <c r="TDD51"/>
      <c r="TDE51"/>
      <c r="TDF51"/>
      <c r="TDG51"/>
      <c r="TDH51"/>
      <c r="TDI51"/>
      <c r="TDJ51"/>
      <c r="TDK51"/>
      <c r="TDL51"/>
      <c r="TDM51"/>
      <c r="TDN51"/>
      <c r="TDO51"/>
      <c r="TDP51"/>
      <c r="TDQ51"/>
      <c r="TDR51"/>
      <c r="TDS51"/>
      <c r="TDT51"/>
      <c r="TDU51"/>
      <c r="TDV51"/>
      <c r="TDW51"/>
      <c r="TDX51"/>
      <c r="TDY51"/>
      <c r="TDZ51"/>
      <c r="TEA51"/>
      <c r="TEB51"/>
      <c r="TEC51"/>
      <c r="TED51"/>
      <c r="TEE51"/>
      <c r="TEF51"/>
      <c r="TEG51"/>
      <c r="TEH51"/>
      <c r="TEI51"/>
      <c r="TEJ51"/>
      <c r="TEK51"/>
      <c r="TEL51"/>
      <c r="TEM51"/>
      <c r="TEN51"/>
      <c r="TEO51"/>
      <c r="TEP51"/>
      <c r="TEQ51"/>
      <c r="TER51"/>
      <c r="TES51"/>
      <c r="TET51"/>
      <c r="TEU51"/>
      <c r="TEV51"/>
      <c r="TEW51"/>
      <c r="TEX51"/>
      <c r="TEY51"/>
      <c r="TEZ51"/>
      <c r="TFA51"/>
      <c r="TFB51"/>
      <c r="TFC51"/>
      <c r="TFD51"/>
      <c r="TFE51"/>
      <c r="TFF51"/>
      <c r="TFG51"/>
      <c r="TFH51"/>
      <c r="TFI51"/>
      <c r="TFJ51"/>
      <c r="TFK51"/>
      <c r="TFL51"/>
      <c r="TFM51"/>
      <c r="TFN51"/>
      <c r="TFO51"/>
      <c r="TFP51"/>
      <c r="TFQ51"/>
      <c r="TFR51"/>
      <c r="TFS51"/>
      <c r="TFT51"/>
      <c r="TFU51"/>
      <c r="TFV51"/>
      <c r="TFW51"/>
      <c r="TFX51"/>
      <c r="TFY51"/>
      <c r="TFZ51"/>
      <c r="TGA51"/>
      <c r="TGB51"/>
      <c r="TGC51"/>
      <c r="TGD51"/>
      <c r="TGE51"/>
      <c r="TGF51"/>
      <c r="TGG51"/>
      <c r="TGH51"/>
      <c r="TGI51"/>
      <c r="TGJ51"/>
      <c r="TGK51"/>
      <c r="TGL51"/>
      <c r="TGM51"/>
      <c r="TGN51"/>
      <c r="TGO51"/>
      <c r="TGP51"/>
      <c r="TGQ51"/>
      <c r="TGR51"/>
      <c r="TGS51"/>
      <c r="TGT51"/>
      <c r="TGU51"/>
      <c r="TGV51"/>
      <c r="TGW51"/>
      <c r="TGX51"/>
      <c r="TGY51"/>
      <c r="TGZ51"/>
      <c r="THA51"/>
      <c r="THB51"/>
      <c r="THC51"/>
      <c r="THD51"/>
      <c r="THE51"/>
      <c r="THF51"/>
      <c r="THG51"/>
      <c r="THH51"/>
      <c r="THI51"/>
      <c r="THJ51"/>
      <c r="THK51"/>
      <c r="THL51"/>
      <c r="THM51"/>
      <c r="THN51"/>
      <c r="THO51"/>
      <c r="THP51"/>
      <c r="THQ51"/>
      <c r="THR51"/>
      <c r="THS51"/>
      <c r="THT51"/>
      <c r="THU51"/>
      <c r="THV51"/>
      <c r="THW51"/>
      <c r="THX51"/>
      <c r="THY51"/>
      <c r="THZ51"/>
      <c r="TIA51"/>
      <c r="TIB51"/>
      <c r="TIC51"/>
      <c r="TID51"/>
      <c r="TIE51"/>
      <c r="TIF51"/>
      <c r="TIG51"/>
      <c r="TIH51"/>
      <c r="TII51"/>
      <c r="TIJ51"/>
      <c r="TIK51"/>
      <c r="TIL51"/>
      <c r="TIM51"/>
      <c r="TIN51"/>
      <c r="TIO51"/>
      <c r="TIP51"/>
      <c r="TIQ51"/>
      <c r="TIR51"/>
      <c r="TIS51"/>
      <c r="TIT51"/>
      <c r="TIU51"/>
      <c r="TIV51"/>
      <c r="TIW51"/>
      <c r="TIX51"/>
      <c r="TIY51"/>
      <c r="TIZ51"/>
      <c r="TJA51"/>
      <c r="TJB51"/>
      <c r="TJC51"/>
      <c r="TJD51"/>
      <c r="TJE51"/>
      <c r="TJF51"/>
      <c r="TJG51"/>
      <c r="TJH51"/>
      <c r="TJI51"/>
      <c r="TJJ51"/>
      <c r="TJK51"/>
      <c r="TJL51"/>
      <c r="TJM51"/>
      <c r="TJN51"/>
      <c r="TJO51"/>
      <c r="TJP51"/>
      <c r="TJQ51"/>
      <c r="TJR51"/>
      <c r="TJS51"/>
      <c r="TJT51"/>
      <c r="TJU51"/>
      <c r="TJV51"/>
      <c r="TJW51"/>
      <c r="TJX51"/>
      <c r="TJY51"/>
      <c r="TJZ51"/>
      <c r="TKA51"/>
      <c r="TKB51"/>
      <c r="TKC51"/>
      <c r="TKD51"/>
      <c r="TKE51"/>
      <c r="TKF51"/>
      <c r="TKG51"/>
      <c r="TKH51"/>
      <c r="TKI51"/>
      <c r="TKJ51"/>
      <c r="TKK51"/>
      <c r="TKL51"/>
      <c r="TKM51"/>
      <c r="TKN51"/>
      <c r="TKO51"/>
      <c r="TKP51"/>
      <c r="TKQ51"/>
      <c r="TKR51"/>
      <c r="TKS51"/>
      <c r="TKT51"/>
      <c r="TKU51"/>
      <c r="TKV51"/>
      <c r="TKW51"/>
      <c r="TKX51"/>
      <c r="TKY51"/>
      <c r="TKZ51"/>
      <c r="TLA51"/>
      <c r="TLB51"/>
      <c r="TLC51"/>
      <c r="TLD51"/>
      <c r="TLE51"/>
      <c r="TLF51"/>
      <c r="TLG51"/>
      <c r="TLH51"/>
      <c r="TLI51"/>
      <c r="TLJ51"/>
      <c r="TLK51"/>
      <c r="TLL51"/>
      <c r="TLM51"/>
      <c r="TLN51"/>
      <c r="TLO51"/>
      <c r="TLP51"/>
      <c r="TLQ51"/>
      <c r="TLR51"/>
      <c r="TLS51"/>
      <c r="TLT51"/>
      <c r="TLU51"/>
      <c r="TLV51"/>
      <c r="TLW51"/>
      <c r="TLX51"/>
      <c r="TLY51"/>
      <c r="TLZ51"/>
      <c r="TMA51"/>
      <c r="TMB51"/>
      <c r="TMC51"/>
      <c r="TMD51"/>
      <c r="TME51"/>
      <c r="TMF51"/>
      <c r="TMG51"/>
      <c r="TMH51"/>
      <c r="TMI51"/>
      <c r="TMJ51"/>
      <c r="TMK51"/>
      <c r="TML51"/>
      <c r="TMM51"/>
      <c r="TMN51"/>
      <c r="TMO51"/>
      <c r="TMP51"/>
      <c r="TMQ51"/>
      <c r="TMR51"/>
      <c r="TMS51"/>
      <c r="TMT51"/>
      <c r="TMU51"/>
      <c r="TMV51"/>
      <c r="TMW51"/>
      <c r="TMX51"/>
      <c r="TMY51"/>
      <c r="TMZ51"/>
      <c r="TNA51"/>
      <c r="TNB51"/>
      <c r="TNC51"/>
      <c r="TND51"/>
      <c r="TNE51"/>
      <c r="TNF51"/>
      <c r="TNG51"/>
      <c r="TNH51"/>
      <c r="TNI51"/>
      <c r="TNJ51"/>
      <c r="TNK51"/>
      <c r="TNL51"/>
      <c r="TNM51"/>
      <c r="TNN51"/>
      <c r="TNO51"/>
      <c r="TNP51"/>
      <c r="TNQ51"/>
      <c r="TNR51"/>
      <c r="TNS51"/>
      <c r="TNT51"/>
      <c r="TNU51"/>
      <c r="TNV51"/>
      <c r="TNW51"/>
      <c r="TNX51"/>
      <c r="TNY51"/>
      <c r="TNZ51"/>
      <c r="TOA51"/>
      <c r="TOB51"/>
      <c r="TOC51"/>
      <c r="TOD51"/>
      <c r="TOE51"/>
      <c r="TOF51"/>
      <c r="TOG51"/>
      <c r="TOH51"/>
      <c r="TOI51"/>
      <c r="TOJ51"/>
      <c r="TOK51"/>
      <c r="TOL51"/>
      <c r="TOM51"/>
      <c r="TON51"/>
      <c r="TOO51"/>
      <c r="TOP51"/>
      <c r="TOQ51"/>
      <c r="TOR51"/>
      <c r="TOS51"/>
      <c r="TOT51"/>
      <c r="TOU51"/>
      <c r="TOV51"/>
      <c r="TOW51"/>
      <c r="TOX51"/>
      <c r="TOY51"/>
      <c r="TOZ51"/>
      <c r="TPA51"/>
      <c r="TPB51"/>
      <c r="TPC51"/>
      <c r="TPD51"/>
      <c r="TPE51"/>
      <c r="TPF51"/>
      <c r="TPG51"/>
      <c r="TPH51"/>
      <c r="TPI51"/>
      <c r="TPJ51"/>
      <c r="TPK51"/>
      <c r="TPL51"/>
      <c r="TPM51"/>
      <c r="TPN51"/>
      <c r="TPO51"/>
      <c r="TPP51"/>
      <c r="TPQ51"/>
      <c r="TPR51"/>
      <c r="TPS51"/>
      <c r="TPT51"/>
      <c r="TPU51"/>
      <c r="TPV51"/>
      <c r="TPW51"/>
      <c r="TPX51"/>
      <c r="TPY51"/>
      <c r="TPZ51"/>
      <c r="TQA51"/>
      <c r="TQB51"/>
      <c r="TQC51"/>
      <c r="TQD51"/>
      <c r="TQE51"/>
      <c r="TQF51"/>
      <c r="TQG51"/>
      <c r="TQH51"/>
      <c r="TQI51"/>
      <c r="TQJ51"/>
      <c r="TQK51"/>
      <c r="TQL51"/>
      <c r="TQM51"/>
      <c r="TQN51"/>
      <c r="TQO51"/>
      <c r="TQP51"/>
      <c r="TQQ51"/>
      <c r="TQR51"/>
      <c r="TQS51"/>
      <c r="TQT51"/>
      <c r="TQU51"/>
      <c r="TQV51"/>
      <c r="TQW51"/>
      <c r="TQX51"/>
      <c r="TQY51"/>
      <c r="TQZ51"/>
      <c r="TRA51"/>
      <c r="TRB51"/>
      <c r="TRC51"/>
      <c r="TRD51"/>
      <c r="TRE51"/>
      <c r="TRF51"/>
      <c r="TRG51"/>
      <c r="TRH51"/>
      <c r="TRI51"/>
      <c r="TRJ51"/>
      <c r="TRK51"/>
      <c r="TRL51"/>
      <c r="TRM51"/>
      <c r="TRN51"/>
      <c r="TRO51"/>
      <c r="TRP51"/>
      <c r="TRQ51"/>
      <c r="TRR51"/>
      <c r="TRS51"/>
      <c r="TRT51"/>
      <c r="TRU51"/>
      <c r="TRV51"/>
      <c r="TRW51"/>
      <c r="TRX51"/>
      <c r="TRY51"/>
      <c r="TRZ51"/>
      <c r="TSA51"/>
      <c r="TSB51"/>
      <c r="TSC51"/>
      <c r="TSD51"/>
      <c r="TSE51"/>
      <c r="TSF51"/>
      <c r="TSG51"/>
      <c r="TSH51"/>
      <c r="TSI51"/>
      <c r="TSJ51"/>
      <c r="TSK51"/>
      <c r="TSL51"/>
      <c r="TSM51"/>
      <c r="TSN51"/>
      <c r="TSO51"/>
      <c r="TSP51"/>
      <c r="TSQ51"/>
      <c r="TSR51"/>
      <c r="TSS51"/>
      <c r="TST51"/>
      <c r="TSU51"/>
      <c r="TSV51"/>
      <c r="TSW51"/>
      <c r="TSX51"/>
      <c r="TSY51"/>
      <c r="TSZ51"/>
      <c r="TTA51"/>
      <c r="TTB51"/>
      <c r="TTC51"/>
      <c r="TTD51"/>
      <c r="TTE51"/>
      <c r="TTF51"/>
      <c r="TTG51"/>
      <c r="TTH51"/>
      <c r="TTI51"/>
      <c r="TTJ51"/>
      <c r="TTK51"/>
      <c r="TTL51"/>
      <c r="TTM51"/>
      <c r="TTN51"/>
      <c r="TTO51"/>
      <c r="TTP51"/>
      <c r="TTQ51"/>
      <c r="TTR51"/>
      <c r="TTS51"/>
      <c r="TTT51"/>
      <c r="TTU51"/>
      <c r="TTV51"/>
      <c r="TTW51"/>
      <c r="TTX51"/>
      <c r="TTY51"/>
      <c r="TTZ51"/>
      <c r="TUA51"/>
      <c r="TUB51"/>
      <c r="TUC51"/>
      <c r="TUD51"/>
      <c r="TUE51"/>
      <c r="TUF51"/>
      <c r="TUG51"/>
      <c r="TUH51"/>
      <c r="TUI51"/>
      <c r="TUJ51"/>
      <c r="TUK51"/>
      <c r="TUL51"/>
      <c r="TUM51"/>
      <c r="TUN51"/>
      <c r="TUO51"/>
      <c r="TUP51"/>
      <c r="TUQ51"/>
      <c r="TUR51"/>
      <c r="TUS51"/>
      <c r="TUT51"/>
      <c r="TUU51"/>
      <c r="TUV51"/>
      <c r="TUW51"/>
      <c r="TUX51"/>
      <c r="TUY51"/>
      <c r="TUZ51"/>
      <c r="TVA51"/>
      <c r="TVB51"/>
      <c r="TVC51"/>
      <c r="TVD51"/>
      <c r="TVE51"/>
      <c r="TVF51"/>
      <c r="TVG51"/>
      <c r="TVH51"/>
      <c r="TVI51"/>
      <c r="TVJ51"/>
      <c r="TVK51"/>
      <c r="TVL51"/>
      <c r="TVM51"/>
      <c r="TVN51"/>
      <c r="TVO51"/>
      <c r="TVP51"/>
      <c r="TVQ51"/>
      <c r="TVR51"/>
      <c r="TVS51"/>
      <c r="TVT51"/>
      <c r="TVU51"/>
      <c r="TVV51"/>
      <c r="TVW51"/>
      <c r="TVX51"/>
      <c r="TVY51"/>
      <c r="TVZ51"/>
      <c r="TWA51"/>
      <c r="TWB51"/>
      <c r="TWC51"/>
      <c r="TWD51"/>
      <c r="TWE51"/>
      <c r="TWF51"/>
      <c r="TWG51"/>
      <c r="TWH51"/>
      <c r="TWI51"/>
      <c r="TWJ51"/>
      <c r="TWK51"/>
      <c r="TWL51"/>
      <c r="TWM51"/>
      <c r="TWN51"/>
      <c r="TWO51"/>
      <c r="TWP51"/>
      <c r="TWQ51"/>
      <c r="TWR51"/>
      <c r="TWS51"/>
      <c r="TWT51"/>
      <c r="TWU51"/>
      <c r="TWV51"/>
      <c r="TWW51"/>
      <c r="TWX51"/>
      <c r="TWY51"/>
      <c r="TWZ51"/>
      <c r="TXA51"/>
      <c r="TXB51"/>
      <c r="TXC51"/>
      <c r="TXD51"/>
      <c r="TXE51"/>
      <c r="TXF51"/>
      <c r="TXG51"/>
      <c r="TXH51"/>
      <c r="TXI51"/>
      <c r="TXJ51"/>
      <c r="TXK51"/>
      <c r="TXL51"/>
      <c r="TXM51"/>
      <c r="TXN51"/>
      <c r="TXO51"/>
      <c r="TXP51"/>
      <c r="TXQ51"/>
      <c r="TXR51"/>
      <c r="TXS51"/>
      <c r="TXT51"/>
      <c r="TXU51"/>
      <c r="TXV51"/>
      <c r="TXW51"/>
      <c r="TXX51"/>
      <c r="TXY51"/>
      <c r="TXZ51"/>
      <c r="TYA51"/>
      <c r="TYB51"/>
      <c r="TYC51"/>
      <c r="TYD51"/>
      <c r="TYE51"/>
      <c r="TYF51"/>
      <c r="TYG51"/>
      <c r="TYH51"/>
      <c r="TYI51"/>
      <c r="TYJ51"/>
      <c r="TYK51"/>
      <c r="TYL51"/>
      <c r="TYM51"/>
      <c r="TYN51"/>
      <c r="TYO51"/>
      <c r="TYP51"/>
      <c r="TYQ51"/>
      <c r="TYR51"/>
      <c r="TYS51"/>
      <c r="TYT51"/>
      <c r="TYU51"/>
      <c r="TYV51"/>
      <c r="TYW51"/>
      <c r="TYX51"/>
      <c r="TYY51"/>
      <c r="TYZ51"/>
      <c r="TZA51"/>
      <c r="TZB51"/>
      <c r="TZC51"/>
      <c r="TZD51"/>
      <c r="TZE51"/>
      <c r="TZF51"/>
      <c r="TZG51"/>
      <c r="TZH51"/>
      <c r="TZI51"/>
      <c r="TZJ51"/>
      <c r="TZK51"/>
      <c r="TZL51"/>
      <c r="TZM51"/>
      <c r="TZN51"/>
      <c r="TZO51"/>
      <c r="TZP51"/>
      <c r="TZQ51"/>
      <c r="TZR51"/>
      <c r="TZS51"/>
      <c r="TZT51"/>
      <c r="TZU51"/>
      <c r="TZV51"/>
      <c r="TZW51"/>
      <c r="TZX51"/>
      <c r="TZY51"/>
      <c r="TZZ51"/>
      <c r="UAA51"/>
      <c r="UAB51"/>
      <c r="UAC51"/>
      <c r="UAD51"/>
      <c r="UAE51"/>
      <c r="UAF51"/>
      <c r="UAG51"/>
      <c r="UAH51"/>
      <c r="UAI51"/>
      <c r="UAJ51"/>
      <c r="UAK51"/>
      <c r="UAL51"/>
      <c r="UAM51"/>
      <c r="UAN51"/>
      <c r="UAO51"/>
      <c r="UAP51"/>
      <c r="UAQ51"/>
      <c r="UAR51"/>
      <c r="UAS51"/>
      <c r="UAT51"/>
      <c r="UAU51"/>
      <c r="UAV51"/>
      <c r="UAW51"/>
      <c r="UAX51"/>
      <c r="UAY51"/>
      <c r="UAZ51"/>
      <c r="UBA51"/>
      <c r="UBB51"/>
      <c r="UBC51"/>
      <c r="UBD51"/>
      <c r="UBE51"/>
      <c r="UBF51"/>
      <c r="UBG51"/>
      <c r="UBH51"/>
      <c r="UBI51"/>
      <c r="UBJ51"/>
      <c r="UBK51"/>
      <c r="UBL51"/>
      <c r="UBM51"/>
      <c r="UBN51"/>
      <c r="UBO51"/>
      <c r="UBP51"/>
      <c r="UBQ51"/>
      <c r="UBR51"/>
      <c r="UBS51"/>
      <c r="UBT51"/>
      <c r="UBU51"/>
      <c r="UBV51"/>
      <c r="UBW51"/>
      <c r="UBX51"/>
      <c r="UBY51"/>
      <c r="UBZ51"/>
      <c r="UCA51"/>
      <c r="UCB51"/>
      <c r="UCC51"/>
      <c r="UCD51"/>
      <c r="UCE51"/>
      <c r="UCF51"/>
      <c r="UCG51"/>
      <c r="UCH51"/>
      <c r="UCI51"/>
      <c r="UCJ51"/>
      <c r="UCK51"/>
      <c r="UCL51"/>
      <c r="UCM51"/>
      <c r="UCN51"/>
      <c r="UCO51"/>
      <c r="UCP51"/>
      <c r="UCQ51"/>
      <c r="UCR51"/>
      <c r="UCS51"/>
      <c r="UCT51"/>
      <c r="UCU51"/>
      <c r="UCV51"/>
      <c r="UCW51"/>
      <c r="UCX51"/>
      <c r="UCY51"/>
      <c r="UCZ51"/>
      <c r="UDA51"/>
      <c r="UDB51"/>
      <c r="UDC51"/>
      <c r="UDD51"/>
      <c r="UDE51"/>
      <c r="UDF51"/>
      <c r="UDG51"/>
      <c r="UDH51"/>
      <c r="UDI51"/>
      <c r="UDJ51"/>
      <c r="UDK51"/>
      <c r="UDL51"/>
      <c r="UDM51"/>
      <c r="UDN51"/>
      <c r="UDO51"/>
      <c r="UDP51"/>
      <c r="UDQ51"/>
      <c r="UDR51"/>
      <c r="UDS51"/>
      <c r="UDT51"/>
      <c r="UDU51"/>
      <c r="UDV51"/>
      <c r="UDW51"/>
      <c r="UDX51"/>
      <c r="UDY51"/>
      <c r="UDZ51"/>
      <c r="UEA51"/>
      <c r="UEB51"/>
      <c r="UEC51"/>
      <c r="UED51"/>
      <c r="UEE51"/>
      <c r="UEF51"/>
      <c r="UEG51"/>
      <c r="UEH51"/>
      <c r="UEI51"/>
      <c r="UEJ51"/>
      <c r="UEK51"/>
      <c r="UEL51"/>
      <c r="UEM51"/>
      <c r="UEN51"/>
      <c r="UEO51"/>
      <c r="UEP51"/>
      <c r="UEQ51"/>
      <c r="UER51"/>
      <c r="UES51"/>
      <c r="UET51"/>
      <c r="UEU51"/>
      <c r="UEV51"/>
      <c r="UEW51"/>
      <c r="UEX51"/>
      <c r="UEY51"/>
      <c r="UEZ51"/>
      <c r="UFA51"/>
      <c r="UFB51"/>
      <c r="UFC51"/>
      <c r="UFD51"/>
      <c r="UFE51"/>
      <c r="UFF51"/>
      <c r="UFG51"/>
      <c r="UFH51"/>
      <c r="UFI51"/>
      <c r="UFJ51"/>
      <c r="UFK51"/>
      <c r="UFL51"/>
      <c r="UFM51"/>
      <c r="UFN51"/>
      <c r="UFO51"/>
      <c r="UFP51"/>
      <c r="UFQ51"/>
      <c r="UFR51"/>
      <c r="UFS51"/>
      <c r="UFT51"/>
      <c r="UFU51"/>
      <c r="UFV51"/>
      <c r="UFW51"/>
      <c r="UFX51"/>
      <c r="UFY51"/>
      <c r="UFZ51"/>
      <c r="UGA51"/>
      <c r="UGB51"/>
      <c r="UGC51"/>
      <c r="UGD51"/>
      <c r="UGE51"/>
      <c r="UGF51"/>
      <c r="UGG51"/>
      <c r="UGH51"/>
      <c r="UGI51"/>
      <c r="UGJ51"/>
      <c r="UGK51"/>
      <c r="UGL51"/>
      <c r="UGM51"/>
      <c r="UGN51"/>
      <c r="UGO51"/>
      <c r="UGP51"/>
      <c r="UGQ51"/>
      <c r="UGR51"/>
      <c r="UGS51"/>
      <c r="UGT51"/>
      <c r="UGU51"/>
      <c r="UGV51"/>
      <c r="UGW51"/>
      <c r="UGX51"/>
      <c r="UGY51"/>
      <c r="UGZ51"/>
      <c r="UHA51"/>
      <c r="UHB51"/>
      <c r="UHC51"/>
      <c r="UHD51"/>
      <c r="UHE51"/>
      <c r="UHF51"/>
      <c r="UHG51"/>
      <c r="UHH51"/>
      <c r="UHI51"/>
      <c r="UHJ51"/>
      <c r="UHK51"/>
      <c r="UHL51"/>
      <c r="UHM51"/>
      <c r="UHN51"/>
      <c r="UHO51"/>
      <c r="UHP51"/>
      <c r="UHQ51"/>
      <c r="UHR51"/>
      <c r="UHS51"/>
      <c r="UHT51"/>
      <c r="UHU51"/>
      <c r="UHV51"/>
      <c r="UHW51"/>
      <c r="UHX51"/>
      <c r="UHY51"/>
      <c r="UHZ51"/>
      <c r="UIA51"/>
      <c r="UIB51"/>
      <c r="UIC51"/>
      <c r="UID51"/>
      <c r="UIE51"/>
      <c r="UIF51"/>
      <c r="UIG51"/>
      <c r="UIH51"/>
      <c r="UII51"/>
      <c r="UIJ51"/>
      <c r="UIK51"/>
      <c r="UIL51"/>
      <c r="UIM51"/>
      <c r="UIN51"/>
      <c r="UIO51"/>
      <c r="UIP51"/>
      <c r="UIQ51"/>
      <c r="UIR51"/>
      <c r="UIS51"/>
      <c r="UIT51"/>
      <c r="UIU51"/>
      <c r="UIV51"/>
      <c r="UIW51"/>
      <c r="UIX51"/>
      <c r="UIY51"/>
      <c r="UIZ51"/>
      <c r="UJA51"/>
      <c r="UJB51"/>
      <c r="UJC51"/>
      <c r="UJD51"/>
      <c r="UJE51"/>
      <c r="UJF51"/>
      <c r="UJG51"/>
      <c r="UJH51"/>
      <c r="UJI51"/>
      <c r="UJJ51"/>
      <c r="UJK51"/>
      <c r="UJL51"/>
      <c r="UJM51"/>
      <c r="UJN51"/>
      <c r="UJO51"/>
      <c r="UJP51"/>
      <c r="UJQ51"/>
      <c r="UJR51"/>
      <c r="UJS51"/>
      <c r="UJT51"/>
      <c r="UJU51"/>
      <c r="UJV51"/>
      <c r="UJW51"/>
      <c r="UJX51"/>
      <c r="UJY51"/>
      <c r="UJZ51"/>
      <c r="UKA51"/>
      <c r="UKB51"/>
      <c r="UKC51"/>
      <c r="UKD51"/>
      <c r="UKE51"/>
      <c r="UKF51"/>
      <c r="UKG51"/>
      <c r="UKH51"/>
      <c r="UKI51"/>
      <c r="UKJ51"/>
      <c r="UKK51"/>
      <c r="UKL51"/>
      <c r="UKM51"/>
      <c r="UKN51"/>
      <c r="UKO51"/>
      <c r="UKP51"/>
      <c r="UKQ51"/>
      <c r="UKR51"/>
      <c r="UKS51"/>
      <c r="UKT51"/>
      <c r="UKU51"/>
      <c r="UKV51"/>
      <c r="UKW51"/>
      <c r="UKX51"/>
      <c r="UKY51"/>
      <c r="UKZ51"/>
      <c r="ULA51"/>
      <c r="ULB51"/>
      <c r="ULC51"/>
      <c r="ULD51"/>
      <c r="ULE51"/>
      <c r="ULF51"/>
      <c r="ULG51"/>
      <c r="ULH51"/>
      <c r="ULI51"/>
      <c r="ULJ51"/>
      <c r="ULK51"/>
      <c r="ULL51"/>
      <c r="ULM51"/>
      <c r="ULN51"/>
      <c r="ULO51"/>
      <c r="ULP51"/>
      <c r="ULQ51"/>
      <c r="ULR51"/>
      <c r="ULS51"/>
      <c r="ULT51"/>
      <c r="ULU51"/>
      <c r="ULV51"/>
      <c r="ULW51"/>
      <c r="ULX51"/>
      <c r="ULY51"/>
      <c r="ULZ51"/>
      <c r="UMA51"/>
      <c r="UMB51"/>
      <c r="UMC51"/>
      <c r="UMD51"/>
      <c r="UME51"/>
      <c r="UMF51"/>
      <c r="UMG51"/>
      <c r="UMH51"/>
      <c r="UMI51"/>
      <c r="UMJ51"/>
      <c r="UMK51"/>
      <c r="UML51"/>
      <c r="UMM51"/>
      <c r="UMN51"/>
      <c r="UMO51"/>
      <c r="UMP51"/>
      <c r="UMQ51"/>
      <c r="UMR51"/>
      <c r="UMS51"/>
      <c r="UMT51"/>
      <c r="UMU51"/>
      <c r="UMV51"/>
      <c r="UMW51"/>
      <c r="UMX51"/>
      <c r="UMY51"/>
      <c r="UMZ51"/>
      <c r="UNA51"/>
      <c r="UNB51"/>
      <c r="UNC51"/>
      <c r="UND51"/>
      <c r="UNE51"/>
      <c r="UNF51"/>
      <c r="UNG51"/>
      <c r="UNH51"/>
      <c r="UNI51"/>
      <c r="UNJ51"/>
      <c r="UNK51"/>
      <c r="UNL51"/>
      <c r="UNM51"/>
      <c r="UNN51"/>
      <c r="UNO51"/>
      <c r="UNP51"/>
      <c r="UNQ51"/>
      <c r="UNR51"/>
      <c r="UNS51"/>
      <c r="UNT51"/>
      <c r="UNU51"/>
      <c r="UNV51"/>
      <c r="UNW51"/>
      <c r="UNX51"/>
      <c r="UNY51"/>
      <c r="UNZ51"/>
      <c r="UOA51"/>
      <c r="UOB51"/>
      <c r="UOC51"/>
      <c r="UOD51"/>
      <c r="UOE51"/>
      <c r="UOF51"/>
      <c r="UOG51"/>
      <c r="UOH51"/>
      <c r="UOI51"/>
      <c r="UOJ51"/>
      <c r="UOK51"/>
      <c r="UOL51"/>
      <c r="UOM51"/>
      <c r="UON51"/>
      <c r="UOO51"/>
      <c r="UOP51"/>
      <c r="UOQ51"/>
      <c r="UOR51"/>
      <c r="UOS51"/>
      <c r="UOT51"/>
      <c r="UOU51"/>
      <c r="UOV51"/>
      <c r="UOW51"/>
      <c r="UOX51"/>
      <c r="UOY51"/>
      <c r="UOZ51"/>
      <c r="UPA51"/>
      <c r="UPB51"/>
      <c r="UPC51"/>
      <c r="UPD51"/>
      <c r="UPE51"/>
      <c r="UPF51"/>
      <c r="UPG51"/>
      <c r="UPH51"/>
      <c r="UPI51"/>
      <c r="UPJ51"/>
      <c r="UPK51"/>
      <c r="UPL51"/>
      <c r="UPM51"/>
      <c r="UPN51"/>
      <c r="UPO51"/>
      <c r="UPP51"/>
      <c r="UPQ51"/>
      <c r="UPR51"/>
      <c r="UPS51"/>
      <c r="UPT51"/>
      <c r="UPU51"/>
      <c r="UPV51"/>
      <c r="UPW51"/>
      <c r="UPX51"/>
      <c r="UPY51"/>
      <c r="UPZ51"/>
      <c r="UQA51"/>
      <c r="UQB51"/>
      <c r="UQC51"/>
      <c r="UQD51"/>
      <c r="UQE51"/>
      <c r="UQF51"/>
      <c r="UQG51"/>
      <c r="UQH51"/>
      <c r="UQI51"/>
      <c r="UQJ51"/>
      <c r="UQK51"/>
      <c r="UQL51"/>
      <c r="UQM51"/>
      <c r="UQN51"/>
      <c r="UQO51"/>
      <c r="UQP51"/>
      <c r="UQQ51"/>
      <c r="UQR51"/>
      <c r="UQS51"/>
      <c r="UQT51"/>
      <c r="UQU51"/>
      <c r="UQV51"/>
      <c r="UQW51"/>
      <c r="UQX51"/>
      <c r="UQY51"/>
      <c r="UQZ51"/>
      <c r="URA51"/>
      <c r="URB51"/>
      <c r="URC51"/>
      <c r="URD51"/>
      <c r="URE51"/>
      <c r="URF51"/>
      <c r="URG51"/>
      <c r="URH51"/>
      <c r="URI51"/>
      <c r="URJ51"/>
      <c r="URK51"/>
      <c r="URL51"/>
      <c r="URM51"/>
      <c r="URN51"/>
      <c r="URO51"/>
      <c r="URP51"/>
      <c r="URQ51"/>
      <c r="URR51"/>
      <c r="URS51"/>
      <c r="URT51"/>
      <c r="URU51"/>
      <c r="URV51"/>
      <c r="URW51"/>
      <c r="URX51"/>
      <c r="URY51"/>
      <c r="URZ51"/>
      <c r="USA51"/>
      <c r="USB51"/>
      <c r="USC51"/>
      <c r="USD51"/>
      <c r="USE51"/>
      <c r="USF51"/>
      <c r="USG51"/>
      <c r="USH51"/>
      <c r="USI51"/>
      <c r="USJ51"/>
      <c r="USK51"/>
      <c r="USL51"/>
      <c r="USM51"/>
      <c r="USN51"/>
      <c r="USO51"/>
      <c r="USP51"/>
      <c r="USQ51"/>
      <c r="USR51"/>
      <c r="USS51"/>
      <c r="UST51"/>
      <c r="USU51"/>
      <c r="USV51"/>
      <c r="USW51"/>
      <c r="USX51"/>
      <c r="USY51"/>
      <c r="USZ51"/>
      <c r="UTA51"/>
      <c r="UTB51"/>
      <c r="UTC51"/>
      <c r="UTD51"/>
      <c r="UTE51"/>
      <c r="UTF51"/>
      <c r="UTG51"/>
      <c r="UTH51"/>
      <c r="UTI51"/>
      <c r="UTJ51"/>
      <c r="UTK51"/>
      <c r="UTL51"/>
      <c r="UTM51"/>
      <c r="UTN51"/>
      <c r="UTO51"/>
      <c r="UTP51"/>
      <c r="UTQ51"/>
      <c r="UTR51"/>
      <c r="UTS51"/>
      <c r="UTT51"/>
      <c r="UTU51"/>
      <c r="UTV51"/>
      <c r="UTW51"/>
      <c r="UTX51"/>
      <c r="UTY51"/>
      <c r="UTZ51"/>
      <c r="UUA51"/>
      <c r="UUB51"/>
      <c r="UUC51"/>
      <c r="UUD51"/>
      <c r="UUE51"/>
      <c r="UUF51"/>
      <c r="UUG51"/>
      <c r="UUH51"/>
      <c r="UUI51"/>
      <c r="UUJ51"/>
      <c r="UUK51"/>
      <c r="UUL51"/>
      <c r="UUM51"/>
      <c r="UUN51"/>
      <c r="UUO51"/>
      <c r="UUP51"/>
      <c r="UUQ51"/>
      <c r="UUR51"/>
      <c r="UUS51"/>
      <c r="UUT51"/>
      <c r="UUU51"/>
      <c r="UUV51"/>
      <c r="UUW51"/>
      <c r="UUX51"/>
      <c r="UUY51"/>
      <c r="UUZ51"/>
      <c r="UVA51"/>
      <c r="UVB51"/>
      <c r="UVC51"/>
      <c r="UVD51"/>
      <c r="UVE51"/>
      <c r="UVF51"/>
      <c r="UVG51"/>
      <c r="UVH51"/>
      <c r="UVI51"/>
      <c r="UVJ51"/>
      <c r="UVK51"/>
      <c r="UVL51"/>
      <c r="UVM51"/>
      <c r="UVN51"/>
      <c r="UVO51"/>
      <c r="UVP51"/>
      <c r="UVQ51"/>
      <c r="UVR51"/>
      <c r="UVS51"/>
      <c r="UVT51"/>
      <c r="UVU51"/>
      <c r="UVV51"/>
      <c r="UVW51"/>
      <c r="UVX51"/>
      <c r="UVY51"/>
      <c r="UVZ51"/>
      <c r="UWA51"/>
      <c r="UWB51"/>
      <c r="UWC51"/>
      <c r="UWD51"/>
      <c r="UWE51"/>
      <c r="UWF51"/>
      <c r="UWG51"/>
      <c r="UWH51"/>
      <c r="UWI51"/>
      <c r="UWJ51"/>
      <c r="UWK51"/>
      <c r="UWL51"/>
      <c r="UWM51"/>
      <c r="UWN51"/>
      <c r="UWO51"/>
      <c r="UWP51"/>
      <c r="UWQ51"/>
      <c r="UWR51"/>
      <c r="UWS51"/>
      <c r="UWT51"/>
      <c r="UWU51"/>
      <c r="UWV51"/>
      <c r="UWW51"/>
      <c r="UWX51"/>
      <c r="UWY51"/>
      <c r="UWZ51"/>
      <c r="UXA51"/>
      <c r="UXB51"/>
      <c r="UXC51"/>
      <c r="UXD51"/>
      <c r="UXE51"/>
      <c r="UXF51"/>
      <c r="UXG51"/>
      <c r="UXH51"/>
      <c r="UXI51"/>
      <c r="UXJ51"/>
      <c r="UXK51"/>
      <c r="UXL51"/>
      <c r="UXM51"/>
      <c r="UXN51"/>
      <c r="UXO51"/>
      <c r="UXP51"/>
      <c r="UXQ51"/>
      <c r="UXR51"/>
      <c r="UXS51"/>
      <c r="UXT51"/>
      <c r="UXU51"/>
      <c r="UXV51"/>
      <c r="UXW51"/>
      <c r="UXX51"/>
      <c r="UXY51"/>
      <c r="UXZ51"/>
      <c r="UYA51"/>
      <c r="UYB51"/>
      <c r="UYC51"/>
      <c r="UYD51"/>
      <c r="UYE51"/>
      <c r="UYF51"/>
      <c r="UYG51"/>
      <c r="UYH51"/>
      <c r="UYI51"/>
      <c r="UYJ51"/>
      <c r="UYK51"/>
      <c r="UYL51"/>
      <c r="UYM51"/>
      <c r="UYN51"/>
      <c r="UYO51"/>
      <c r="UYP51"/>
      <c r="UYQ51"/>
      <c r="UYR51"/>
      <c r="UYS51"/>
      <c r="UYT51"/>
      <c r="UYU51"/>
      <c r="UYV51"/>
      <c r="UYW51"/>
      <c r="UYX51"/>
      <c r="UYY51"/>
      <c r="UYZ51"/>
      <c r="UZA51"/>
      <c r="UZB51"/>
      <c r="UZC51"/>
      <c r="UZD51"/>
      <c r="UZE51"/>
      <c r="UZF51"/>
      <c r="UZG51"/>
      <c r="UZH51"/>
      <c r="UZI51"/>
      <c r="UZJ51"/>
      <c r="UZK51"/>
      <c r="UZL51"/>
      <c r="UZM51"/>
      <c r="UZN51"/>
      <c r="UZO51"/>
      <c r="UZP51"/>
      <c r="UZQ51"/>
      <c r="UZR51"/>
      <c r="UZS51"/>
      <c r="UZT51"/>
      <c r="UZU51"/>
      <c r="UZV51"/>
      <c r="UZW51"/>
      <c r="UZX51"/>
      <c r="UZY51"/>
      <c r="UZZ51"/>
      <c r="VAA51"/>
      <c r="VAB51"/>
      <c r="VAC51"/>
      <c r="VAD51"/>
      <c r="VAE51"/>
      <c r="VAF51"/>
      <c r="VAG51"/>
      <c r="VAH51"/>
      <c r="VAI51"/>
      <c r="VAJ51"/>
      <c r="VAK51"/>
      <c r="VAL51"/>
      <c r="VAM51"/>
      <c r="VAN51"/>
      <c r="VAO51"/>
      <c r="VAP51"/>
      <c r="VAQ51"/>
      <c r="VAR51"/>
      <c r="VAS51"/>
      <c r="VAT51"/>
      <c r="VAU51"/>
      <c r="VAV51"/>
      <c r="VAW51"/>
      <c r="VAX51"/>
      <c r="VAY51"/>
      <c r="VAZ51"/>
      <c r="VBA51"/>
      <c r="VBB51"/>
      <c r="VBC51"/>
      <c r="VBD51"/>
      <c r="VBE51"/>
      <c r="VBF51"/>
      <c r="VBG51"/>
      <c r="VBH51"/>
      <c r="VBI51"/>
      <c r="VBJ51"/>
      <c r="VBK51"/>
      <c r="VBL51"/>
      <c r="VBM51"/>
      <c r="VBN51"/>
      <c r="VBO51"/>
      <c r="VBP51"/>
      <c r="VBQ51"/>
      <c r="VBR51"/>
      <c r="VBS51"/>
      <c r="VBT51"/>
      <c r="VBU51"/>
      <c r="VBV51"/>
      <c r="VBW51"/>
      <c r="VBX51"/>
      <c r="VBY51"/>
      <c r="VBZ51"/>
      <c r="VCA51"/>
      <c r="VCB51"/>
      <c r="VCC51"/>
      <c r="VCD51"/>
      <c r="VCE51"/>
      <c r="VCF51"/>
      <c r="VCG51"/>
      <c r="VCH51"/>
      <c r="VCI51"/>
      <c r="VCJ51"/>
      <c r="VCK51"/>
      <c r="VCL51"/>
      <c r="VCM51"/>
      <c r="VCN51"/>
      <c r="VCO51"/>
      <c r="VCP51"/>
      <c r="VCQ51"/>
      <c r="VCR51"/>
      <c r="VCS51"/>
      <c r="VCT51"/>
      <c r="VCU51"/>
      <c r="VCV51"/>
      <c r="VCW51"/>
      <c r="VCX51"/>
      <c r="VCY51"/>
      <c r="VCZ51"/>
      <c r="VDA51"/>
      <c r="VDB51"/>
      <c r="VDC51"/>
      <c r="VDD51"/>
      <c r="VDE51"/>
      <c r="VDF51"/>
      <c r="VDG51"/>
      <c r="VDH51"/>
      <c r="VDI51"/>
      <c r="VDJ51"/>
      <c r="VDK51"/>
      <c r="VDL51"/>
      <c r="VDM51"/>
      <c r="VDN51"/>
      <c r="VDO51"/>
      <c r="VDP51"/>
      <c r="VDQ51"/>
      <c r="VDR51"/>
      <c r="VDS51"/>
      <c r="VDT51"/>
      <c r="VDU51"/>
      <c r="VDV51"/>
      <c r="VDW51"/>
      <c r="VDX51"/>
      <c r="VDY51"/>
      <c r="VDZ51"/>
      <c r="VEA51"/>
      <c r="VEB51"/>
      <c r="VEC51"/>
      <c r="VED51"/>
      <c r="VEE51"/>
      <c r="VEF51"/>
      <c r="VEG51"/>
      <c r="VEH51"/>
      <c r="VEI51"/>
      <c r="VEJ51"/>
      <c r="VEK51"/>
      <c r="VEL51"/>
      <c r="VEM51"/>
      <c r="VEN51"/>
      <c r="VEO51"/>
      <c r="VEP51"/>
      <c r="VEQ51"/>
      <c r="VER51"/>
      <c r="VES51"/>
      <c r="VET51"/>
      <c r="VEU51"/>
      <c r="VEV51"/>
      <c r="VEW51"/>
      <c r="VEX51"/>
      <c r="VEY51"/>
      <c r="VEZ51"/>
      <c r="VFA51"/>
      <c r="VFB51"/>
      <c r="VFC51"/>
      <c r="VFD51"/>
      <c r="VFE51"/>
      <c r="VFF51"/>
      <c r="VFG51"/>
      <c r="VFH51"/>
      <c r="VFI51"/>
      <c r="VFJ51"/>
      <c r="VFK51"/>
      <c r="VFL51"/>
      <c r="VFM51"/>
      <c r="VFN51"/>
      <c r="VFO51"/>
      <c r="VFP51"/>
      <c r="VFQ51"/>
      <c r="VFR51"/>
      <c r="VFS51"/>
      <c r="VFT51"/>
      <c r="VFU51"/>
      <c r="VFV51"/>
      <c r="VFW51"/>
      <c r="VFX51"/>
      <c r="VFY51"/>
      <c r="VFZ51"/>
      <c r="VGA51"/>
      <c r="VGB51"/>
      <c r="VGC51"/>
      <c r="VGD51"/>
      <c r="VGE51"/>
      <c r="VGF51"/>
      <c r="VGG51"/>
      <c r="VGH51"/>
      <c r="VGI51"/>
      <c r="VGJ51"/>
      <c r="VGK51"/>
      <c r="VGL51"/>
      <c r="VGM51"/>
      <c r="VGN51"/>
      <c r="VGO51"/>
      <c r="VGP51"/>
      <c r="VGQ51"/>
      <c r="VGR51"/>
      <c r="VGS51"/>
      <c r="VGT51"/>
      <c r="VGU51"/>
      <c r="VGV51"/>
      <c r="VGW51"/>
      <c r="VGX51"/>
      <c r="VGY51"/>
      <c r="VGZ51"/>
      <c r="VHA51"/>
      <c r="VHB51"/>
      <c r="VHC51"/>
      <c r="VHD51"/>
      <c r="VHE51"/>
      <c r="VHF51"/>
      <c r="VHG51"/>
      <c r="VHH51"/>
      <c r="VHI51"/>
      <c r="VHJ51"/>
      <c r="VHK51"/>
      <c r="VHL51"/>
      <c r="VHM51"/>
      <c r="VHN51"/>
      <c r="VHO51"/>
      <c r="VHP51"/>
      <c r="VHQ51"/>
      <c r="VHR51"/>
      <c r="VHS51"/>
      <c r="VHT51"/>
      <c r="VHU51"/>
      <c r="VHV51"/>
      <c r="VHW51"/>
      <c r="VHX51"/>
      <c r="VHY51"/>
      <c r="VHZ51"/>
      <c r="VIA51"/>
      <c r="VIB51"/>
      <c r="VIC51"/>
      <c r="VID51"/>
      <c r="VIE51"/>
      <c r="VIF51"/>
      <c r="VIG51"/>
      <c r="VIH51"/>
      <c r="VII51"/>
      <c r="VIJ51"/>
      <c r="VIK51"/>
      <c r="VIL51"/>
      <c r="VIM51"/>
      <c r="VIN51"/>
      <c r="VIO51"/>
      <c r="VIP51"/>
      <c r="VIQ51"/>
      <c r="VIR51"/>
      <c r="VIS51"/>
      <c r="VIT51"/>
      <c r="VIU51"/>
      <c r="VIV51"/>
      <c r="VIW51"/>
      <c r="VIX51"/>
      <c r="VIY51"/>
      <c r="VIZ51"/>
      <c r="VJA51"/>
      <c r="VJB51"/>
      <c r="VJC51"/>
      <c r="VJD51"/>
      <c r="VJE51"/>
      <c r="VJF51"/>
      <c r="VJG51"/>
      <c r="VJH51"/>
      <c r="VJI51"/>
      <c r="VJJ51"/>
      <c r="VJK51"/>
      <c r="VJL51"/>
      <c r="VJM51"/>
      <c r="VJN51"/>
      <c r="VJO51"/>
      <c r="VJP51"/>
      <c r="VJQ51"/>
      <c r="VJR51"/>
      <c r="VJS51"/>
      <c r="VJT51"/>
      <c r="VJU51"/>
      <c r="VJV51"/>
      <c r="VJW51"/>
      <c r="VJX51"/>
      <c r="VJY51"/>
      <c r="VJZ51"/>
      <c r="VKA51"/>
      <c r="VKB51"/>
      <c r="VKC51"/>
      <c r="VKD51"/>
      <c r="VKE51"/>
      <c r="VKF51"/>
      <c r="VKG51"/>
      <c r="VKH51"/>
      <c r="VKI51"/>
      <c r="VKJ51"/>
      <c r="VKK51"/>
      <c r="VKL51"/>
      <c r="VKM51"/>
      <c r="VKN51"/>
      <c r="VKO51"/>
      <c r="VKP51"/>
      <c r="VKQ51"/>
      <c r="VKR51"/>
      <c r="VKS51"/>
      <c r="VKT51"/>
      <c r="VKU51"/>
      <c r="VKV51"/>
      <c r="VKW51"/>
      <c r="VKX51"/>
      <c r="VKY51"/>
      <c r="VKZ51"/>
      <c r="VLA51"/>
      <c r="VLB51"/>
      <c r="VLC51"/>
      <c r="VLD51"/>
      <c r="VLE51"/>
      <c r="VLF51"/>
      <c r="VLG51"/>
      <c r="VLH51"/>
      <c r="VLI51"/>
      <c r="VLJ51"/>
      <c r="VLK51"/>
      <c r="VLL51"/>
      <c r="VLM51"/>
      <c r="VLN51"/>
      <c r="VLO51"/>
      <c r="VLP51"/>
      <c r="VLQ51"/>
      <c r="VLR51"/>
      <c r="VLS51"/>
      <c r="VLT51"/>
      <c r="VLU51"/>
      <c r="VLV51"/>
      <c r="VLW51"/>
      <c r="VLX51"/>
      <c r="VLY51"/>
      <c r="VLZ51"/>
      <c r="VMA51"/>
      <c r="VMB51"/>
      <c r="VMC51"/>
      <c r="VMD51"/>
      <c r="VME51"/>
      <c r="VMF51"/>
      <c r="VMG51"/>
      <c r="VMH51"/>
      <c r="VMI51"/>
      <c r="VMJ51"/>
      <c r="VMK51"/>
      <c r="VML51"/>
      <c r="VMM51"/>
      <c r="VMN51"/>
      <c r="VMO51"/>
      <c r="VMP51"/>
      <c r="VMQ51"/>
      <c r="VMR51"/>
      <c r="VMS51"/>
      <c r="VMT51"/>
      <c r="VMU51"/>
      <c r="VMV51"/>
      <c r="VMW51"/>
      <c r="VMX51"/>
      <c r="VMY51"/>
      <c r="VMZ51"/>
      <c r="VNA51"/>
      <c r="VNB51"/>
      <c r="VNC51"/>
      <c r="VND51"/>
      <c r="VNE51"/>
      <c r="VNF51"/>
      <c r="VNG51"/>
      <c r="VNH51"/>
      <c r="VNI51"/>
      <c r="VNJ51"/>
      <c r="VNK51"/>
      <c r="VNL51"/>
      <c r="VNM51"/>
      <c r="VNN51"/>
      <c r="VNO51"/>
      <c r="VNP51"/>
      <c r="VNQ51"/>
      <c r="VNR51"/>
      <c r="VNS51"/>
      <c r="VNT51"/>
      <c r="VNU51"/>
      <c r="VNV51"/>
      <c r="VNW51"/>
      <c r="VNX51"/>
      <c r="VNY51"/>
      <c r="VNZ51"/>
      <c r="VOA51"/>
      <c r="VOB51"/>
      <c r="VOC51"/>
      <c r="VOD51"/>
      <c r="VOE51"/>
      <c r="VOF51"/>
      <c r="VOG51"/>
      <c r="VOH51"/>
      <c r="VOI51"/>
      <c r="VOJ51"/>
      <c r="VOK51"/>
      <c r="VOL51"/>
      <c r="VOM51"/>
      <c r="VON51"/>
      <c r="VOO51"/>
      <c r="VOP51"/>
      <c r="VOQ51"/>
      <c r="VOR51"/>
      <c r="VOS51"/>
      <c r="VOT51"/>
      <c r="VOU51"/>
      <c r="VOV51"/>
      <c r="VOW51"/>
      <c r="VOX51"/>
      <c r="VOY51"/>
      <c r="VOZ51"/>
      <c r="VPA51"/>
      <c r="VPB51"/>
      <c r="VPC51"/>
      <c r="VPD51"/>
      <c r="VPE51"/>
      <c r="VPF51"/>
      <c r="VPG51"/>
      <c r="VPH51"/>
      <c r="VPI51"/>
      <c r="VPJ51"/>
      <c r="VPK51"/>
      <c r="VPL51"/>
      <c r="VPM51"/>
      <c r="VPN51"/>
      <c r="VPO51"/>
      <c r="VPP51"/>
      <c r="VPQ51"/>
      <c r="VPR51"/>
      <c r="VPS51"/>
      <c r="VPT51"/>
      <c r="VPU51"/>
      <c r="VPV51"/>
      <c r="VPW51"/>
      <c r="VPX51"/>
      <c r="VPY51"/>
      <c r="VPZ51"/>
      <c r="VQA51"/>
      <c r="VQB51"/>
      <c r="VQC51"/>
      <c r="VQD51"/>
      <c r="VQE51"/>
      <c r="VQF51"/>
      <c r="VQG51"/>
      <c r="VQH51"/>
      <c r="VQI51"/>
      <c r="VQJ51"/>
      <c r="VQK51"/>
      <c r="VQL51"/>
      <c r="VQM51"/>
      <c r="VQN51"/>
      <c r="VQO51"/>
      <c r="VQP51"/>
      <c r="VQQ51"/>
      <c r="VQR51"/>
      <c r="VQS51"/>
      <c r="VQT51"/>
      <c r="VQU51"/>
      <c r="VQV51"/>
      <c r="VQW51"/>
      <c r="VQX51"/>
      <c r="VQY51"/>
      <c r="VQZ51"/>
      <c r="VRA51"/>
      <c r="VRB51"/>
      <c r="VRC51"/>
      <c r="VRD51"/>
      <c r="VRE51"/>
      <c r="VRF51"/>
      <c r="VRG51"/>
      <c r="VRH51"/>
      <c r="VRI51"/>
      <c r="VRJ51"/>
      <c r="VRK51"/>
      <c r="VRL51"/>
      <c r="VRM51"/>
      <c r="VRN51"/>
      <c r="VRO51"/>
      <c r="VRP51"/>
      <c r="VRQ51"/>
      <c r="VRR51"/>
      <c r="VRS51"/>
      <c r="VRT51"/>
      <c r="VRU51"/>
      <c r="VRV51"/>
      <c r="VRW51"/>
      <c r="VRX51"/>
      <c r="VRY51"/>
      <c r="VRZ51"/>
      <c r="VSA51"/>
      <c r="VSB51"/>
      <c r="VSC51"/>
      <c r="VSD51"/>
      <c r="VSE51"/>
      <c r="VSF51"/>
      <c r="VSG51"/>
      <c r="VSH51"/>
      <c r="VSI51"/>
      <c r="VSJ51"/>
      <c r="VSK51"/>
      <c r="VSL51"/>
      <c r="VSM51"/>
      <c r="VSN51"/>
      <c r="VSO51"/>
      <c r="VSP51"/>
      <c r="VSQ51"/>
      <c r="VSR51"/>
      <c r="VSS51"/>
      <c r="VST51"/>
      <c r="VSU51"/>
      <c r="VSV51"/>
      <c r="VSW51"/>
      <c r="VSX51"/>
      <c r="VSY51"/>
      <c r="VSZ51"/>
      <c r="VTA51"/>
      <c r="VTB51"/>
      <c r="VTC51"/>
      <c r="VTD51"/>
      <c r="VTE51"/>
      <c r="VTF51"/>
      <c r="VTG51"/>
      <c r="VTH51"/>
      <c r="VTI51"/>
      <c r="VTJ51"/>
      <c r="VTK51"/>
      <c r="VTL51"/>
      <c r="VTM51"/>
      <c r="VTN51"/>
      <c r="VTO51"/>
      <c r="VTP51"/>
      <c r="VTQ51"/>
      <c r="VTR51"/>
      <c r="VTS51"/>
      <c r="VTT51"/>
      <c r="VTU51"/>
      <c r="VTV51"/>
      <c r="VTW51"/>
      <c r="VTX51"/>
      <c r="VTY51"/>
      <c r="VTZ51"/>
      <c r="VUA51"/>
      <c r="VUB51"/>
      <c r="VUC51"/>
      <c r="VUD51"/>
      <c r="VUE51"/>
      <c r="VUF51"/>
      <c r="VUG51"/>
      <c r="VUH51"/>
      <c r="VUI51"/>
      <c r="VUJ51"/>
      <c r="VUK51"/>
      <c r="VUL51"/>
      <c r="VUM51"/>
      <c r="VUN51"/>
      <c r="VUO51"/>
      <c r="VUP51"/>
      <c r="VUQ51"/>
      <c r="VUR51"/>
      <c r="VUS51"/>
      <c r="VUT51"/>
      <c r="VUU51"/>
      <c r="VUV51"/>
      <c r="VUW51"/>
      <c r="VUX51"/>
      <c r="VUY51"/>
      <c r="VUZ51"/>
      <c r="VVA51"/>
      <c r="VVB51"/>
      <c r="VVC51"/>
      <c r="VVD51"/>
      <c r="VVE51"/>
      <c r="VVF51"/>
      <c r="VVG51"/>
      <c r="VVH51"/>
      <c r="VVI51"/>
      <c r="VVJ51"/>
      <c r="VVK51"/>
      <c r="VVL51"/>
      <c r="VVM51"/>
      <c r="VVN51"/>
      <c r="VVO51"/>
      <c r="VVP51"/>
      <c r="VVQ51"/>
      <c r="VVR51"/>
      <c r="VVS51"/>
      <c r="VVT51"/>
      <c r="VVU51"/>
      <c r="VVV51"/>
      <c r="VVW51"/>
      <c r="VVX51"/>
      <c r="VVY51"/>
      <c r="VVZ51"/>
      <c r="VWA51"/>
      <c r="VWB51"/>
      <c r="VWC51"/>
      <c r="VWD51"/>
      <c r="VWE51"/>
      <c r="VWF51"/>
      <c r="VWG51"/>
      <c r="VWH51"/>
      <c r="VWI51"/>
      <c r="VWJ51"/>
      <c r="VWK51"/>
      <c r="VWL51"/>
      <c r="VWM51"/>
      <c r="VWN51"/>
      <c r="VWO51"/>
      <c r="VWP51"/>
      <c r="VWQ51"/>
      <c r="VWR51"/>
      <c r="VWS51"/>
      <c r="VWT51"/>
      <c r="VWU51"/>
      <c r="VWV51"/>
      <c r="VWW51"/>
      <c r="VWX51"/>
      <c r="VWY51"/>
      <c r="VWZ51"/>
      <c r="VXA51"/>
      <c r="VXB51"/>
      <c r="VXC51"/>
      <c r="VXD51"/>
      <c r="VXE51"/>
      <c r="VXF51"/>
      <c r="VXG51"/>
      <c r="VXH51"/>
      <c r="VXI51"/>
      <c r="VXJ51"/>
      <c r="VXK51"/>
      <c r="VXL51"/>
      <c r="VXM51"/>
      <c r="VXN51"/>
      <c r="VXO51"/>
      <c r="VXP51"/>
      <c r="VXQ51"/>
      <c r="VXR51"/>
      <c r="VXS51"/>
      <c r="VXT51"/>
      <c r="VXU51"/>
      <c r="VXV51"/>
      <c r="VXW51"/>
      <c r="VXX51"/>
      <c r="VXY51"/>
      <c r="VXZ51"/>
      <c r="VYA51"/>
      <c r="VYB51"/>
      <c r="VYC51"/>
      <c r="VYD51"/>
      <c r="VYE51"/>
      <c r="VYF51"/>
      <c r="VYG51"/>
      <c r="VYH51"/>
      <c r="VYI51"/>
      <c r="VYJ51"/>
      <c r="VYK51"/>
      <c r="VYL51"/>
      <c r="VYM51"/>
      <c r="VYN51"/>
      <c r="VYO51"/>
      <c r="VYP51"/>
      <c r="VYQ51"/>
      <c r="VYR51"/>
      <c r="VYS51"/>
      <c r="VYT51"/>
      <c r="VYU51"/>
      <c r="VYV51"/>
      <c r="VYW51"/>
      <c r="VYX51"/>
      <c r="VYY51"/>
      <c r="VYZ51"/>
      <c r="VZA51"/>
      <c r="VZB51"/>
      <c r="VZC51"/>
      <c r="VZD51"/>
      <c r="VZE51"/>
      <c r="VZF51"/>
      <c r="VZG51"/>
      <c r="VZH51"/>
      <c r="VZI51"/>
      <c r="VZJ51"/>
      <c r="VZK51"/>
      <c r="VZL51"/>
      <c r="VZM51"/>
      <c r="VZN51"/>
      <c r="VZO51"/>
      <c r="VZP51"/>
      <c r="VZQ51"/>
      <c r="VZR51"/>
      <c r="VZS51"/>
      <c r="VZT51"/>
      <c r="VZU51"/>
      <c r="VZV51"/>
      <c r="VZW51"/>
      <c r="VZX51"/>
      <c r="VZY51"/>
      <c r="VZZ51"/>
      <c r="WAA51"/>
      <c r="WAB51"/>
      <c r="WAC51"/>
      <c r="WAD51"/>
      <c r="WAE51"/>
      <c r="WAF51"/>
      <c r="WAG51"/>
      <c r="WAH51"/>
      <c r="WAI51"/>
      <c r="WAJ51"/>
      <c r="WAK51"/>
      <c r="WAL51"/>
      <c r="WAM51"/>
      <c r="WAN51"/>
      <c r="WAO51"/>
      <c r="WAP51"/>
      <c r="WAQ51"/>
      <c r="WAR51"/>
      <c r="WAS51"/>
      <c r="WAT51"/>
      <c r="WAU51"/>
      <c r="WAV51"/>
      <c r="WAW51"/>
      <c r="WAX51"/>
      <c r="WAY51"/>
      <c r="WAZ51"/>
      <c r="WBA51"/>
      <c r="WBB51"/>
      <c r="WBC51"/>
      <c r="WBD51"/>
      <c r="WBE51"/>
      <c r="WBF51"/>
      <c r="WBG51"/>
      <c r="WBH51"/>
      <c r="WBI51"/>
      <c r="WBJ51"/>
      <c r="WBK51"/>
      <c r="WBL51"/>
      <c r="WBM51"/>
      <c r="WBN51"/>
      <c r="WBO51"/>
      <c r="WBP51"/>
      <c r="WBQ51"/>
      <c r="WBR51"/>
      <c r="WBS51"/>
      <c r="WBT51"/>
      <c r="WBU51"/>
      <c r="WBV51"/>
      <c r="WBW51"/>
      <c r="WBX51"/>
      <c r="WBY51"/>
      <c r="WBZ51"/>
      <c r="WCA51"/>
      <c r="WCB51"/>
      <c r="WCC51"/>
      <c r="WCD51"/>
      <c r="WCE51"/>
      <c r="WCF51"/>
      <c r="WCG51"/>
      <c r="WCH51"/>
      <c r="WCI51"/>
      <c r="WCJ51"/>
      <c r="WCK51"/>
      <c r="WCL51"/>
      <c r="WCM51"/>
      <c r="WCN51"/>
      <c r="WCO51"/>
      <c r="WCP51"/>
      <c r="WCQ51"/>
      <c r="WCR51"/>
      <c r="WCS51"/>
      <c r="WCT51"/>
      <c r="WCU51"/>
      <c r="WCV51"/>
      <c r="WCW51"/>
      <c r="WCX51"/>
      <c r="WCY51"/>
      <c r="WCZ51"/>
      <c r="WDA51"/>
      <c r="WDB51"/>
      <c r="WDC51"/>
      <c r="WDD51"/>
      <c r="WDE51"/>
      <c r="WDF51"/>
      <c r="WDG51"/>
      <c r="WDH51"/>
      <c r="WDI51"/>
      <c r="WDJ51"/>
      <c r="WDK51"/>
      <c r="WDL51"/>
      <c r="WDM51"/>
      <c r="WDN51"/>
      <c r="WDO51"/>
      <c r="WDP51"/>
      <c r="WDQ51"/>
      <c r="WDR51"/>
      <c r="WDS51"/>
      <c r="WDT51"/>
      <c r="WDU51"/>
      <c r="WDV51"/>
      <c r="WDW51"/>
      <c r="WDX51"/>
      <c r="WDY51"/>
      <c r="WDZ51"/>
      <c r="WEA51"/>
      <c r="WEB51"/>
      <c r="WEC51"/>
      <c r="WED51"/>
      <c r="WEE51"/>
      <c r="WEF51"/>
      <c r="WEG51"/>
      <c r="WEH51"/>
      <c r="WEI51"/>
      <c r="WEJ51"/>
      <c r="WEK51"/>
      <c r="WEL51"/>
      <c r="WEM51"/>
      <c r="WEN51"/>
      <c r="WEO51"/>
      <c r="WEP51"/>
      <c r="WEQ51"/>
      <c r="WER51"/>
      <c r="WES51"/>
      <c r="WET51"/>
      <c r="WEU51"/>
      <c r="WEV51"/>
      <c r="WEW51"/>
      <c r="WEX51"/>
      <c r="WEY51"/>
      <c r="WEZ51"/>
      <c r="WFA51"/>
      <c r="WFB51"/>
      <c r="WFC51"/>
      <c r="WFD51"/>
      <c r="WFE51"/>
      <c r="WFF51"/>
      <c r="WFG51"/>
      <c r="WFH51"/>
      <c r="WFI51"/>
      <c r="WFJ51"/>
      <c r="WFK51"/>
      <c r="WFL51"/>
      <c r="WFM51"/>
      <c r="WFN51"/>
      <c r="WFO51"/>
      <c r="WFP51"/>
      <c r="WFQ51"/>
      <c r="WFR51"/>
      <c r="WFS51"/>
      <c r="WFT51"/>
      <c r="WFU51"/>
      <c r="WFV51"/>
      <c r="WFW51"/>
      <c r="WFX51"/>
      <c r="WFY51"/>
      <c r="WFZ51"/>
      <c r="WGA51"/>
      <c r="WGB51"/>
      <c r="WGC51"/>
      <c r="WGD51"/>
      <c r="WGE51"/>
      <c r="WGF51"/>
      <c r="WGG51"/>
      <c r="WGH51"/>
      <c r="WGI51"/>
      <c r="WGJ51"/>
      <c r="WGK51"/>
      <c r="WGL51"/>
      <c r="WGM51"/>
      <c r="WGN51"/>
      <c r="WGO51"/>
      <c r="WGP51"/>
      <c r="WGQ51"/>
      <c r="WGR51"/>
      <c r="WGS51"/>
      <c r="WGT51"/>
      <c r="WGU51"/>
      <c r="WGV51"/>
      <c r="WGW51"/>
      <c r="WGX51"/>
      <c r="WGY51"/>
      <c r="WGZ51"/>
      <c r="WHA51"/>
      <c r="WHB51"/>
      <c r="WHC51"/>
      <c r="WHD51"/>
      <c r="WHE51"/>
      <c r="WHF51"/>
      <c r="WHG51"/>
      <c r="WHH51"/>
      <c r="WHI51"/>
      <c r="WHJ51"/>
      <c r="WHK51"/>
      <c r="WHL51"/>
      <c r="WHM51"/>
      <c r="WHN51"/>
      <c r="WHO51"/>
      <c r="WHP51"/>
      <c r="WHQ51"/>
      <c r="WHR51"/>
      <c r="WHS51"/>
      <c r="WHT51"/>
      <c r="WHU51"/>
      <c r="WHV51"/>
      <c r="WHW51"/>
      <c r="WHX51"/>
      <c r="WHY51"/>
      <c r="WHZ51"/>
      <c r="WIA51"/>
      <c r="WIB51"/>
      <c r="WIC51"/>
      <c r="WID51"/>
      <c r="WIE51"/>
      <c r="WIF51"/>
      <c r="WIG51"/>
      <c r="WIH51"/>
      <c r="WII51"/>
      <c r="WIJ51"/>
      <c r="WIK51"/>
      <c r="WIL51"/>
      <c r="WIM51"/>
      <c r="WIN51"/>
      <c r="WIO51"/>
      <c r="WIP51"/>
      <c r="WIQ51"/>
      <c r="WIR51"/>
      <c r="WIS51"/>
      <c r="WIT51"/>
      <c r="WIU51"/>
      <c r="WIV51"/>
      <c r="WIW51"/>
      <c r="WIX51"/>
      <c r="WIY51"/>
      <c r="WIZ51"/>
      <c r="WJA51"/>
      <c r="WJB51"/>
      <c r="WJC51"/>
      <c r="WJD51"/>
      <c r="WJE51"/>
      <c r="WJF51"/>
      <c r="WJG51"/>
      <c r="WJH51"/>
      <c r="WJI51"/>
      <c r="WJJ51"/>
      <c r="WJK51"/>
      <c r="WJL51"/>
      <c r="WJM51"/>
      <c r="WJN51"/>
      <c r="WJO51"/>
      <c r="WJP51"/>
      <c r="WJQ51"/>
      <c r="WJR51"/>
      <c r="WJS51"/>
      <c r="WJT51"/>
      <c r="WJU51"/>
      <c r="WJV51"/>
      <c r="WJW51"/>
      <c r="WJX51"/>
      <c r="WJY51"/>
      <c r="WJZ51"/>
      <c r="WKA51"/>
      <c r="WKB51"/>
      <c r="WKC51"/>
      <c r="WKD51"/>
      <c r="WKE51"/>
      <c r="WKF51"/>
      <c r="WKG51"/>
      <c r="WKH51"/>
      <c r="WKI51"/>
      <c r="WKJ51"/>
      <c r="WKK51"/>
      <c r="WKL51"/>
      <c r="WKM51"/>
      <c r="WKN51"/>
      <c r="WKO51"/>
      <c r="WKP51"/>
      <c r="WKQ51"/>
      <c r="WKR51"/>
      <c r="WKS51"/>
      <c r="WKT51"/>
      <c r="WKU51"/>
      <c r="WKV51"/>
      <c r="WKW51"/>
      <c r="WKX51"/>
      <c r="WKY51"/>
      <c r="WKZ51"/>
      <c r="WLA51"/>
      <c r="WLB51"/>
      <c r="WLC51"/>
      <c r="WLD51"/>
      <c r="WLE51"/>
      <c r="WLF51"/>
      <c r="WLG51"/>
      <c r="WLH51"/>
      <c r="WLI51"/>
      <c r="WLJ51"/>
      <c r="WLK51"/>
      <c r="WLL51"/>
      <c r="WLM51"/>
      <c r="WLN51"/>
      <c r="WLO51"/>
      <c r="WLP51"/>
      <c r="WLQ51"/>
      <c r="WLR51"/>
      <c r="WLS51"/>
      <c r="WLT51"/>
      <c r="WLU51"/>
      <c r="WLV51"/>
      <c r="WLW51"/>
      <c r="WLX51"/>
      <c r="WLY51"/>
      <c r="WLZ51"/>
      <c r="WMA51"/>
      <c r="WMB51"/>
      <c r="WMC51"/>
      <c r="WMD51"/>
      <c r="WME51"/>
      <c r="WMF51"/>
      <c r="WMG51"/>
      <c r="WMH51"/>
      <c r="WMI51"/>
      <c r="WMJ51"/>
      <c r="WMK51"/>
      <c r="WML51"/>
      <c r="WMM51"/>
      <c r="WMN51"/>
      <c r="WMO51"/>
      <c r="WMP51"/>
      <c r="WMQ51"/>
      <c r="WMR51"/>
      <c r="WMS51"/>
      <c r="WMT51"/>
      <c r="WMU51"/>
      <c r="WMV51"/>
      <c r="WMW51"/>
      <c r="WMX51"/>
      <c r="WMY51"/>
      <c r="WMZ51"/>
      <c r="WNA51"/>
      <c r="WNB51"/>
      <c r="WNC51"/>
      <c r="WND51"/>
      <c r="WNE51"/>
      <c r="WNF51"/>
      <c r="WNG51"/>
      <c r="WNH51"/>
      <c r="WNI51"/>
      <c r="WNJ51"/>
      <c r="WNK51"/>
      <c r="WNL51"/>
      <c r="WNM51"/>
      <c r="WNN51"/>
      <c r="WNO51"/>
      <c r="WNP51"/>
      <c r="WNQ51"/>
      <c r="WNR51"/>
      <c r="WNS51"/>
      <c r="WNT51"/>
      <c r="WNU51"/>
      <c r="WNV51"/>
      <c r="WNW51"/>
      <c r="WNX51"/>
      <c r="WNY51"/>
      <c r="WNZ51"/>
      <c r="WOA51"/>
      <c r="WOB51"/>
      <c r="WOC51"/>
      <c r="WOD51"/>
      <c r="WOE51"/>
      <c r="WOF51"/>
      <c r="WOG51"/>
      <c r="WOH51"/>
      <c r="WOI51"/>
      <c r="WOJ51"/>
      <c r="WOK51"/>
      <c r="WOL51"/>
      <c r="WOM51"/>
      <c r="WON51"/>
      <c r="WOO51"/>
      <c r="WOP51"/>
      <c r="WOQ51"/>
      <c r="WOR51"/>
      <c r="WOS51"/>
      <c r="WOT51"/>
      <c r="WOU51"/>
      <c r="WOV51"/>
      <c r="WOW51"/>
      <c r="WOX51"/>
      <c r="WOY51"/>
      <c r="WOZ51"/>
      <c r="WPA51"/>
      <c r="WPB51"/>
      <c r="WPC51"/>
      <c r="WPD51"/>
      <c r="WPE51"/>
      <c r="WPF51"/>
      <c r="WPG51"/>
      <c r="WPH51"/>
      <c r="WPI51"/>
      <c r="WPJ51"/>
      <c r="WPK51"/>
      <c r="WPL51"/>
      <c r="WPM51"/>
      <c r="WPN51"/>
      <c r="WPO51"/>
      <c r="WPP51"/>
      <c r="WPQ51"/>
      <c r="WPR51"/>
      <c r="WPS51"/>
      <c r="WPT51"/>
      <c r="WPU51"/>
      <c r="WPV51"/>
      <c r="WPW51"/>
      <c r="WPX51"/>
      <c r="WPY51"/>
      <c r="WPZ51"/>
      <c r="WQA51"/>
      <c r="WQB51"/>
      <c r="WQC51"/>
      <c r="WQD51"/>
      <c r="WQE51"/>
      <c r="WQF51"/>
      <c r="WQG51"/>
      <c r="WQH51"/>
      <c r="WQI51"/>
      <c r="WQJ51"/>
      <c r="WQK51"/>
      <c r="WQL51"/>
      <c r="WQM51"/>
      <c r="WQN51"/>
      <c r="WQO51"/>
      <c r="WQP51"/>
      <c r="WQQ51"/>
      <c r="WQR51"/>
      <c r="WQS51"/>
      <c r="WQT51"/>
      <c r="WQU51"/>
      <c r="WQV51"/>
      <c r="WQW51"/>
      <c r="WQX51"/>
      <c r="WQY51"/>
      <c r="WQZ51"/>
      <c r="WRA51"/>
      <c r="WRB51"/>
      <c r="WRC51"/>
      <c r="WRD51"/>
      <c r="WRE51"/>
      <c r="WRF51"/>
      <c r="WRG51"/>
      <c r="WRH51"/>
      <c r="WRI51"/>
      <c r="WRJ51"/>
      <c r="WRK51"/>
      <c r="WRL51"/>
      <c r="WRM51"/>
      <c r="WRN51"/>
      <c r="WRO51"/>
      <c r="WRP51"/>
      <c r="WRQ51"/>
      <c r="WRR51"/>
      <c r="WRS51"/>
      <c r="WRT51"/>
      <c r="WRU51"/>
      <c r="WRV51"/>
      <c r="WRW51"/>
      <c r="WRX51"/>
      <c r="WRY51"/>
      <c r="WRZ51"/>
      <c r="WSA51"/>
      <c r="WSB51"/>
      <c r="WSC51"/>
      <c r="WSD51"/>
      <c r="WSE51"/>
      <c r="WSF51"/>
      <c r="WSG51"/>
      <c r="WSH51"/>
      <c r="WSI51"/>
      <c r="WSJ51"/>
      <c r="WSK51"/>
      <c r="WSL51"/>
      <c r="WSM51"/>
      <c r="WSN51"/>
      <c r="WSO51"/>
      <c r="WSP51"/>
      <c r="WSQ51"/>
      <c r="WSR51"/>
      <c r="WSS51"/>
      <c r="WST51"/>
      <c r="WSU51"/>
      <c r="WSV51"/>
      <c r="WSW51"/>
      <c r="WSX51"/>
      <c r="WSY51"/>
      <c r="WSZ51"/>
      <c r="WTA51"/>
      <c r="WTB51"/>
      <c r="WTC51"/>
      <c r="WTD51"/>
      <c r="WTE51"/>
      <c r="WTF51"/>
      <c r="WTG51"/>
      <c r="WTH51"/>
      <c r="WTI51"/>
      <c r="WTJ51"/>
      <c r="WTK51"/>
      <c r="WTL51"/>
      <c r="WTM51"/>
      <c r="WTN51"/>
      <c r="WTO51"/>
      <c r="WTP51"/>
      <c r="WTQ51"/>
      <c r="WTR51"/>
      <c r="WTS51"/>
      <c r="WTT51"/>
      <c r="WTU51"/>
      <c r="WTV51"/>
      <c r="WTW51"/>
      <c r="WTX51"/>
      <c r="WTY51"/>
      <c r="WTZ51"/>
      <c r="WUA51"/>
      <c r="WUB51"/>
      <c r="WUC51"/>
      <c r="WUD51"/>
      <c r="WUE51"/>
      <c r="WUF51"/>
      <c r="WUG51"/>
      <c r="WUH51"/>
      <c r="WUI51"/>
      <c r="WUJ51"/>
      <c r="WUK51"/>
      <c r="WUL51"/>
      <c r="WUM51"/>
      <c r="WUN51"/>
      <c r="WUO51"/>
      <c r="WUP51"/>
      <c r="WUQ51"/>
      <c r="WUR51"/>
      <c r="WUS51"/>
      <c r="WUT51"/>
      <c r="WUU51"/>
      <c r="WUV51"/>
      <c r="WUW51"/>
      <c r="WUX51"/>
      <c r="WUY51"/>
      <c r="WUZ51"/>
      <c r="WVA51"/>
      <c r="WVB51"/>
      <c r="WVC51"/>
      <c r="WVD51"/>
      <c r="WVE51"/>
      <c r="WVF51"/>
      <c r="WVG51"/>
      <c r="WVH51"/>
      <c r="WVI51"/>
      <c r="WVJ51"/>
      <c r="WVK51"/>
      <c r="WVL51"/>
      <c r="WVM51"/>
      <c r="WVN51"/>
      <c r="WVO51"/>
      <c r="WVP51"/>
      <c r="WVQ51"/>
      <c r="WVR51"/>
      <c r="WVS51"/>
      <c r="WVT51"/>
      <c r="WVU51"/>
      <c r="WVV51"/>
      <c r="WVW51"/>
      <c r="WVX51"/>
      <c r="WVY51"/>
      <c r="WVZ51"/>
      <c r="WWA51"/>
      <c r="WWB51"/>
      <c r="WWC51"/>
      <c r="WWD51"/>
      <c r="WWE51"/>
      <c r="WWF51"/>
      <c r="WWG51"/>
      <c r="WWH51"/>
      <c r="WWI51"/>
      <c r="WWJ51"/>
      <c r="WWK51"/>
      <c r="WWL51"/>
      <c r="WWM51"/>
      <c r="WWN51"/>
      <c r="WWO51"/>
      <c r="WWP51"/>
      <c r="WWQ51"/>
      <c r="WWR51"/>
      <c r="WWS51"/>
      <c r="WWT51"/>
      <c r="WWU51"/>
      <c r="WWV51"/>
      <c r="WWW51"/>
      <c r="WWX51"/>
      <c r="WWY51"/>
      <c r="WWZ51"/>
      <c r="WXA51"/>
      <c r="WXB51"/>
      <c r="WXC51"/>
      <c r="WXD51"/>
      <c r="WXE51"/>
      <c r="WXF51"/>
      <c r="WXG51"/>
      <c r="WXH51"/>
      <c r="WXI51"/>
      <c r="WXJ51"/>
      <c r="WXK51"/>
      <c r="WXL51"/>
      <c r="WXM51"/>
      <c r="WXN51"/>
      <c r="WXO51"/>
      <c r="WXP51"/>
      <c r="WXQ51"/>
      <c r="WXR51"/>
      <c r="WXS51"/>
      <c r="WXT51"/>
      <c r="WXU51"/>
      <c r="WXV51"/>
      <c r="WXW51"/>
      <c r="WXX51"/>
      <c r="WXY51"/>
      <c r="WXZ51"/>
      <c r="WYA51"/>
      <c r="WYB51"/>
      <c r="WYC51"/>
      <c r="WYD51"/>
      <c r="WYE51"/>
      <c r="WYF51"/>
      <c r="WYG51"/>
      <c r="WYH51"/>
      <c r="WYI51"/>
      <c r="WYJ51"/>
      <c r="WYK51"/>
      <c r="WYL51"/>
      <c r="WYM51"/>
      <c r="WYN51"/>
      <c r="WYO51"/>
      <c r="WYP51"/>
      <c r="WYQ51"/>
      <c r="WYR51"/>
      <c r="WYS51"/>
      <c r="WYT51"/>
      <c r="WYU51"/>
      <c r="WYV51"/>
      <c r="WYW51"/>
      <c r="WYX51"/>
      <c r="WYY51"/>
      <c r="WYZ51"/>
      <c r="WZA51"/>
      <c r="WZB51"/>
      <c r="WZC51"/>
      <c r="WZD51"/>
      <c r="WZE51"/>
      <c r="WZF51"/>
      <c r="WZG51"/>
      <c r="WZH51"/>
      <c r="WZI51"/>
      <c r="WZJ51"/>
      <c r="WZK51"/>
      <c r="WZL51"/>
      <c r="WZM51"/>
      <c r="WZN51"/>
      <c r="WZO51"/>
      <c r="WZP51"/>
      <c r="WZQ51"/>
      <c r="WZR51"/>
      <c r="WZS51"/>
      <c r="WZT51"/>
      <c r="WZU51"/>
      <c r="WZV51"/>
      <c r="WZW51"/>
      <c r="WZX51"/>
      <c r="WZY51"/>
      <c r="WZZ51"/>
      <c r="XAA51"/>
      <c r="XAB51"/>
      <c r="XAC51"/>
      <c r="XAD51"/>
      <c r="XAE51"/>
      <c r="XAF51"/>
      <c r="XAG51"/>
      <c r="XAH51"/>
      <c r="XAI51"/>
      <c r="XAJ51"/>
      <c r="XAK51"/>
      <c r="XAL51"/>
      <c r="XAM51"/>
      <c r="XAN51"/>
      <c r="XAO51"/>
      <c r="XAP51"/>
      <c r="XAQ51"/>
      <c r="XAR51"/>
      <c r="XAS51"/>
      <c r="XAT51"/>
      <c r="XAU51"/>
      <c r="XAV51"/>
      <c r="XAW51"/>
      <c r="XAX51"/>
      <c r="XAY51"/>
      <c r="XAZ51"/>
      <c r="XBA51"/>
      <c r="XBB51"/>
      <c r="XBC51"/>
      <c r="XBD51"/>
      <c r="XBE51"/>
      <c r="XBF51"/>
      <c r="XBG51"/>
      <c r="XBH51"/>
      <c r="XBI51"/>
      <c r="XBJ51"/>
      <c r="XBK51"/>
      <c r="XBL51"/>
      <c r="XBM51"/>
      <c r="XBN51"/>
      <c r="XBO51"/>
      <c r="XBP51"/>
      <c r="XBQ51"/>
      <c r="XBR51"/>
      <c r="XBS51"/>
      <c r="XBT51"/>
      <c r="XBU51"/>
      <c r="XBV51"/>
      <c r="XBW51"/>
      <c r="XBX51"/>
      <c r="XBY51"/>
      <c r="XBZ51"/>
      <c r="XCA51"/>
      <c r="XCB51"/>
      <c r="XCC51"/>
      <c r="XCD51"/>
      <c r="XCE51"/>
      <c r="XCF51"/>
      <c r="XCG51"/>
      <c r="XCH51"/>
      <c r="XCI51"/>
      <c r="XCJ51"/>
      <c r="XCK51"/>
      <c r="XCL51"/>
      <c r="XCM51"/>
      <c r="XCN51"/>
      <c r="XCO51"/>
      <c r="XCP51"/>
      <c r="XCQ51"/>
      <c r="XCR51"/>
      <c r="XCS51"/>
      <c r="XCT51"/>
      <c r="XCU51"/>
      <c r="XCV51"/>
      <c r="XCW51"/>
      <c r="XCX51"/>
      <c r="XCY51"/>
      <c r="XCZ51"/>
      <c r="XDA51"/>
      <c r="XDB51"/>
      <c r="XDC51"/>
      <c r="XDD51"/>
      <c r="XDE51"/>
      <c r="XDF51"/>
      <c r="XDG51"/>
      <c r="XDH51"/>
      <c r="XDI51"/>
      <c r="XDJ51"/>
      <c r="XDK51"/>
      <c r="XDL51"/>
      <c r="XDM51"/>
      <c r="XDN51"/>
      <c r="XDO51"/>
      <c r="XDP51"/>
      <c r="XDQ51"/>
      <c r="XDR51"/>
      <c r="XDS51"/>
      <c r="XDT51"/>
      <c r="XDU51"/>
      <c r="XDV51"/>
      <c r="XDW51"/>
      <c r="XDX51"/>
      <c r="XDY51"/>
    </row>
    <row r="52" spans="1:16353" ht="5.0999999999999996" customHeight="1"/>
    <row r="53" spans="1:16353">
      <c r="A53" t="s">
        <v>22</v>
      </c>
      <c r="C53" s="6">
        <f ca="1">+C50</f>
        <v>347.87727470319282</v>
      </c>
      <c r="D53" s="6">
        <f t="shared" ref="D53:K53" ca="1" si="13">+D50</f>
        <v>2697.4549512584535</v>
      </c>
      <c r="E53" s="6">
        <f t="shared" ca="1" si="13"/>
        <v>2811.9917848076157</v>
      </c>
      <c r="F53" s="6">
        <f t="shared" ca="1" si="13"/>
        <v>2901.7935795368571</v>
      </c>
      <c r="G53" s="6">
        <f t="shared" ca="1" si="13"/>
        <v>2988.8854894740357</v>
      </c>
      <c r="H53" s="6">
        <f t="shared" ca="1" si="13"/>
        <v>3084.8508247385021</v>
      </c>
      <c r="I53" s="6">
        <f t="shared" ca="1" si="13"/>
        <v>3174.105555205681</v>
      </c>
      <c r="J53" s="6">
        <f t="shared" ca="1" si="13"/>
        <v>3415.8159012713268</v>
      </c>
      <c r="K53" s="6">
        <f t="shared" ca="1" si="13"/>
        <v>3692.0037355937657</v>
      </c>
      <c r="L53" s="6">
        <f ca="1">+L50+K57</f>
        <v>68053.929111718171</v>
      </c>
      <c r="M53" s="6"/>
    </row>
    <row r="54" spans="1:16353">
      <c r="A54" t="s">
        <v>9</v>
      </c>
      <c r="C54" s="4">
        <f t="shared" ref="C54:L54" ca="1" si="14">+(1+B$29)^(C$32-$B$30-$B$31)</f>
        <v>1.044129400116538</v>
      </c>
      <c r="D54" s="4">
        <f t="shared" ca="1" si="14"/>
        <v>1.1381958743509359</v>
      </c>
      <c r="E54" s="4">
        <f t="shared" ca="1" si="14"/>
        <v>1.240561774758169</v>
      </c>
      <c r="F54" s="4">
        <f t="shared" ca="1" si="14"/>
        <v>1.3519433143161979</v>
      </c>
      <c r="G54" s="4">
        <f t="shared" ca="1" si="14"/>
        <v>1.4731170711443897</v>
      </c>
      <c r="H54" s="4">
        <f t="shared" ca="1" si="14"/>
        <v>1.6049249492939344</v>
      </c>
      <c r="I54" s="4">
        <f t="shared" ca="1" si="14"/>
        <v>1.7482795362571377</v>
      </c>
      <c r="J54" s="4">
        <f t="shared" ca="1" si="14"/>
        <v>1.9041698879968896</v>
      </c>
      <c r="K54" s="4">
        <f t="shared" ca="1" si="14"/>
        <v>2.0736677746128334</v>
      </c>
      <c r="L54" s="4">
        <f t="shared" ca="1" si="14"/>
        <v>2.2594493564301512</v>
      </c>
      <c r="M54" s="4"/>
    </row>
    <row r="55" spans="1:16353">
      <c r="A55" t="s">
        <v>11</v>
      </c>
      <c r="C55" s="6">
        <f t="shared" ref="C55:L55" ca="1" si="15">+C53/C54</f>
        <v>333.17448456519406</v>
      </c>
      <c r="D55" s="6">
        <f t="shared" ca="1" si="15"/>
        <v>2369.9391396904298</v>
      </c>
      <c r="E55" s="6">
        <f t="shared" ca="1" si="15"/>
        <v>2266.7083913300294</v>
      </c>
      <c r="F55" s="6">
        <f t="shared" ca="1" si="15"/>
        <v>2146.3870184561406</v>
      </c>
      <c r="G55" s="6">
        <f t="shared" ca="1" si="15"/>
        <v>2028.9531280444144</v>
      </c>
      <c r="H55" s="6">
        <f t="shared" ca="1" si="15"/>
        <v>1922.1153151713677</v>
      </c>
      <c r="I55" s="6">
        <f t="shared" ca="1" si="15"/>
        <v>1815.5595197327941</v>
      </c>
      <c r="J55" s="6">
        <f t="shared" ca="1" si="15"/>
        <v>1793.8608959228045</v>
      </c>
      <c r="K55" s="6">
        <f t="shared" ca="1" si="15"/>
        <v>1780.4220043314729</v>
      </c>
      <c r="L55" s="6">
        <f t="shared" ca="1" si="15"/>
        <v>30119.696605743327</v>
      </c>
      <c r="M55" s="6"/>
    </row>
    <row r="56" spans="1:16353" ht="11.25" customHeight="1"/>
    <row r="57" spans="1:16353">
      <c r="A57" s="3" t="s">
        <v>12</v>
      </c>
      <c r="B57" s="78">
        <f ca="1">+SUM(C55:M55)</f>
        <v>46576.816502987975</v>
      </c>
      <c r="J57" s="9" t="s">
        <v>55</v>
      </c>
      <c r="K57" s="78">
        <f ca="1">(M50)/(K29-K67)</f>
        <v>64073.768763833461</v>
      </c>
    </row>
    <row r="58" spans="1:16353">
      <c r="A58" s="81" t="s">
        <v>13</v>
      </c>
      <c r="B58" s="79">
        <f ca="1">-Model!AD222</f>
        <v>-11454.740488160565</v>
      </c>
      <c r="J58" s="85" t="s">
        <v>13</v>
      </c>
      <c r="K58" s="77">
        <f ca="1">-Model!AM222</f>
        <v>-20885.046584315198</v>
      </c>
    </row>
    <row r="59" spans="1:16353">
      <c r="A59" s="81" t="s">
        <v>14</v>
      </c>
      <c r="B59" s="148">
        <v>0</v>
      </c>
      <c r="J59" s="85" t="s">
        <v>14</v>
      </c>
      <c r="K59" s="148">
        <v>0</v>
      </c>
    </row>
    <row r="60" spans="1:16353">
      <c r="A60" s="81" t="s">
        <v>15</v>
      </c>
      <c r="B60" s="148">
        <v>0</v>
      </c>
      <c r="J60" s="85" t="s">
        <v>15</v>
      </c>
      <c r="K60" s="148">
        <v>0</v>
      </c>
    </row>
    <row r="61" spans="1:16353">
      <c r="A61" s="82" t="s">
        <v>16</v>
      </c>
      <c r="B61" s="80">
        <f ca="1">Model!AD174</f>
        <v>425.12820051621247</v>
      </c>
      <c r="J61" s="86" t="s">
        <v>16</v>
      </c>
      <c r="K61" s="87">
        <f ca="1">Model!AM174</f>
        <v>12667.751068256424</v>
      </c>
    </row>
    <row r="62" spans="1:16353">
      <c r="A62" s="2" t="s">
        <v>17</v>
      </c>
      <c r="B62" s="84">
        <f ca="1">SUM(B57:B61)</f>
        <v>35547.204215343627</v>
      </c>
      <c r="C62" s="120"/>
      <c r="D62" s="8"/>
      <c r="E62" s="8"/>
      <c r="F62" s="8"/>
      <c r="G62" s="8"/>
      <c r="H62" s="8"/>
      <c r="I62" s="8"/>
      <c r="J62" s="10" t="s">
        <v>56</v>
      </c>
      <c r="K62" s="84">
        <f ca="1">+SUM(K57:K61)</f>
        <v>55856.473247774687</v>
      </c>
    </row>
    <row r="63" spans="1:16353" ht="15.75" thickBot="1">
      <c r="A63" s="83" t="s">
        <v>18</v>
      </c>
      <c r="B63" s="114">
        <f ca="1">B17</f>
        <v>69.586998036121869</v>
      </c>
      <c r="J63" s="86" t="s">
        <v>18</v>
      </c>
      <c r="K63" s="113">
        <f ca="1">+Model!AM131</f>
        <v>49.840358099481143</v>
      </c>
    </row>
    <row r="64" spans="1:16353" ht="15.75" thickBot="1">
      <c r="A64" s="254" t="s">
        <v>19</v>
      </c>
      <c r="B64" s="255">
        <f ca="1">+B62/B63</f>
        <v>510.83112102193934</v>
      </c>
      <c r="C64" s="8"/>
      <c r="D64" s="8"/>
      <c r="E64" s="8"/>
      <c r="F64" s="8"/>
      <c r="G64" s="8"/>
      <c r="H64" s="8"/>
      <c r="I64" s="8"/>
      <c r="J64" s="10" t="s">
        <v>20</v>
      </c>
      <c r="K64" s="11">
        <f ca="1">+K62/K63</f>
        <v>1120.7077031085009</v>
      </c>
    </row>
    <row r="65" spans="1:11">
      <c r="A65" s="285" t="s">
        <v>359</v>
      </c>
      <c r="B65" s="286">
        <f ca="1">+B18/B64-1</f>
        <v>-0.3042318970524599</v>
      </c>
      <c r="J65" s="9" t="s">
        <v>48</v>
      </c>
      <c r="K65" s="88">
        <f ca="1">IFERROR(K64/K66,"na")</f>
        <v>12.949274723243247</v>
      </c>
    </row>
    <row r="66" spans="1:11">
      <c r="A66" s="285" t="s">
        <v>360</v>
      </c>
      <c r="B66" s="286">
        <f ca="1">(K64/B18)^(1/10)-1</f>
        <v>0.12169568562100563</v>
      </c>
      <c r="J66" s="9" t="str">
        <f>$L$33+1&amp;" EPS (1Y Forward)"</f>
        <v>2032 EPS (1Y Forward)</v>
      </c>
      <c r="K66" s="72">
        <f ca="1">+M40</f>
        <v>86.545982463163838</v>
      </c>
    </row>
    <row r="67" spans="1:11">
      <c r="J67" s="9" t="s">
        <v>38</v>
      </c>
      <c r="K67" s="28">
        <f>+$I$15</f>
        <v>3.5000000000000003E-2</v>
      </c>
    </row>
    <row r="69" spans="1:11">
      <c r="B69" s="125"/>
      <c r="C69" s="125"/>
      <c r="D69" s="125"/>
      <c r="E69" s="125"/>
      <c r="F69" s="125"/>
      <c r="G69" s="125"/>
      <c r="H69" s="125"/>
      <c r="I69" s="125"/>
      <c r="J69" s="125"/>
      <c r="K69" s="19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D1"/>
  <sheetViews>
    <sheetView workbookViewId="0"/>
  </sheetViews>
  <sheetFormatPr defaultRowHeight="15"/>
  <sheetData>
    <row r="1" spans="1:4">
      <c r="A1">
        <v>4</v>
      </c>
      <c r="B1" t="s">
        <v>170</v>
      </c>
      <c r="C1" t="s">
        <v>171</v>
      </c>
      <c r="D1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6"/>
  <sheetViews>
    <sheetView zoomScale="85" zoomScaleNormal="85" workbookViewId="0">
      <selection activeCell="L22" sqref="L22"/>
    </sheetView>
  </sheetViews>
  <sheetFormatPr defaultRowHeight="15"/>
  <cols>
    <col min="1" max="1" width="28.42578125" bestFit="1" customWidth="1"/>
    <col min="2" max="10" width="7" bestFit="1" customWidth="1"/>
  </cols>
  <sheetData>
    <row r="1" spans="1:10">
      <c r="A1" s="249" t="s">
        <v>343</v>
      </c>
      <c r="B1" s="318"/>
      <c r="C1" s="292"/>
      <c r="D1" s="292"/>
      <c r="E1" s="292"/>
      <c r="F1" s="292"/>
      <c r="G1" s="292"/>
      <c r="H1" s="292"/>
      <c r="I1" s="292"/>
      <c r="J1" s="292"/>
    </row>
    <row r="2" spans="1:10">
      <c r="A2" s="227" t="s">
        <v>89</v>
      </c>
      <c r="B2" s="228">
        <v>100</v>
      </c>
      <c r="C2" s="226"/>
      <c r="D2" s="226"/>
      <c r="E2" s="226"/>
      <c r="F2" s="226"/>
      <c r="G2" s="226"/>
      <c r="H2" s="226"/>
      <c r="I2" s="226"/>
      <c r="J2" s="226"/>
    </row>
    <row r="3" spans="1:10">
      <c r="A3" s="227" t="s">
        <v>339</v>
      </c>
      <c r="B3" s="229">
        <f>+(1-B5)*B2/7</f>
        <v>12.714285714285714</v>
      </c>
      <c r="C3" s="226"/>
      <c r="D3" s="226"/>
      <c r="E3" s="226"/>
      <c r="F3" s="226"/>
      <c r="G3" s="226"/>
      <c r="H3" s="226"/>
      <c r="I3" s="226"/>
      <c r="J3" s="226"/>
    </row>
    <row r="4" spans="1:10">
      <c r="A4" s="227" t="s">
        <v>330</v>
      </c>
      <c r="B4" s="228">
        <v>7</v>
      </c>
      <c r="C4" s="226"/>
      <c r="D4" s="226"/>
      <c r="E4" s="226"/>
      <c r="F4" s="226"/>
      <c r="G4" s="226"/>
      <c r="H4" s="226"/>
      <c r="I4" s="226"/>
      <c r="J4" s="226"/>
    </row>
    <row r="5" spans="1:10">
      <c r="A5" s="227" t="s">
        <v>331</v>
      </c>
      <c r="B5" s="230">
        <v>0.11</v>
      </c>
      <c r="C5" s="226"/>
      <c r="D5" s="226"/>
      <c r="E5" s="226"/>
      <c r="F5" s="226"/>
      <c r="G5" s="226"/>
      <c r="H5" s="226"/>
      <c r="I5" s="226"/>
      <c r="J5" s="226"/>
    </row>
    <row r="6" spans="1:10">
      <c r="A6" s="231" t="s">
        <v>2</v>
      </c>
      <c r="B6" s="230">
        <f ca="1">+DCF!B15</f>
        <v>0.25</v>
      </c>
      <c r="C6" s="226"/>
      <c r="D6" s="226"/>
      <c r="E6" s="226"/>
      <c r="F6" s="226"/>
      <c r="G6" s="226"/>
      <c r="H6" s="226"/>
      <c r="I6" s="226"/>
      <c r="J6" s="226"/>
    </row>
    <row r="7" spans="1:10">
      <c r="A7" s="227" t="s">
        <v>63</v>
      </c>
      <c r="B7" s="230">
        <v>0.47</v>
      </c>
      <c r="C7" s="226"/>
      <c r="D7" s="226"/>
      <c r="E7" s="226"/>
      <c r="F7" s="226"/>
      <c r="G7" s="226"/>
      <c r="H7" s="226"/>
      <c r="I7" s="226"/>
      <c r="J7" s="226"/>
    </row>
    <row r="8" spans="1:10">
      <c r="A8" s="227" t="s">
        <v>340</v>
      </c>
      <c r="B8" s="230">
        <f>+AVERAGE(0.75,1.75)/100</f>
        <v>1.2500000000000001E-2</v>
      </c>
      <c r="C8" s="226"/>
      <c r="D8" s="226"/>
      <c r="E8" s="226"/>
      <c r="F8" s="226"/>
      <c r="G8" s="226"/>
      <c r="H8" s="226"/>
      <c r="I8" s="226"/>
      <c r="J8" s="226"/>
    </row>
    <row r="9" spans="1:10">
      <c r="A9" s="226"/>
      <c r="B9" s="226"/>
      <c r="C9" s="226"/>
      <c r="D9" s="226"/>
      <c r="E9" s="226"/>
      <c r="F9" s="226"/>
      <c r="G9" s="226"/>
      <c r="H9" s="226"/>
      <c r="I9" s="226"/>
      <c r="J9" s="226"/>
    </row>
    <row r="10" spans="1:10">
      <c r="A10" s="249" t="s">
        <v>5</v>
      </c>
      <c r="B10" s="318"/>
      <c r="C10" s="292">
        <v>1</v>
      </c>
      <c r="D10" s="292">
        <f t="shared" ref="D10:I10" si="0">+C10+1</f>
        <v>2</v>
      </c>
      <c r="E10" s="292">
        <f t="shared" si="0"/>
        <v>3</v>
      </c>
      <c r="F10" s="292">
        <f t="shared" si="0"/>
        <v>4</v>
      </c>
      <c r="G10" s="292">
        <f t="shared" si="0"/>
        <v>5</v>
      </c>
      <c r="H10" s="292">
        <f t="shared" si="0"/>
        <v>6</v>
      </c>
      <c r="I10" s="292">
        <f t="shared" si="0"/>
        <v>7</v>
      </c>
      <c r="J10" s="292">
        <f>+I10+1</f>
        <v>8</v>
      </c>
    </row>
    <row r="11" spans="1:10">
      <c r="A11" s="227" t="s">
        <v>332</v>
      </c>
      <c r="B11" s="239"/>
      <c r="C11" s="233">
        <v>100</v>
      </c>
      <c r="D11" s="299">
        <f>+C25</f>
        <v>87.285714285714292</v>
      </c>
      <c r="E11" s="299">
        <f t="shared" ref="E11:I11" si="1">+D25</f>
        <v>74.571428571428584</v>
      </c>
      <c r="F11" s="299">
        <f t="shared" si="1"/>
        <v>61.857142857142868</v>
      </c>
      <c r="G11" s="299">
        <f t="shared" si="1"/>
        <v>49.142857142857153</v>
      </c>
      <c r="H11" s="299">
        <f t="shared" si="1"/>
        <v>36.428571428571438</v>
      </c>
      <c r="I11" s="299">
        <f t="shared" si="1"/>
        <v>23.714285714285722</v>
      </c>
      <c r="J11" s="233"/>
    </row>
    <row r="12" spans="1:10">
      <c r="A12" s="227" t="s">
        <v>62</v>
      </c>
      <c r="B12" s="239"/>
      <c r="C12" s="234">
        <f t="shared" ref="C12:I12" si="2">+C11*$B$7</f>
        <v>47</v>
      </c>
      <c r="D12" s="234">
        <f t="shared" si="2"/>
        <v>41.024285714285718</v>
      </c>
      <c r="E12" s="234">
        <f t="shared" si="2"/>
        <v>35.048571428571435</v>
      </c>
      <c r="F12" s="234">
        <f t="shared" si="2"/>
        <v>29.072857142857146</v>
      </c>
      <c r="G12" s="234">
        <f t="shared" si="2"/>
        <v>23.09714285714286</v>
      </c>
      <c r="H12" s="234">
        <f t="shared" si="2"/>
        <v>17.121428571428574</v>
      </c>
      <c r="I12" s="234">
        <f t="shared" si="2"/>
        <v>11.145714285714289</v>
      </c>
      <c r="J12" s="234"/>
    </row>
    <row r="13" spans="1:10">
      <c r="A13" s="232" t="s">
        <v>4</v>
      </c>
      <c r="B13" s="246"/>
      <c r="C13" s="248">
        <f>+$B$3</f>
        <v>12.714285714285714</v>
      </c>
      <c r="D13" s="248">
        <f t="shared" ref="D13:I13" si="3">+$B$3</f>
        <v>12.714285714285714</v>
      </c>
      <c r="E13" s="248">
        <f t="shared" si="3"/>
        <v>12.714285714285714</v>
      </c>
      <c r="F13" s="248">
        <f t="shared" si="3"/>
        <v>12.714285714285714</v>
      </c>
      <c r="G13" s="248">
        <f t="shared" si="3"/>
        <v>12.714285714285714</v>
      </c>
      <c r="H13" s="248">
        <f t="shared" si="3"/>
        <v>12.714285714285714</v>
      </c>
      <c r="I13" s="248">
        <f t="shared" si="3"/>
        <v>12.714285714285714</v>
      </c>
      <c r="J13" s="235"/>
    </row>
    <row r="14" spans="1:10">
      <c r="A14" s="231" t="s">
        <v>1</v>
      </c>
      <c r="B14" s="239"/>
      <c r="C14" s="236">
        <f>+C12-C13</f>
        <v>34.285714285714285</v>
      </c>
      <c r="D14" s="236">
        <f t="shared" ref="D14:I14" si="4">+D12-D13</f>
        <v>28.310000000000002</v>
      </c>
      <c r="E14" s="236">
        <f t="shared" si="4"/>
        <v>22.33428571428572</v>
      </c>
      <c r="F14" s="236">
        <f t="shared" si="4"/>
        <v>16.35857142857143</v>
      </c>
      <c r="G14" s="236">
        <f t="shared" si="4"/>
        <v>10.382857142857146</v>
      </c>
      <c r="H14" s="236">
        <f t="shared" si="4"/>
        <v>4.4071428571428601</v>
      </c>
      <c r="I14" s="236">
        <f t="shared" si="4"/>
        <v>-1.5685714285714241</v>
      </c>
      <c r="J14" s="236"/>
    </row>
    <row r="15" spans="1:10">
      <c r="A15" s="231" t="s">
        <v>126</v>
      </c>
      <c r="B15" s="239"/>
      <c r="C15" s="237">
        <f>+C14/C11</f>
        <v>0.34285714285714286</v>
      </c>
      <c r="D15" s="237">
        <f t="shared" ref="D15:I15" si="5">+D14/D11</f>
        <v>0.32433715220949266</v>
      </c>
      <c r="E15" s="237">
        <f t="shared" si="5"/>
        <v>0.29950191570881229</v>
      </c>
      <c r="F15" s="237">
        <f t="shared" si="5"/>
        <v>0.26445727482678982</v>
      </c>
      <c r="G15" s="237">
        <f t="shared" si="5"/>
        <v>0.21127906976744187</v>
      </c>
      <c r="H15" s="237">
        <f t="shared" si="5"/>
        <v>0.12098039215686279</v>
      </c>
      <c r="I15" s="237">
        <f t="shared" si="5"/>
        <v>-6.6144578313252794E-2</v>
      </c>
      <c r="J15" s="237"/>
    </row>
    <row r="16" spans="1:10">
      <c r="A16" s="231" t="s">
        <v>333</v>
      </c>
      <c r="B16" s="239"/>
      <c r="C16" s="240">
        <f t="shared" ref="C16:I16" ca="1" si="6">+$B$6*C14</f>
        <v>8.5714285714285712</v>
      </c>
      <c r="D16" s="240">
        <f t="shared" ca="1" si="6"/>
        <v>7.0775000000000006</v>
      </c>
      <c r="E16" s="240">
        <f t="shared" ca="1" si="6"/>
        <v>5.58357142857143</v>
      </c>
      <c r="F16" s="240">
        <f t="shared" ca="1" si="6"/>
        <v>4.0896428571428576</v>
      </c>
      <c r="G16" s="240">
        <f t="shared" ca="1" si="6"/>
        <v>2.5957142857142865</v>
      </c>
      <c r="H16" s="240">
        <f t="shared" ca="1" si="6"/>
        <v>1.101785714285715</v>
      </c>
      <c r="I16" s="240">
        <f t="shared" ca="1" si="6"/>
        <v>-0.39214285714285602</v>
      </c>
      <c r="J16" s="238"/>
    </row>
    <row r="17" spans="1:10">
      <c r="A17" s="231"/>
      <c r="B17" s="239"/>
      <c r="C17" s="239"/>
      <c r="D17" s="239"/>
      <c r="E17" s="239"/>
      <c r="F17" s="239"/>
      <c r="G17" s="239"/>
      <c r="H17" s="239"/>
      <c r="I17" s="239"/>
      <c r="J17" s="239"/>
    </row>
    <row r="18" spans="1:10">
      <c r="A18" s="231" t="s">
        <v>62</v>
      </c>
      <c r="B18" s="239"/>
      <c r="C18" s="240">
        <f t="shared" ref="C18:I18" si="7">+C12</f>
        <v>47</v>
      </c>
      <c r="D18" s="240">
        <f t="shared" si="7"/>
        <v>41.024285714285718</v>
      </c>
      <c r="E18" s="240">
        <f t="shared" si="7"/>
        <v>35.048571428571435</v>
      </c>
      <c r="F18" s="240">
        <f t="shared" si="7"/>
        <v>29.072857142857146</v>
      </c>
      <c r="G18" s="240">
        <f t="shared" si="7"/>
        <v>23.09714285714286</v>
      </c>
      <c r="H18" s="240">
        <f t="shared" si="7"/>
        <v>17.121428571428574</v>
      </c>
      <c r="I18" s="240">
        <f t="shared" si="7"/>
        <v>11.145714285714289</v>
      </c>
      <c r="J18" s="240"/>
    </row>
    <row r="19" spans="1:10">
      <c r="A19" s="231" t="s">
        <v>336</v>
      </c>
      <c r="B19" s="239"/>
      <c r="C19" s="240">
        <f ca="1">-C16</f>
        <v>-8.5714285714285712</v>
      </c>
      <c r="D19" s="240">
        <f t="shared" ref="D19:I19" ca="1" si="8">-D16</f>
        <v>-7.0775000000000006</v>
      </c>
      <c r="E19" s="240">
        <f t="shared" ca="1" si="8"/>
        <v>-5.58357142857143</v>
      </c>
      <c r="F19" s="240">
        <f t="shared" ca="1" si="8"/>
        <v>-4.0896428571428576</v>
      </c>
      <c r="G19" s="240">
        <f t="shared" ca="1" si="8"/>
        <v>-2.5957142857142865</v>
      </c>
      <c r="H19" s="240">
        <f t="shared" ca="1" si="8"/>
        <v>-1.101785714285715</v>
      </c>
      <c r="I19" s="240">
        <f t="shared" ca="1" si="8"/>
        <v>0.39214285714285602</v>
      </c>
      <c r="J19" s="240"/>
    </row>
    <row r="20" spans="1:10">
      <c r="A20" s="231" t="s">
        <v>337</v>
      </c>
      <c r="B20" s="239"/>
      <c r="C20" s="240">
        <f>-0.07*(C11)</f>
        <v>-7.0000000000000009</v>
      </c>
      <c r="D20" s="240">
        <f t="shared" ref="D20:I20" si="9">0.07*(D11-C11)</f>
        <v>-0.88999999999999968</v>
      </c>
      <c r="E20" s="240">
        <f t="shared" si="9"/>
        <v>-0.88999999999999968</v>
      </c>
      <c r="F20" s="240">
        <f t="shared" si="9"/>
        <v>-0.89000000000000012</v>
      </c>
      <c r="G20" s="240">
        <f t="shared" si="9"/>
        <v>-0.89000000000000012</v>
      </c>
      <c r="H20" s="240">
        <f t="shared" si="9"/>
        <v>-0.89000000000000012</v>
      </c>
      <c r="I20" s="240">
        <f t="shared" si="9"/>
        <v>-0.89000000000000012</v>
      </c>
      <c r="J20" s="240"/>
    </row>
    <row r="21" spans="1:10">
      <c r="A21" s="231" t="s">
        <v>338</v>
      </c>
      <c r="B21" s="239"/>
      <c r="C21" s="240">
        <f t="shared" ref="C21:I21" si="10">-C$11*$B$8</f>
        <v>-1.25</v>
      </c>
      <c r="D21" s="240">
        <f t="shared" si="10"/>
        <v>-1.0910714285714287</v>
      </c>
      <c r="E21" s="240">
        <f t="shared" si="10"/>
        <v>-0.93214285714285738</v>
      </c>
      <c r="F21" s="240">
        <f t="shared" si="10"/>
        <v>-0.77321428571428585</v>
      </c>
      <c r="G21" s="240">
        <f t="shared" si="10"/>
        <v>-0.61428571428571443</v>
      </c>
      <c r="H21" s="240">
        <f t="shared" si="10"/>
        <v>-0.45535714285714302</v>
      </c>
      <c r="I21" s="240">
        <f t="shared" si="10"/>
        <v>-0.29642857142857154</v>
      </c>
      <c r="J21" s="240"/>
    </row>
    <row r="22" spans="1:10">
      <c r="A22" s="232" t="s">
        <v>334</v>
      </c>
      <c r="B22" s="241">
        <f>-B2</f>
        <v>-100</v>
      </c>
      <c r="C22" s="241">
        <f t="shared" ref="C22:I22" ca="1" si="11">SUM(C18:C21)</f>
        <v>30.178571428571431</v>
      </c>
      <c r="D22" s="241">
        <f t="shared" ca="1" si="11"/>
        <v>31.965714285714288</v>
      </c>
      <c r="E22" s="241">
        <f t="shared" ca="1" si="11"/>
        <v>27.642857142857146</v>
      </c>
      <c r="F22" s="241">
        <f t="shared" ca="1" si="11"/>
        <v>23.320000000000004</v>
      </c>
      <c r="G22" s="241">
        <f t="shared" ca="1" si="11"/>
        <v>18.997142857142858</v>
      </c>
      <c r="H22" s="241">
        <f t="shared" ca="1" si="11"/>
        <v>14.674285714285716</v>
      </c>
      <c r="I22" s="241">
        <f t="shared" ca="1" si="11"/>
        <v>10.351428571428574</v>
      </c>
      <c r="J22" s="241">
        <f>I25*J26*0.25</f>
        <v>4.6750000000000034</v>
      </c>
    </row>
    <row r="23" spans="1:10">
      <c r="A23" s="231" t="s">
        <v>335</v>
      </c>
      <c r="B23" s="247">
        <f ca="1">+IRR(B22:J22)</f>
        <v>0.16203162981454722</v>
      </c>
      <c r="C23" s="242"/>
      <c r="D23" s="243"/>
      <c r="E23" s="243"/>
      <c r="F23" s="243"/>
      <c r="G23" s="243"/>
      <c r="H23" s="243"/>
      <c r="I23" s="243"/>
      <c r="J23" s="243"/>
    </row>
    <row r="24" spans="1:10">
      <c r="A24" s="231"/>
      <c r="B24" s="244"/>
      <c r="C24" s="244"/>
      <c r="D24" s="244"/>
      <c r="E24" s="244"/>
      <c r="F24" s="244"/>
      <c r="G24" s="244"/>
      <c r="H24" s="244"/>
      <c r="I24" s="244"/>
      <c r="J24" s="244"/>
    </row>
    <row r="25" spans="1:10">
      <c r="A25" s="231" t="s">
        <v>341</v>
      </c>
      <c r="B25" s="244"/>
      <c r="C25" s="236">
        <f>+$B$2-C13</f>
        <v>87.285714285714292</v>
      </c>
      <c r="D25" s="236">
        <f t="shared" ref="D25:I25" si="12">+C25-D13</f>
        <v>74.571428571428584</v>
      </c>
      <c r="E25" s="236">
        <f t="shared" si="12"/>
        <v>61.857142857142868</v>
      </c>
      <c r="F25" s="236">
        <f t="shared" si="12"/>
        <v>49.142857142857153</v>
      </c>
      <c r="G25" s="236">
        <f t="shared" si="12"/>
        <v>36.428571428571438</v>
      </c>
      <c r="H25" s="236">
        <f t="shared" si="12"/>
        <v>23.714285714285722</v>
      </c>
      <c r="I25" s="236">
        <f t="shared" si="12"/>
        <v>11.000000000000009</v>
      </c>
      <c r="J25" s="236">
        <v>0</v>
      </c>
    </row>
    <row r="26" spans="1:10">
      <c r="A26" s="231" t="s">
        <v>342</v>
      </c>
      <c r="B26" s="244"/>
      <c r="C26" s="236"/>
      <c r="D26" s="236"/>
      <c r="E26" s="236"/>
      <c r="F26" s="236"/>
      <c r="G26" s="236"/>
      <c r="H26" s="236"/>
      <c r="I26" s="245"/>
      <c r="J26" s="245">
        <v>1.7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12"/>
  <sheetViews>
    <sheetView workbookViewId="0">
      <selection activeCell="G19" sqref="F19:G20"/>
    </sheetView>
  </sheetViews>
  <sheetFormatPr defaultRowHeight="15"/>
  <cols>
    <col min="1" max="1" width="33.28515625" bestFit="1" customWidth="1"/>
    <col min="2" max="2" width="6.5703125" bestFit="1" customWidth="1"/>
    <col min="3" max="3" width="5.5703125" bestFit="1" customWidth="1"/>
    <col min="4" max="4" width="6.5703125" bestFit="1" customWidth="1"/>
    <col min="5" max="5" width="5.5703125" bestFit="1" customWidth="1"/>
  </cols>
  <sheetData>
    <row r="1" spans="1:5">
      <c r="A1" s="291" t="s">
        <v>362</v>
      </c>
      <c r="B1" s="292" t="str">
        <f>+Model!AQ3</f>
        <v>'12-21</v>
      </c>
      <c r="C1" s="292" t="s">
        <v>364</v>
      </c>
      <c r="D1" s="292" t="str">
        <f>+Model!AP3</f>
        <v>'21-31</v>
      </c>
      <c r="E1" s="292" t="s">
        <v>364</v>
      </c>
    </row>
    <row r="2" spans="1:5">
      <c r="A2" s="289" t="str">
        <f>+Model!E150</f>
        <v>Cash Flow from Operating Activities</v>
      </c>
      <c r="B2" s="290">
        <f>SUM(Model!T152:AC152)</f>
        <v>22601</v>
      </c>
      <c r="C2" s="293">
        <f>+B2/SUM($B$2:$B$4)</f>
        <v>0.69713140037014187</v>
      </c>
      <c r="D2" s="290">
        <f ca="1">SUM(Model!AD152:AM152)</f>
        <v>58631.332784911021</v>
      </c>
      <c r="E2" s="293">
        <f ca="1">+D2/SUM($D$2:$D$4)</f>
        <v>0.743996526670198</v>
      </c>
    </row>
    <row r="3" spans="1:5">
      <c r="A3" s="289" t="str">
        <f>+Model!E156</f>
        <v>Asset Disposals</v>
      </c>
      <c r="B3" s="290">
        <f>+SUM(Model!T156:AC156)</f>
        <v>6607</v>
      </c>
      <c r="C3" s="293">
        <f t="shared" ref="C3:C4" si="0">+B3/SUM($B$2:$B$4)</f>
        <v>0.20379395434916719</v>
      </c>
      <c r="D3" s="290">
        <f>+SUM(Model!AD156:AM156)</f>
        <v>8974.5433510304683</v>
      </c>
      <c r="E3" s="293">
        <f t="shared" ref="E3:E12" ca="1" si="1">+D3/SUM($D$2:$D$4)</f>
        <v>0.11388158454648237</v>
      </c>
    </row>
    <row r="4" spans="1:5">
      <c r="A4" s="294" t="str">
        <f>+Model!E162</f>
        <v>Change in debt</v>
      </c>
      <c r="B4" s="295">
        <f>+SUM(Model!T162:AC162)</f>
        <v>3212</v>
      </c>
      <c r="C4" s="296">
        <f t="shared" si="0"/>
        <v>9.9074645280690932E-2</v>
      </c>
      <c r="D4" s="295">
        <f ca="1">+SUM(Model!AD162:AM162)</f>
        <v>11200.046584315198</v>
      </c>
      <c r="E4" s="296">
        <f t="shared" ca="1" si="1"/>
        <v>0.14212188878331955</v>
      </c>
    </row>
    <row r="5" spans="1:5">
      <c r="A5" s="231" t="s">
        <v>365</v>
      </c>
      <c r="B5" s="297">
        <f>+SUM(B2:B4)</f>
        <v>32420</v>
      </c>
      <c r="C5" s="298">
        <f>SUM(C2:C4)</f>
        <v>1</v>
      </c>
      <c r="D5" s="297">
        <f ca="1">+SUM(D2:D4)</f>
        <v>78805.922720256698</v>
      </c>
      <c r="E5" s="298">
        <f t="shared" ca="1" si="1"/>
        <v>1</v>
      </c>
    </row>
    <row r="6" spans="1:5">
      <c r="A6" s="291" t="s">
        <v>363</v>
      </c>
      <c r="B6" s="292" t="str">
        <f>+B1</f>
        <v>'12-21</v>
      </c>
      <c r="C6" s="292" t="str">
        <f>+C1</f>
        <v>%</v>
      </c>
      <c r="D6" s="292" t="str">
        <f>+D1</f>
        <v>'21-31</v>
      </c>
      <c r="E6" s="292" t="str">
        <f>+E1</f>
        <v>%</v>
      </c>
    </row>
    <row r="7" spans="1:5">
      <c r="A7" s="290" t="str">
        <f>+Model!E155</f>
        <v>Capex</v>
      </c>
      <c r="B7" s="290">
        <f>-SUM(Model!T155:AC155)</f>
        <v>18735</v>
      </c>
      <c r="C7" s="293">
        <f t="shared" ref="C7:C12" si="2">+B7/$B$12</f>
        <v>0.57788402220851331</v>
      </c>
      <c r="D7" s="290">
        <f ca="1">-SUM(Model!AD155:AM155)</f>
        <v>45182.171652000252</v>
      </c>
      <c r="E7" s="293">
        <f t="shared" ca="1" si="1"/>
        <v>0.57333472018831377</v>
      </c>
    </row>
    <row r="8" spans="1:5">
      <c r="A8" s="290" t="str">
        <f>+Model!E157</f>
        <v>M&amp;A</v>
      </c>
      <c r="B8" s="290">
        <f>-SUM(Model!T157:AC157)</f>
        <v>9084</v>
      </c>
      <c r="C8" s="293">
        <f t="shared" si="2"/>
        <v>0.28019740900678591</v>
      </c>
      <c r="D8" s="290">
        <f>-SUM(Model!AD157:AM157)</f>
        <v>2000</v>
      </c>
      <c r="E8" s="293">
        <f t="shared" ca="1" si="1"/>
        <v>2.5378803152899435E-2</v>
      </c>
    </row>
    <row r="9" spans="1:5">
      <c r="A9" s="290" t="s">
        <v>366</v>
      </c>
      <c r="B9" s="290">
        <f>-SUM(Model!T164:AC164)</f>
        <v>4239</v>
      </c>
      <c r="C9" s="293">
        <f t="shared" si="2"/>
        <v>0.13075262183837139</v>
      </c>
      <c r="D9" s="290">
        <f>-SUM(Model!AD164:AM164)</f>
        <v>14100</v>
      </c>
      <c r="E9" s="293">
        <f t="shared" ca="1" si="1"/>
        <v>0.17892056222794103</v>
      </c>
    </row>
    <row r="10" spans="1:5">
      <c r="A10" s="290" t="s">
        <v>367</v>
      </c>
      <c r="B10" s="290">
        <f>-SUM(Model!T165:AC165)</f>
        <v>0</v>
      </c>
      <c r="C10" s="293">
        <f t="shared" si="2"/>
        <v>0</v>
      </c>
      <c r="D10" s="290">
        <f>-SUM(Model!AD165:AM165)</f>
        <v>5000</v>
      </c>
      <c r="E10" s="293">
        <f t="shared" ca="1" si="1"/>
        <v>6.3447007882248593E-2</v>
      </c>
    </row>
    <row r="11" spans="1:5">
      <c r="A11" s="295" t="s">
        <v>86</v>
      </c>
      <c r="B11" s="295">
        <f>+B12-B9-+B8-B7</f>
        <v>362</v>
      </c>
      <c r="C11" s="296">
        <f t="shared" si="2"/>
        <v>1.1165946946329426E-2</v>
      </c>
      <c r="D11" s="295">
        <f ca="1">+D12-D9-+D8-D7</f>
        <v>17523.751068256446</v>
      </c>
      <c r="E11" s="296">
        <f t="shared" ca="1" si="1"/>
        <v>0.22236591443084577</v>
      </c>
    </row>
    <row r="12" spans="1:5">
      <c r="A12" s="297" t="s">
        <v>365</v>
      </c>
      <c r="B12" s="297">
        <f>+B5</f>
        <v>32420</v>
      </c>
      <c r="C12" s="298">
        <f t="shared" si="2"/>
        <v>1</v>
      </c>
      <c r="D12" s="297">
        <f ca="1">+D5</f>
        <v>78805.922720256698</v>
      </c>
      <c r="E12" s="298">
        <f t="shared" ca="1" si="1"/>
        <v>1</v>
      </c>
    </row>
  </sheetData>
  <pageMargins left="0.7" right="0.7" top="0.75" bottom="0.75" header="0.3" footer="0.3"/>
  <pageSetup orientation="portrait" horizontalDpi="200" verticalDpi="200" r:id="rId1"/>
  <ignoredErrors>
    <ignoredError sqref="B8 D8:D9 B10" formulaRange="1"/>
    <ignoredError sqref="C5 C11:C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Model</vt:lpstr>
      <vt:lpstr>DCF</vt:lpstr>
      <vt:lpstr>Unit Economics</vt:lpstr>
      <vt:lpstr>CashIn&amp;Out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icemancapital@gmail.com</dc:creator>
  <cp:lastPrinted>2022-11-15T03:07:25Z</cp:lastPrinted>
  <dcterms:created xsi:type="dcterms:W3CDTF">2019-08-26T13:22:05Z</dcterms:created>
  <dcterms:modified xsi:type="dcterms:W3CDTF">2023-04-20T21:04:16Z</dcterms:modified>
</cp:coreProperties>
</file>